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U:\Astrance\Projets AMO\A0529-144_ALLIANZ_Paris_Haussmann_BIU_V6_Part1\02_Dossier de travail\"/>
    </mc:Choice>
  </mc:AlternateContent>
  <xr:revisionPtr revIDLastSave="0" documentId="13_ncr:1_{46791721-655B-4431-B5DC-661EFF4982A1}" xr6:coauthVersionLast="47" xr6:coauthVersionMax="47" xr10:uidLastSave="{00000000-0000-0000-0000-000000000000}"/>
  <bookViews>
    <workbookView xWindow="-120" yWindow="-120" windowWidth="29040" windowHeight="15720" tabRatio="702" firstSheet="7" activeTab="8" xr2:uid="{00000000-000D-0000-FFFF-FFFF00000000}"/>
  </bookViews>
  <sheets>
    <sheet name="Fiche projet" sheetId="1" state="hidden" r:id="rId1"/>
    <sheet name="PART 1 - ASSET" sheetId="2" state="hidden" r:id="rId2"/>
    <sheet name="PART 2 - BUILDING MANAGEMENT" sheetId="3" state="hidden" r:id="rId3"/>
    <sheet name="PART 3 - OCCUPIER MANAGEMENT" sheetId="4" state="hidden" r:id="rId4"/>
    <sheet name="Résultats V2015" sheetId="7" state="hidden" r:id="rId5"/>
    <sheet name="Paramètres" sheetId="6" state="hidden" r:id="rId6"/>
    <sheet name="Plan d'actions" sheetId="8" state="hidden" r:id="rId7"/>
    <sheet name="Project Sheet" sheetId="14" r:id="rId8"/>
    <sheet name="Evaluation I" sheetId="9" r:id="rId9"/>
    <sheet name="Evaluation II" sheetId="17" state="hidden" r:id="rId10"/>
    <sheet name="P.A" sheetId="16" r:id="rId11"/>
    <sheet name="Résultats V6" sheetId="10" r:id="rId12"/>
    <sheet name="Justificatif" sheetId="15" r:id="rId13"/>
  </sheets>
  <externalReferences>
    <externalReference r:id="rId14"/>
    <externalReference r:id="rId15"/>
    <externalReference r:id="rId16"/>
    <externalReference r:id="rId17"/>
  </externalReferences>
  <definedNames>
    <definedName name="_xlnm._FilterDatabase" localSheetId="8" hidden="1">'Evaluation I'!$A$2:$M$880</definedName>
    <definedName name="_xlnm._FilterDatabase" localSheetId="10" hidden="1">P.A!$B$2:$G$19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0" i="10" l="1"/>
  <c r="D29" i="10"/>
  <c r="D28" i="10"/>
  <c r="D27" i="10"/>
  <c r="H26" i="10"/>
  <c r="F26" i="10"/>
  <c r="H25" i="10"/>
  <c r="F25" i="10"/>
  <c r="D24" i="10"/>
  <c r="D23" i="10"/>
  <c r="F7" i="10"/>
  <c r="H7" i="10"/>
  <c r="H362" i="17"/>
  <c r="G362" i="17"/>
  <c r="J360" i="17"/>
  <c r="I360" i="17"/>
  <c r="G360" i="17"/>
  <c r="J352" i="17"/>
  <c r="I352" i="17"/>
  <c r="G352" i="17"/>
  <c r="J342" i="17"/>
  <c r="I342" i="17"/>
  <c r="G342" i="17"/>
  <c r="J333" i="17"/>
  <c r="I333" i="17"/>
  <c r="G333" i="17"/>
  <c r="J323" i="17"/>
  <c r="I323" i="17"/>
  <c r="G323" i="17"/>
  <c r="H311" i="17"/>
  <c r="G311" i="17"/>
  <c r="J309" i="17"/>
  <c r="I309" i="17"/>
  <c r="G309" i="17"/>
  <c r="J299" i="17"/>
  <c r="J311" i="17" s="1"/>
  <c r="G29" i="10" s="1"/>
  <c r="I299" i="17"/>
  <c r="I311" i="17" s="1"/>
  <c r="E29" i="10" s="1"/>
  <c r="G299" i="17"/>
  <c r="J287" i="17"/>
  <c r="I287" i="17"/>
  <c r="H286" i="17"/>
  <c r="G286" i="17"/>
  <c r="J284" i="17"/>
  <c r="I284" i="17"/>
  <c r="G284" i="17"/>
  <c r="J275" i="17"/>
  <c r="I275" i="17"/>
  <c r="G275" i="17"/>
  <c r="J267" i="17"/>
  <c r="I267" i="17"/>
  <c r="G267" i="17"/>
  <c r="J259" i="17"/>
  <c r="I259" i="17"/>
  <c r="G259" i="17"/>
  <c r="J250" i="17"/>
  <c r="I250" i="17"/>
  <c r="G250" i="17"/>
  <c r="J241" i="17"/>
  <c r="I241" i="17"/>
  <c r="G241" i="17"/>
  <c r="J228" i="17"/>
  <c r="I228" i="17"/>
  <c r="H227" i="17"/>
  <c r="G227" i="17"/>
  <c r="J225" i="17"/>
  <c r="I225" i="17"/>
  <c r="G225" i="17"/>
  <c r="G213" i="17"/>
  <c r="J205" i="17"/>
  <c r="J213" i="17" s="1"/>
  <c r="I205" i="17"/>
  <c r="I213" i="17" s="1"/>
  <c r="G205" i="17"/>
  <c r="I174" i="17"/>
  <c r="H174" i="17"/>
  <c r="G122" i="17"/>
  <c r="J120" i="17"/>
  <c r="I120" i="17"/>
  <c r="G120" i="17"/>
  <c r="G112" i="17"/>
  <c r="J104" i="17"/>
  <c r="J112" i="17" s="1"/>
  <c r="J122" i="17" s="1"/>
  <c r="G24" i="10" s="1"/>
  <c r="I104" i="17"/>
  <c r="I112" i="17" s="1"/>
  <c r="G104" i="17"/>
  <c r="J91" i="17"/>
  <c r="I91" i="17"/>
  <c r="G91" i="17"/>
  <c r="J78" i="17"/>
  <c r="I78" i="17"/>
  <c r="G78" i="17"/>
  <c r="J70" i="17"/>
  <c r="I70" i="17"/>
  <c r="G70" i="17"/>
  <c r="J60" i="17"/>
  <c r="I60" i="17"/>
  <c r="H59" i="17"/>
  <c r="G59" i="17"/>
  <c r="J57" i="17"/>
  <c r="I57" i="17"/>
  <c r="G57" i="17"/>
  <c r="J44" i="17"/>
  <c r="I44" i="17"/>
  <c r="G44" i="17"/>
  <c r="J34" i="17"/>
  <c r="I34" i="17"/>
  <c r="G34" i="17"/>
  <c r="J21" i="17"/>
  <c r="I21" i="17"/>
  <c r="G21" i="17"/>
  <c r="J9" i="17"/>
  <c r="I9" i="17"/>
  <c r="G9" i="17"/>
  <c r="G858" i="9"/>
  <c r="G880" i="9"/>
  <c r="F29" i="10" l="1"/>
  <c r="J286" i="17"/>
  <c r="G28" i="10" s="1"/>
  <c r="H28" i="10" s="1"/>
  <c r="I286" i="17"/>
  <c r="E28" i="10" s="1"/>
  <c r="F28" i="10" s="1"/>
  <c r="H29" i="10"/>
  <c r="J59" i="17"/>
  <c r="G23" i="10" s="1"/>
  <c r="H23" i="10" s="1"/>
  <c r="G31" i="10"/>
  <c r="H31" i="10" s="1"/>
  <c r="E31" i="10"/>
  <c r="F31" i="10" s="1"/>
  <c r="J227" i="17"/>
  <c r="G27" i="10" s="1"/>
  <c r="H27" i="10" s="1"/>
  <c r="I227" i="17"/>
  <c r="E27" i="10" s="1"/>
  <c r="F27" i="10" s="1"/>
  <c r="J362" i="17"/>
  <c r="G30" i="10" s="1"/>
  <c r="H30" i="10" s="1"/>
  <c r="I362" i="17"/>
  <c r="E30" i="10" s="1"/>
  <c r="F30" i="10" s="1"/>
  <c r="H24" i="10"/>
  <c r="I59" i="17"/>
  <c r="E23" i="10" s="1"/>
  <c r="F23" i="10" s="1"/>
  <c r="I122" i="17"/>
  <c r="I71" i="9"/>
  <c r="J71" i="9"/>
  <c r="J62" i="9"/>
  <c r="I62" i="9"/>
  <c r="G62" i="9"/>
  <c r="G71" i="9"/>
  <c r="E24" i="10" l="1"/>
  <c r="F24" i="10" s="1"/>
  <c r="E32" i="10" s="1"/>
  <c r="E33" i="10" s="1"/>
  <c r="G32" i="10"/>
  <c r="G33" i="10" s="1"/>
  <c r="J644" i="9"/>
  <c r="I633" i="9"/>
  <c r="G805" i="9"/>
  <c r="H805" i="9"/>
  <c r="D11" i="10" s="1"/>
  <c r="I806" i="9"/>
  <c r="J806" i="9"/>
  <c r="G878" i="9"/>
  <c r="J868" i="9"/>
  <c r="I868" i="9"/>
  <c r="G868" i="9"/>
  <c r="J847" i="9"/>
  <c r="I847" i="9"/>
  <c r="G847" i="9"/>
  <c r="J839" i="9"/>
  <c r="I839" i="9"/>
  <c r="G839" i="9"/>
  <c r="J878" i="9"/>
  <c r="I878" i="9"/>
  <c r="J858" i="9"/>
  <c r="I858" i="9"/>
  <c r="G829" i="9"/>
  <c r="J827" i="9"/>
  <c r="I827" i="9"/>
  <c r="G827" i="9"/>
  <c r="J817" i="9"/>
  <c r="I817" i="9"/>
  <c r="G817" i="9"/>
  <c r="J803" i="9"/>
  <c r="I803" i="9"/>
  <c r="G803" i="9"/>
  <c r="G792" i="9"/>
  <c r="I792" i="9"/>
  <c r="J792" i="9"/>
  <c r="J781" i="9"/>
  <c r="I781" i="9"/>
  <c r="G781" i="9"/>
  <c r="J772" i="9"/>
  <c r="I772" i="9"/>
  <c r="G772" i="9"/>
  <c r="J764" i="9"/>
  <c r="G764" i="9"/>
  <c r="I764" i="9"/>
  <c r="G751" i="9"/>
  <c r="I749" i="9"/>
  <c r="G749" i="9"/>
  <c r="J749" i="9"/>
  <c r="J740" i="9"/>
  <c r="G740" i="9"/>
  <c r="I740" i="9"/>
  <c r="I731" i="9"/>
  <c r="G731" i="9"/>
  <c r="G720" i="9"/>
  <c r="J720" i="9"/>
  <c r="I720" i="9"/>
  <c r="J731" i="9"/>
  <c r="G703" i="9"/>
  <c r="H703" i="9"/>
  <c r="D9" i="10" s="1"/>
  <c r="J701" i="9"/>
  <c r="I701" i="9"/>
  <c r="I693" i="9"/>
  <c r="J682" i="9"/>
  <c r="I682" i="9"/>
  <c r="G682" i="9"/>
  <c r="I674" i="9"/>
  <c r="J674" i="9"/>
  <c r="J666" i="9"/>
  <c r="J655" i="9"/>
  <c r="I655" i="9"/>
  <c r="G644" i="9"/>
  <c r="G633" i="9"/>
  <c r="G701" i="9"/>
  <c r="J693" i="9"/>
  <c r="G693" i="9"/>
  <c r="G674" i="9"/>
  <c r="I666" i="9"/>
  <c r="G666" i="9"/>
  <c r="G655" i="9"/>
  <c r="I644" i="9"/>
  <c r="J623" i="9"/>
  <c r="I623" i="9"/>
  <c r="G623" i="9"/>
  <c r="J612" i="9"/>
  <c r="I612" i="9"/>
  <c r="G612" i="9"/>
  <c r="J599" i="9"/>
  <c r="I599" i="9"/>
  <c r="G599" i="9"/>
  <c r="J590" i="9"/>
  <c r="I590" i="9"/>
  <c r="G590" i="9"/>
  <c r="J579" i="9"/>
  <c r="I579" i="9"/>
  <c r="G579" i="9"/>
  <c r="J565" i="9"/>
  <c r="G565" i="9"/>
  <c r="I565" i="9"/>
  <c r="J127" i="9"/>
  <c r="I130" i="9"/>
  <c r="G129" i="9"/>
  <c r="D6" i="10" s="1"/>
  <c r="G118" i="9"/>
  <c r="G51" i="9"/>
  <c r="I51" i="9"/>
  <c r="J51" i="9"/>
  <c r="J40" i="9"/>
  <c r="I40" i="9"/>
  <c r="G40" i="9"/>
  <c r="I127" i="9"/>
  <c r="G127" i="9"/>
  <c r="I118" i="9"/>
  <c r="J118" i="9"/>
  <c r="J97" i="9"/>
  <c r="J12" i="9"/>
  <c r="G12" i="9"/>
  <c r="I12" i="9"/>
  <c r="G107" i="9"/>
  <c r="J107" i="9"/>
  <c r="I107" i="9"/>
  <c r="I97" i="9"/>
  <c r="G97" i="9"/>
  <c r="G88" i="9"/>
  <c r="I88" i="9"/>
  <c r="J88" i="9"/>
  <c r="J79" i="9"/>
  <c r="I79" i="9"/>
  <c r="G79" i="9"/>
  <c r="I31" i="9"/>
  <c r="J31" i="9"/>
  <c r="G31" i="9"/>
  <c r="J21" i="9"/>
  <c r="I21" i="9"/>
  <c r="G21" i="9"/>
  <c r="I805" i="9" l="1"/>
  <c r="E11" i="10" s="1"/>
  <c r="F11" i="10" s="1"/>
  <c r="J805" i="9"/>
  <c r="G11" i="10" s="1"/>
  <c r="H11" i="10" s="1"/>
  <c r="I129" i="9"/>
  <c r="E6" i="10" s="1"/>
  <c r="F6" i="10" s="1"/>
  <c r="E15" i="10" s="1"/>
  <c r="J704" i="9"/>
  <c r="J129" i="9"/>
  <c r="G6" i="10" s="1"/>
  <c r="H6" i="10" s="1"/>
  <c r="J880" i="9" l="1"/>
  <c r="G13" i="10" s="1"/>
  <c r="J830" i="9"/>
  <c r="J829" i="9"/>
  <c r="G12" i="10" s="1"/>
  <c r="J752" i="9"/>
  <c r="J751" i="9"/>
  <c r="G10" i="10" s="1"/>
  <c r="J703" i="9"/>
  <c r="G9" i="10" s="1"/>
  <c r="H9" i="10" s="1"/>
  <c r="J601" i="9"/>
  <c r="G8" i="10" s="1"/>
  <c r="J130" i="9"/>
  <c r="G14" i="10" l="1"/>
  <c r="H14" i="10" s="1"/>
  <c r="I830" i="9"/>
  <c r="I752" i="9"/>
  <c r="I704" i="9"/>
  <c r="E14" i="10" l="1"/>
  <c r="F14" i="10" s="1"/>
  <c r="G601" i="9"/>
  <c r="D8" i="10" s="1"/>
  <c r="H8" i="10" s="1"/>
  <c r="H751" i="9"/>
  <c r="D10" i="10" s="1"/>
  <c r="H10" i="10" s="1"/>
  <c r="H829" i="9"/>
  <c r="D12" i="10" s="1"/>
  <c r="H12" i="10" s="1"/>
  <c r="H880" i="9"/>
  <c r="D13" i="10" s="1"/>
  <c r="H13" i="10" s="1"/>
  <c r="G15" i="10" l="1"/>
  <c r="G16" i="10" s="1"/>
  <c r="I751" i="9"/>
  <c r="E10" i="10" s="1"/>
  <c r="F10" i="10" s="1"/>
  <c r="I829" i="9" l="1"/>
  <c r="E12" i="10" s="1"/>
  <c r="F12" i="10" s="1"/>
  <c r="I703" i="9" l="1"/>
  <c r="E9" i="10" s="1"/>
  <c r="F9" i="10" s="1"/>
  <c r="I880" i="9" l="1"/>
  <c r="E13" i="10" s="1"/>
  <c r="F13" i="10" s="1"/>
  <c r="I601" i="9"/>
  <c r="E8" i="10" s="1"/>
  <c r="F8" i="10" s="1"/>
  <c r="G149" i="3"/>
  <c r="I12" i="7"/>
  <c r="P13" i="7"/>
  <c r="V13" i="7"/>
  <c r="T13" i="7"/>
  <c r="S13" i="7"/>
  <c r="R13" i="7"/>
  <c r="Q13" i="7"/>
  <c r="U12" i="7"/>
  <c r="P11" i="7"/>
  <c r="P12" i="7" s="1"/>
  <c r="U9" i="7"/>
  <c r="U13" i="7" s="1"/>
  <c r="U8" i="7"/>
  <c r="V5" i="7"/>
  <c r="V6" i="7" s="1"/>
  <c r="T5" i="7"/>
  <c r="T6" i="7" s="1"/>
  <c r="S5" i="7"/>
  <c r="S6" i="7" s="1"/>
  <c r="R5" i="7"/>
  <c r="R6" i="7" s="1"/>
  <c r="Q5" i="7"/>
  <c r="Q6" i="7" s="1"/>
  <c r="P5" i="7"/>
  <c r="P6" i="7" s="1"/>
  <c r="J13" i="7"/>
  <c r="I13" i="7"/>
  <c r="H13" i="7"/>
  <c r="G13" i="7"/>
  <c r="F13" i="7"/>
  <c r="E13" i="7"/>
  <c r="D13" i="7"/>
  <c r="C13" i="7"/>
  <c r="I8" i="7"/>
  <c r="I10" i="7" s="1"/>
  <c r="J5" i="7"/>
  <c r="J6" i="7" s="1"/>
  <c r="I5" i="7"/>
  <c r="I6" i="7" s="1"/>
  <c r="H5" i="7"/>
  <c r="H6" i="7" s="1"/>
  <c r="G5" i="7"/>
  <c r="G6" i="7" s="1"/>
  <c r="F5" i="7"/>
  <c r="F6" i="7" s="1"/>
  <c r="E5" i="7"/>
  <c r="E6" i="7" s="1"/>
  <c r="D5" i="7"/>
  <c r="D6" i="7" s="1"/>
  <c r="C5" i="7"/>
  <c r="C6" i="7" s="1"/>
  <c r="K4" i="7"/>
  <c r="W4" i="7"/>
  <c r="G252" i="4"/>
  <c r="I491" i="4"/>
  <c r="H491" i="4"/>
  <c r="G491" i="4"/>
  <c r="M490" i="4"/>
  <c r="L490" i="4"/>
  <c r="M489" i="4"/>
  <c r="L489" i="4"/>
  <c r="M488" i="4"/>
  <c r="L488" i="4"/>
  <c r="M487" i="4"/>
  <c r="L487" i="4"/>
  <c r="M486" i="4"/>
  <c r="L486" i="4"/>
  <c r="M485" i="4"/>
  <c r="L485" i="4"/>
  <c r="M484" i="4"/>
  <c r="L484" i="4"/>
  <c r="M483" i="4"/>
  <c r="L483" i="4"/>
  <c r="M482" i="4"/>
  <c r="L482" i="4"/>
  <c r="M481" i="4"/>
  <c r="L481" i="4"/>
  <c r="M480" i="4"/>
  <c r="L480" i="4"/>
  <c r="M479" i="4"/>
  <c r="L479" i="4"/>
  <c r="M478" i="4"/>
  <c r="L478" i="4"/>
  <c r="M477" i="4"/>
  <c r="L477" i="4"/>
  <c r="M476" i="4"/>
  <c r="L476" i="4"/>
  <c r="M475" i="4"/>
  <c r="L475" i="4"/>
  <c r="M474" i="4"/>
  <c r="L474" i="4"/>
  <c r="M473" i="4"/>
  <c r="L473" i="4"/>
  <c r="M472" i="4"/>
  <c r="L472" i="4"/>
  <c r="M471" i="4"/>
  <c r="L471" i="4"/>
  <c r="M470" i="4"/>
  <c r="L470" i="4"/>
  <c r="M469" i="4"/>
  <c r="L469" i="4"/>
  <c r="M468" i="4"/>
  <c r="L468" i="4"/>
  <c r="M467" i="4"/>
  <c r="L467" i="4"/>
  <c r="M466" i="4"/>
  <c r="L466" i="4"/>
  <c r="M465" i="4"/>
  <c r="L465" i="4"/>
  <c r="M464" i="4"/>
  <c r="L464" i="4"/>
  <c r="M463" i="4"/>
  <c r="L463" i="4"/>
  <c r="M462" i="4"/>
  <c r="L462" i="4"/>
  <c r="M461" i="4"/>
  <c r="L461" i="4"/>
  <c r="M460" i="4"/>
  <c r="L460" i="4"/>
  <c r="M459" i="4"/>
  <c r="L459" i="4"/>
  <c r="I455" i="4"/>
  <c r="H455" i="4"/>
  <c r="G455" i="4"/>
  <c r="M454" i="4"/>
  <c r="L454" i="4"/>
  <c r="M453" i="4"/>
  <c r="L453" i="4"/>
  <c r="M452" i="4"/>
  <c r="L452" i="4"/>
  <c r="M451" i="4"/>
  <c r="L451" i="4"/>
  <c r="M450" i="4"/>
  <c r="L450" i="4"/>
  <c r="M449" i="4"/>
  <c r="L449" i="4"/>
  <c r="I445" i="4"/>
  <c r="H445" i="4"/>
  <c r="G445" i="4"/>
  <c r="M444" i="4"/>
  <c r="L444" i="4"/>
  <c r="M443" i="4"/>
  <c r="L443" i="4"/>
  <c r="M442" i="4"/>
  <c r="L442" i="4"/>
  <c r="M441" i="4"/>
  <c r="L441" i="4"/>
  <c r="M440" i="4"/>
  <c r="L440" i="4"/>
  <c r="M439" i="4"/>
  <c r="L439" i="4"/>
  <c r="M438" i="4"/>
  <c r="L438" i="4"/>
  <c r="M437" i="4"/>
  <c r="L437" i="4"/>
  <c r="M436" i="4"/>
  <c r="L436" i="4"/>
  <c r="M435" i="4"/>
  <c r="L435" i="4"/>
  <c r="M434" i="4"/>
  <c r="L434" i="4"/>
  <c r="M433" i="4"/>
  <c r="L433" i="4"/>
  <c r="M432" i="4"/>
  <c r="L432" i="4"/>
  <c r="M431" i="4"/>
  <c r="L431" i="4"/>
  <c r="M430" i="4"/>
  <c r="L430" i="4"/>
  <c r="M429" i="4"/>
  <c r="L429" i="4"/>
  <c r="M428" i="4"/>
  <c r="L428" i="4"/>
  <c r="M427" i="4"/>
  <c r="L427" i="4"/>
  <c r="M426" i="4"/>
  <c r="L426" i="4"/>
  <c r="M425" i="4"/>
  <c r="L425" i="4"/>
  <c r="M424" i="4"/>
  <c r="L424" i="4"/>
  <c r="M423" i="4"/>
  <c r="L423" i="4"/>
  <c r="M422" i="4"/>
  <c r="L422" i="4"/>
  <c r="M421" i="4"/>
  <c r="L421" i="4"/>
  <c r="M420" i="4"/>
  <c r="L420" i="4"/>
  <c r="M419" i="4"/>
  <c r="L419" i="4"/>
  <c r="M418" i="4"/>
  <c r="L418" i="4"/>
  <c r="M417" i="4"/>
  <c r="L417" i="4"/>
  <c r="M416" i="4"/>
  <c r="L416" i="4"/>
  <c r="M415" i="4"/>
  <c r="L415" i="4"/>
  <c r="M414" i="4"/>
  <c r="L414" i="4"/>
  <c r="M413" i="4"/>
  <c r="L413" i="4"/>
  <c r="M412" i="4"/>
  <c r="L412" i="4"/>
  <c r="M411" i="4"/>
  <c r="L411" i="4"/>
  <c r="M410" i="4"/>
  <c r="L410" i="4"/>
  <c r="M409" i="4"/>
  <c r="L409" i="4"/>
  <c r="M408" i="4"/>
  <c r="L408" i="4"/>
  <c r="M407" i="4"/>
  <c r="L407" i="4"/>
  <c r="M406" i="4"/>
  <c r="L406" i="4"/>
  <c r="M405" i="4"/>
  <c r="L405" i="4"/>
  <c r="M404" i="4"/>
  <c r="L404" i="4"/>
  <c r="M403" i="4"/>
  <c r="L403" i="4"/>
  <c r="M402" i="4"/>
  <c r="L402" i="4"/>
  <c r="M401" i="4"/>
  <c r="L401" i="4"/>
  <c r="M400" i="4"/>
  <c r="L400" i="4"/>
  <c r="M399" i="4"/>
  <c r="L399" i="4"/>
  <c r="M398" i="4"/>
  <c r="L398" i="4"/>
  <c r="M397" i="4"/>
  <c r="L397" i="4"/>
  <c r="M396" i="4"/>
  <c r="L396" i="4"/>
  <c r="M395" i="4"/>
  <c r="L395" i="4"/>
  <c r="M394" i="4"/>
  <c r="L394" i="4"/>
  <c r="M393" i="4"/>
  <c r="L393" i="4"/>
  <c r="M392" i="4"/>
  <c r="L392" i="4"/>
  <c r="M391" i="4"/>
  <c r="L391" i="4"/>
  <c r="M390" i="4"/>
  <c r="L390" i="4"/>
  <c r="M389" i="4"/>
  <c r="L389" i="4"/>
  <c r="M388" i="4"/>
  <c r="L388" i="4"/>
  <c r="M387" i="4"/>
  <c r="L387" i="4"/>
  <c r="M386" i="4"/>
  <c r="L386" i="4"/>
  <c r="M385" i="4"/>
  <c r="L385" i="4"/>
  <c r="M384" i="4"/>
  <c r="L384" i="4"/>
  <c r="M383" i="4"/>
  <c r="L383" i="4"/>
  <c r="M382" i="4"/>
  <c r="L382" i="4"/>
  <c r="M381" i="4"/>
  <c r="L381" i="4"/>
  <c r="M380" i="4"/>
  <c r="L380" i="4"/>
  <c r="M379" i="4"/>
  <c r="L379" i="4"/>
  <c r="M378" i="4"/>
  <c r="L378" i="4"/>
  <c r="M377" i="4"/>
  <c r="L377" i="4"/>
  <c r="M376" i="4"/>
  <c r="L376" i="4"/>
  <c r="I372" i="4"/>
  <c r="H372" i="4"/>
  <c r="G372" i="4"/>
  <c r="M371" i="4"/>
  <c r="L371" i="4"/>
  <c r="M370" i="4"/>
  <c r="L370" i="4"/>
  <c r="M369" i="4"/>
  <c r="L369" i="4"/>
  <c r="M368" i="4"/>
  <c r="L368" i="4"/>
  <c r="M367" i="4"/>
  <c r="L367" i="4"/>
  <c r="M366" i="4"/>
  <c r="L366" i="4"/>
  <c r="M365" i="4"/>
  <c r="L365" i="4"/>
  <c r="M364" i="4"/>
  <c r="L364" i="4"/>
  <c r="M363" i="4"/>
  <c r="L363" i="4"/>
  <c r="M362" i="4"/>
  <c r="L362" i="4"/>
  <c r="M361" i="4"/>
  <c r="L361" i="4"/>
  <c r="M360" i="4"/>
  <c r="L360" i="4"/>
  <c r="M359" i="4"/>
  <c r="L359" i="4"/>
  <c r="M358" i="4"/>
  <c r="L358" i="4"/>
  <c r="M357" i="4"/>
  <c r="L357" i="4"/>
  <c r="M356" i="4"/>
  <c r="L356" i="4"/>
  <c r="M355" i="4"/>
  <c r="L355" i="4"/>
  <c r="M354" i="4"/>
  <c r="L354" i="4"/>
  <c r="M353" i="4"/>
  <c r="L353" i="4"/>
  <c r="M352" i="4"/>
  <c r="L352" i="4"/>
  <c r="M351" i="4"/>
  <c r="L351" i="4"/>
  <c r="M350" i="4"/>
  <c r="L350" i="4"/>
  <c r="M349" i="4"/>
  <c r="L349" i="4"/>
  <c r="M348" i="4"/>
  <c r="L348" i="4"/>
  <c r="M347" i="4"/>
  <c r="L347" i="4"/>
  <c r="M346" i="4"/>
  <c r="L346" i="4"/>
  <c r="M345" i="4"/>
  <c r="L345" i="4"/>
  <c r="M344" i="4"/>
  <c r="L344" i="4"/>
  <c r="M343" i="4"/>
  <c r="L343" i="4"/>
  <c r="M342" i="4"/>
  <c r="L342" i="4"/>
  <c r="M341" i="4"/>
  <c r="L341" i="4"/>
  <c r="M340" i="4"/>
  <c r="L340" i="4"/>
  <c r="M339" i="4"/>
  <c r="L339" i="4"/>
  <c r="M338" i="4"/>
  <c r="L338" i="4"/>
  <c r="M337" i="4"/>
  <c r="L337" i="4"/>
  <c r="M336" i="4"/>
  <c r="L336" i="4"/>
  <c r="M335" i="4"/>
  <c r="L335" i="4"/>
  <c r="M334" i="4"/>
  <c r="L334" i="4"/>
  <c r="M333" i="4"/>
  <c r="L333" i="4"/>
  <c r="M332" i="4"/>
  <c r="L332" i="4"/>
  <c r="M331" i="4"/>
  <c r="L331" i="4"/>
  <c r="M330" i="4"/>
  <c r="L330" i="4"/>
  <c r="M329" i="4"/>
  <c r="L329" i="4"/>
  <c r="M328" i="4"/>
  <c r="L328" i="4"/>
  <c r="M327" i="4"/>
  <c r="L327" i="4"/>
  <c r="M326" i="4"/>
  <c r="L326" i="4"/>
  <c r="M325" i="4"/>
  <c r="L325" i="4"/>
  <c r="M324" i="4"/>
  <c r="L324" i="4"/>
  <c r="M323" i="4"/>
  <c r="L323" i="4"/>
  <c r="M322" i="4"/>
  <c r="L322" i="4"/>
  <c r="M321" i="4"/>
  <c r="L321" i="4"/>
  <c r="M320" i="4"/>
  <c r="L320" i="4"/>
  <c r="M319" i="4"/>
  <c r="L319" i="4"/>
  <c r="M318" i="4"/>
  <c r="L318" i="4"/>
  <c r="M317" i="4"/>
  <c r="L317" i="4"/>
  <c r="M316" i="4"/>
  <c r="L316" i="4"/>
  <c r="M315" i="4"/>
  <c r="L315" i="4"/>
  <c r="M314" i="4"/>
  <c r="L314" i="4"/>
  <c r="M313" i="4"/>
  <c r="L313" i="4"/>
  <c r="M312" i="4"/>
  <c r="L312" i="4"/>
  <c r="M311" i="4"/>
  <c r="L311" i="4"/>
  <c r="M310" i="4"/>
  <c r="L310" i="4"/>
  <c r="M309" i="4"/>
  <c r="L309" i="4"/>
  <c r="M308" i="4"/>
  <c r="L308" i="4"/>
  <c r="M307" i="4"/>
  <c r="L307" i="4"/>
  <c r="M306" i="4"/>
  <c r="L306" i="4"/>
  <c r="M305" i="4"/>
  <c r="L305" i="4"/>
  <c r="M304" i="4"/>
  <c r="L304" i="4"/>
  <c r="M303" i="4"/>
  <c r="L303" i="4"/>
  <c r="M302" i="4"/>
  <c r="L302" i="4"/>
  <c r="M301" i="4"/>
  <c r="L301" i="4"/>
  <c r="M300" i="4"/>
  <c r="L300" i="4"/>
  <c r="M299" i="4"/>
  <c r="L299" i="4"/>
  <c r="M298" i="4"/>
  <c r="L298" i="4"/>
  <c r="M297" i="4"/>
  <c r="L297" i="4"/>
  <c r="M296" i="4"/>
  <c r="L296" i="4"/>
  <c r="I292" i="4"/>
  <c r="H292" i="4"/>
  <c r="G292" i="4"/>
  <c r="M291" i="4"/>
  <c r="L291" i="4"/>
  <c r="M290" i="4"/>
  <c r="L290" i="4"/>
  <c r="M289" i="4"/>
  <c r="L289" i="4"/>
  <c r="M288" i="4"/>
  <c r="L288" i="4"/>
  <c r="M287" i="4"/>
  <c r="L287" i="4"/>
  <c r="M286" i="4"/>
  <c r="L286" i="4"/>
  <c r="M285" i="4"/>
  <c r="L285" i="4"/>
  <c r="M284" i="4"/>
  <c r="L284" i="4"/>
  <c r="M283" i="4"/>
  <c r="L283" i="4"/>
  <c r="M282" i="4"/>
  <c r="L282" i="4"/>
  <c r="M281" i="4"/>
  <c r="L281" i="4"/>
  <c r="M280" i="4"/>
  <c r="L280" i="4"/>
  <c r="M279" i="4"/>
  <c r="L279" i="4"/>
  <c r="M278" i="4"/>
  <c r="L278" i="4"/>
  <c r="M277" i="4"/>
  <c r="L277" i="4"/>
  <c r="M276" i="4"/>
  <c r="L276" i="4"/>
  <c r="M275" i="4"/>
  <c r="L275" i="4"/>
  <c r="M274" i="4"/>
  <c r="L274" i="4"/>
  <c r="M273" i="4"/>
  <c r="L273" i="4"/>
  <c r="M272" i="4"/>
  <c r="L272" i="4"/>
  <c r="M271" i="4"/>
  <c r="L271" i="4"/>
  <c r="M270" i="4"/>
  <c r="L270" i="4"/>
  <c r="M269" i="4"/>
  <c r="L269" i="4"/>
  <c r="M268" i="4"/>
  <c r="L268" i="4"/>
  <c r="M267" i="4"/>
  <c r="L267" i="4"/>
  <c r="M266" i="4"/>
  <c r="L266" i="4"/>
  <c r="M265" i="4"/>
  <c r="L265" i="4"/>
  <c r="M264" i="4"/>
  <c r="L264" i="4"/>
  <c r="M263" i="4"/>
  <c r="L263" i="4"/>
  <c r="M262" i="4"/>
  <c r="L262" i="4"/>
  <c r="M261" i="4"/>
  <c r="L261" i="4"/>
  <c r="M260" i="4"/>
  <c r="L260" i="4"/>
  <c r="M259" i="4"/>
  <c r="L259" i="4"/>
  <c r="M258" i="4"/>
  <c r="L258" i="4"/>
  <c r="M257" i="4"/>
  <c r="L257" i="4"/>
  <c r="M256" i="4"/>
  <c r="L256" i="4"/>
  <c r="I252" i="4"/>
  <c r="H252" i="4"/>
  <c r="M251" i="4"/>
  <c r="L251" i="4"/>
  <c r="M250" i="4"/>
  <c r="L250" i="4"/>
  <c r="M249" i="4"/>
  <c r="L249" i="4"/>
  <c r="M248" i="4"/>
  <c r="L248" i="4"/>
  <c r="M247" i="4"/>
  <c r="L247" i="4"/>
  <c r="M246" i="4"/>
  <c r="L246" i="4"/>
  <c r="M245" i="4"/>
  <c r="L245" i="4"/>
  <c r="M244" i="4"/>
  <c r="L244" i="4"/>
  <c r="M243" i="4"/>
  <c r="L243" i="4"/>
  <c r="M242" i="4"/>
  <c r="L242" i="4"/>
  <c r="M241" i="4"/>
  <c r="L241" i="4"/>
  <c r="M240" i="4"/>
  <c r="L240" i="4"/>
  <c r="M239" i="4"/>
  <c r="L239" i="4"/>
  <c r="M238" i="4"/>
  <c r="L238" i="4"/>
  <c r="M237" i="4"/>
  <c r="L237" i="4"/>
  <c r="M236" i="4"/>
  <c r="L236" i="4"/>
  <c r="M235" i="4"/>
  <c r="L235" i="4"/>
  <c r="M234" i="4"/>
  <c r="L234" i="4"/>
  <c r="M233" i="4"/>
  <c r="L233" i="4"/>
  <c r="M232" i="4"/>
  <c r="L232" i="4"/>
  <c r="M231" i="4"/>
  <c r="L231" i="4"/>
  <c r="M230" i="4"/>
  <c r="L230" i="4"/>
  <c r="M229" i="4"/>
  <c r="L229" i="4"/>
  <c r="M228" i="4"/>
  <c r="L228" i="4"/>
  <c r="M227" i="4"/>
  <c r="L227" i="4"/>
  <c r="M226" i="4"/>
  <c r="L226" i="4"/>
  <c r="M225" i="4"/>
  <c r="L225" i="4"/>
  <c r="M224" i="4"/>
  <c r="L224" i="4"/>
  <c r="M223" i="4"/>
  <c r="L223" i="4"/>
  <c r="M222" i="4"/>
  <c r="L222" i="4"/>
  <c r="M221" i="4"/>
  <c r="L221" i="4"/>
  <c r="M220" i="4"/>
  <c r="L220" i="4"/>
  <c r="M219" i="4"/>
  <c r="L219" i="4"/>
  <c r="M218" i="4"/>
  <c r="L218" i="4"/>
  <c r="M217" i="4"/>
  <c r="L217" i="4"/>
  <c r="M216" i="4"/>
  <c r="L216" i="4"/>
  <c r="M215" i="4"/>
  <c r="L215" i="4"/>
  <c r="M214" i="4"/>
  <c r="L214" i="4"/>
  <c r="M213" i="4"/>
  <c r="L213" i="4"/>
  <c r="M212" i="4"/>
  <c r="L212" i="4"/>
  <c r="M211" i="4"/>
  <c r="L211" i="4"/>
  <c r="M210" i="4"/>
  <c r="L210" i="4"/>
  <c r="M209" i="4"/>
  <c r="L209" i="4"/>
  <c r="M208" i="4"/>
  <c r="L208" i="4"/>
  <c r="M207" i="4"/>
  <c r="L207" i="4"/>
  <c r="M206" i="4"/>
  <c r="L206" i="4"/>
  <c r="M205" i="4"/>
  <c r="L205" i="4"/>
  <c r="M204" i="4"/>
  <c r="L204" i="4"/>
  <c r="M203" i="4"/>
  <c r="L203" i="4"/>
  <c r="M202" i="4"/>
  <c r="L202" i="4"/>
  <c r="M201" i="4"/>
  <c r="L201" i="4"/>
  <c r="M200" i="4"/>
  <c r="L200" i="4"/>
  <c r="M199" i="4"/>
  <c r="L199" i="4"/>
  <c r="M198" i="4"/>
  <c r="L198" i="4"/>
  <c r="M197" i="4"/>
  <c r="L197" i="4"/>
  <c r="M196" i="4"/>
  <c r="L196" i="4"/>
  <c r="M195" i="4"/>
  <c r="L195" i="4"/>
  <c r="M194" i="4"/>
  <c r="L194" i="4"/>
  <c r="M193" i="4"/>
  <c r="L193" i="4"/>
  <c r="M192" i="4"/>
  <c r="L192" i="4"/>
  <c r="M191" i="4"/>
  <c r="L191" i="4"/>
  <c r="M190" i="4"/>
  <c r="L190" i="4"/>
  <c r="M189" i="4"/>
  <c r="L189" i="4"/>
  <c r="M188" i="4"/>
  <c r="L188" i="4"/>
  <c r="M187" i="4"/>
  <c r="L187" i="4"/>
  <c r="M186" i="4"/>
  <c r="L186" i="4"/>
  <c r="M185" i="4"/>
  <c r="L185" i="4"/>
  <c r="M184" i="4"/>
  <c r="L184" i="4"/>
  <c r="M183" i="4"/>
  <c r="L183" i="4"/>
  <c r="M182" i="4"/>
  <c r="L182" i="4"/>
  <c r="M181" i="4"/>
  <c r="L181" i="4"/>
  <c r="M180" i="4"/>
  <c r="L180" i="4"/>
  <c r="M179" i="4"/>
  <c r="L179" i="4"/>
  <c r="M178" i="4"/>
  <c r="L178" i="4"/>
  <c r="M177" i="4"/>
  <c r="L177" i="4"/>
  <c r="I173" i="4"/>
  <c r="H173" i="4"/>
  <c r="G173" i="4"/>
  <c r="M172" i="4"/>
  <c r="L172" i="4"/>
  <c r="M171" i="4"/>
  <c r="L171" i="4"/>
  <c r="M170" i="4"/>
  <c r="L170" i="4"/>
  <c r="M169" i="4"/>
  <c r="L169" i="4"/>
  <c r="M168" i="4"/>
  <c r="L168" i="4"/>
  <c r="M167" i="4"/>
  <c r="L167" i="4"/>
  <c r="M166" i="4"/>
  <c r="L166" i="4"/>
  <c r="M165" i="4"/>
  <c r="L165" i="4"/>
  <c r="M164" i="4"/>
  <c r="L164" i="4"/>
  <c r="M163" i="4"/>
  <c r="L163" i="4"/>
  <c r="M162" i="4"/>
  <c r="L162" i="4"/>
  <c r="M161" i="4"/>
  <c r="L161" i="4"/>
  <c r="M160" i="4"/>
  <c r="L160" i="4"/>
  <c r="M159" i="4"/>
  <c r="L159" i="4"/>
  <c r="M158" i="4"/>
  <c r="L158" i="4"/>
  <c r="M157" i="4"/>
  <c r="L157" i="4"/>
  <c r="M156" i="4"/>
  <c r="L156" i="4"/>
  <c r="M155" i="4"/>
  <c r="L155" i="4"/>
  <c r="M154" i="4"/>
  <c r="L154" i="4"/>
  <c r="M153" i="4"/>
  <c r="L153" i="4"/>
  <c r="M152" i="4"/>
  <c r="L152" i="4"/>
  <c r="M151" i="4"/>
  <c r="L151" i="4"/>
  <c r="M150" i="4"/>
  <c r="L150" i="4"/>
  <c r="M149" i="4"/>
  <c r="L149" i="4"/>
  <c r="M148" i="4"/>
  <c r="L148" i="4"/>
  <c r="M147" i="4"/>
  <c r="L147" i="4"/>
  <c r="M146" i="4"/>
  <c r="L146" i="4"/>
  <c r="M145" i="4"/>
  <c r="L145" i="4"/>
  <c r="M144" i="4"/>
  <c r="L144" i="4"/>
  <c r="M143" i="4"/>
  <c r="L143" i="4"/>
  <c r="M142" i="4"/>
  <c r="L142" i="4"/>
  <c r="M141" i="4"/>
  <c r="L141" i="4"/>
  <c r="M140" i="4"/>
  <c r="L140" i="4"/>
  <c r="M139" i="4"/>
  <c r="L139" i="4"/>
  <c r="M138" i="4"/>
  <c r="L138" i="4"/>
  <c r="M137" i="4"/>
  <c r="L137" i="4"/>
  <c r="M136" i="4"/>
  <c r="L136" i="4"/>
  <c r="M135" i="4"/>
  <c r="L135" i="4"/>
  <c r="M134" i="4"/>
  <c r="L134" i="4"/>
  <c r="M133" i="4"/>
  <c r="L133" i="4"/>
  <c r="M132" i="4"/>
  <c r="L132" i="4"/>
  <c r="M131" i="4"/>
  <c r="L131" i="4"/>
  <c r="M130" i="4"/>
  <c r="L130" i="4"/>
  <c r="M129" i="4"/>
  <c r="L129" i="4"/>
  <c r="M128" i="4"/>
  <c r="L128" i="4"/>
  <c r="M127" i="4"/>
  <c r="L127" i="4"/>
  <c r="M126" i="4"/>
  <c r="L126" i="4"/>
  <c r="M125" i="4"/>
  <c r="L125" i="4"/>
  <c r="M124" i="4"/>
  <c r="L124" i="4"/>
  <c r="M123" i="4"/>
  <c r="L123" i="4"/>
  <c r="M122" i="4"/>
  <c r="L122" i="4"/>
  <c r="I118" i="4"/>
  <c r="H118" i="4"/>
  <c r="G118" i="4"/>
  <c r="M117" i="4"/>
  <c r="L117" i="4"/>
  <c r="M116" i="4"/>
  <c r="L116" i="4"/>
  <c r="M115" i="4"/>
  <c r="L115" i="4"/>
  <c r="M114" i="4"/>
  <c r="L114" i="4"/>
  <c r="M113" i="4"/>
  <c r="L113" i="4"/>
  <c r="M112" i="4"/>
  <c r="L112" i="4"/>
  <c r="M111" i="4"/>
  <c r="L111" i="4"/>
  <c r="M110" i="4"/>
  <c r="L110" i="4"/>
  <c r="M109" i="4"/>
  <c r="L109" i="4"/>
  <c r="M108" i="4"/>
  <c r="L108" i="4"/>
  <c r="M107" i="4"/>
  <c r="L107" i="4"/>
  <c r="M106" i="4"/>
  <c r="L106" i="4"/>
  <c r="M105" i="4"/>
  <c r="L105" i="4"/>
  <c r="M104" i="4"/>
  <c r="L104" i="4"/>
  <c r="M103" i="4"/>
  <c r="L103" i="4"/>
  <c r="M102" i="4"/>
  <c r="L102" i="4"/>
  <c r="M101" i="4"/>
  <c r="L101" i="4"/>
  <c r="M100" i="4"/>
  <c r="L100" i="4"/>
  <c r="M99" i="4"/>
  <c r="L99" i="4"/>
  <c r="M98" i="4"/>
  <c r="L98" i="4"/>
  <c r="M97" i="4"/>
  <c r="L97" i="4"/>
  <c r="M96" i="4"/>
  <c r="L96" i="4"/>
  <c r="M95" i="4"/>
  <c r="L95" i="4"/>
  <c r="M94" i="4"/>
  <c r="L94" i="4"/>
  <c r="M93" i="4"/>
  <c r="L93" i="4"/>
  <c r="M92" i="4"/>
  <c r="L92" i="4"/>
  <c r="M91" i="4"/>
  <c r="L91" i="4"/>
  <c r="M90" i="4"/>
  <c r="L90" i="4"/>
  <c r="M89" i="4"/>
  <c r="L89" i="4"/>
  <c r="M88" i="4"/>
  <c r="L88" i="4"/>
  <c r="M87" i="4"/>
  <c r="L87" i="4"/>
  <c r="M86" i="4"/>
  <c r="L86" i="4"/>
  <c r="M85" i="4"/>
  <c r="L85" i="4"/>
  <c r="M84" i="4"/>
  <c r="L84" i="4"/>
  <c r="M83" i="4"/>
  <c r="L83" i="4"/>
  <c r="M82" i="4"/>
  <c r="L82" i="4"/>
  <c r="M81" i="4"/>
  <c r="L81" i="4"/>
  <c r="M80" i="4"/>
  <c r="L80" i="4"/>
  <c r="M79" i="4"/>
  <c r="L79" i="4"/>
  <c r="M78" i="4"/>
  <c r="L78" i="4"/>
  <c r="M77" i="4"/>
  <c r="L77" i="4"/>
  <c r="M76" i="4"/>
  <c r="L76" i="4"/>
  <c r="M75" i="4"/>
  <c r="L75" i="4"/>
  <c r="M74" i="4"/>
  <c r="L74" i="4"/>
  <c r="M73" i="4"/>
  <c r="L73" i="4"/>
  <c r="M72" i="4"/>
  <c r="L72" i="4"/>
  <c r="M71" i="4"/>
  <c r="L71" i="4"/>
  <c r="M70" i="4"/>
  <c r="L70" i="4"/>
  <c r="M69" i="4"/>
  <c r="L69" i="4"/>
  <c r="M68" i="4"/>
  <c r="L68" i="4"/>
  <c r="M67" i="4"/>
  <c r="L67" i="4"/>
  <c r="M66" i="4"/>
  <c r="L66" i="4"/>
  <c r="M65" i="4"/>
  <c r="L65" i="4"/>
  <c r="I61" i="4"/>
  <c r="H61" i="4"/>
  <c r="G61" i="4"/>
  <c r="M60" i="4"/>
  <c r="L60" i="4"/>
  <c r="M59" i="4"/>
  <c r="L59" i="4"/>
  <c r="M58" i="4"/>
  <c r="L58" i="4"/>
  <c r="M57" i="4"/>
  <c r="L57" i="4"/>
  <c r="M56" i="4"/>
  <c r="L56" i="4"/>
  <c r="M55" i="4"/>
  <c r="L55" i="4"/>
  <c r="M54" i="4"/>
  <c r="L54" i="4"/>
  <c r="M53" i="4"/>
  <c r="L53" i="4"/>
  <c r="M52" i="4"/>
  <c r="L52" i="4"/>
  <c r="M51" i="4"/>
  <c r="L51" i="4"/>
  <c r="M50" i="4"/>
  <c r="L50" i="4"/>
  <c r="M49" i="4"/>
  <c r="L49" i="4"/>
  <c r="M48" i="4"/>
  <c r="L48" i="4"/>
  <c r="M47" i="4"/>
  <c r="L47" i="4"/>
  <c r="M46" i="4"/>
  <c r="L46" i="4"/>
  <c r="M45" i="4"/>
  <c r="L45" i="4"/>
  <c r="M44" i="4"/>
  <c r="L44" i="4"/>
  <c r="M43" i="4"/>
  <c r="L43" i="4"/>
  <c r="M42" i="4"/>
  <c r="L42" i="4"/>
  <c r="M41" i="4"/>
  <c r="L41" i="4"/>
  <c r="M40" i="4"/>
  <c r="L40" i="4"/>
  <c r="M39" i="4"/>
  <c r="L39" i="4"/>
  <c r="M38" i="4"/>
  <c r="L38" i="4"/>
  <c r="M37" i="4"/>
  <c r="L37" i="4"/>
  <c r="M36" i="4"/>
  <c r="L36" i="4"/>
  <c r="M35" i="4"/>
  <c r="L35" i="4"/>
  <c r="M34" i="4"/>
  <c r="L34" i="4"/>
  <c r="M33" i="4"/>
  <c r="L33" i="4"/>
  <c r="M32" i="4"/>
  <c r="L32" i="4"/>
  <c r="M31" i="4"/>
  <c r="L31" i="4"/>
  <c r="M30" i="4"/>
  <c r="L30" i="4"/>
  <c r="M29" i="4"/>
  <c r="L29" i="4"/>
  <c r="M28" i="4"/>
  <c r="L28" i="4"/>
  <c r="M27" i="4"/>
  <c r="L27" i="4"/>
  <c r="M26" i="4"/>
  <c r="L26" i="4"/>
  <c r="M25" i="4"/>
  <c r="L25" i="4"/>
  <c r="M24" i="4"/>
  <c r="L24" i="4"/>
  <c r="M23" i="4"/>
  <c r="L23" i="4"/>
  <c r="M22" i="4"/>
  <c r="L22" i="4"/>
  <c r="M21" i="4"/>
  <c r="L21" i="4"/>
  <c r="M20" i="4"/>
  <c r="L20" i="4"/>
  <c r="M19" i="4"/>
  <c r="L19" i="4"/>
  <c r="M18" i="4"/>
  <c r="L18" i="4"/>
  <c r="M17" i="4"/>
  <c r="L17" i="4"/>
  <c r="M16" i="4"/>
  <c r="L16" i="4"/>
  <c r="M15" i="4"/>
  <c r="L15" i="4"/>
  <c r="M14" i="4"/>
  <c r="L14" i="4"/>
  <c r="M13" i="4"/>
  <c r="L13" i="4"/>
  <c r="M12" i="4"/>
  <c r="L12" i="4"/>
  <c r="M11" i="4"/>
  <c r="L11" i="4"/>
  <c r="M10" i="4"/>
  <c r="L10" i="4"/>
  <c r="M9" i="4"/>
  <c r="L9" i="4"/>
  <c r="M8" i="4"/>
  <c r="L8" i="4"/>
  <c r="M7" i="4"/>
  <c r="L7" i="4"/>
  <c r="M6" i="4"/>
  <c r="L6" i="4"/>
  <c r="M5" i="4"/>
  <c r="L5" i="4"/>
  <c r="M4" i="4"/>
  <c r="L4" i="4"/>
  <c r="M3" i="4"/>
  <c r="L3" i="4"/>
  <c r="I400" i="3"/>
  <c r="T11" i="7" s="1"/>
  <c r="T12" i="7" s="1"/>
  <c r="H400" i="3"/>
  <c r="T7" i="7" s="1"/>
  <c r="T8" i="7" s="1"/>
  <c r="T10" i="7" s="1"/>
  <c r="G400" i="3"/>
  <c r="M399" i="3"/>
  <c r="L399" i="3"/>
  <c r="M398" i="3"/>
  <c r="L398" i="3"/>
  <c r="M397" i="3"/>
  <c r="L397" i="3"/>
  <c r="M396" i="3"/>
  <c r="L396" i="3"/>
  <c r="M395" i="3"/>
  <c r="L395" i="3"/>
  <c r="M394" i="3"/>
  <c r="L394" i="3"/>
  <c r="M393" i="3"/>
  <c r="L393" i="3"/>
  <c r="M392" i="3"/>
  <c r="L392" i="3"/>
  <c r="M391" i="3"/>
  <c r="L391" i="3"/>
  <c r="M390" i="3"/>
  <c r="L390" i="3"/>
  <c r="M389" i="3"/>
  <c r="L389" i="3"/>
  <c r="M388" i="3"/>
  <c r="L388" i="3"/>
  <c r="M387" i="3"/>
  <c r="L387" i="3"/>
  <c r="M386" i="3"/>
  <c r="L386" i="3"/>
  <c r="M385" i="3"/>
  <c r="L385" i="3"/>
  <c r="M384" i="3"/>
  <c r="L384" i="3"/>
  <c r="M383" i="3"/>
  <c r="L383" i="3"/>
  <c r="M382" i="3"/>
  <c r="L382" i="3"/>
  <c r="M381" i="3"/>
  <c r="L381" i="3"/>
  <c r="M380" i="3"/>
  <c r="L380" i="3"/>
  <c r="M379" i="3"/>
  <c r="L379" i="3"/>
  <c r="M378" i="3"/>
  <c r="L378" i="3"/>
  <c r="M377" i="3"/>
  <c r="L377" i="3"/>
  <c r="M376" i="3"/>
  <c r="L376" i="3"/>
  <c r="M375" i="3"/>
  <c r="L375" i="3"/>
  <c r="M374" i="3"/>
  <c r="L374" i="3"/>
  <c r="M373" i="3"/>
  <c r="L373" i="3"/>
  <c r="M372" i="3"/>
  <c r="L372" i="3"/>
  <c r="M371" i="3"/>
  <c r="L371" i="3"/>
  <c r="M370" i="3"/>
  <c r="L370" i="3"/>
  <c r="M369" i="3"/>
  <c r="L369" i="3"/>
  <c r="M368" i="3"/>
  <c r="L368" i="3"/>
  <c r="M367" i="3"/>
  <c r="L367" i="3"/>
  <c r="M366" i="3"/>
  <c r="L366" i="3"/>
  <c r="M365" i="3"/>
  <c r="L365" i="3"/>
  <c r="M364" i="3"/>
  <c r="L364" i="3"/>
  <c r="M363" i="3"/>
  <c r="L363" i="3"/>
  <c r="M362" i="3"/>
  <c r="L362" i="3"/>
  <c r="M361" i="3"/>
  <c r="L361" i="3"/>
  <c r="M360" i="3"/>
  <c r="L360" i="3"/>
  <c r="M359" i="3"/>
  <c r="L359" i="3"/>
  <c r="I355" i="3"/>
  <c r="V11" i="7" s="1"/>
  <c r="V12" i="7" s="1"/>
  <c r="H355" i="3"/>
  <c r="V7" i="7" s="1"/>
  <c r="V8" i="7" s="1"/>
  <c r="V10" i="7" s="1"/>
  <c r="G355" i="3"/>
  <c r="M354" i="3"/>
  <c r="L354" i="3"/>
  <c r="M353" i="3"/>
  <c r="L353" i="3"/>
  <c r="M352" i="3"/>
  <c r="L352" i="3"/>
  <c r="M351" i="3"/>
  <c r="L351" i="3"/>
  <c r="M350" i="3"/>
  <c r="L350" i="3"/>
  <c r="M349" i="3"/>
  <c r="L349" i="3"/>
  <c r="M348" i="3"/>
  <c r="L348" i="3"/>
  <c r="M347" i="3"/>
  <c r="L347" i="3"/>
  <c r="M346" i="3"/>
  <c r="L346" i="3"/>
  <c r="M345" i="3"/>
  <c r="L345" i="3"/>
  <c r="M344" i="3"/>
  <c r="L344" i="3"/>
  <c r="M343" i="3"/>
  <c r="L343" i="3"/>
  <c r="M342" i="3"/>
  <c r="L342" i="3"/>
  <c r="M341" i="3"/>
  <c r="L341" i="3"/>
  <c r="M340" i="3"/>
  <c r="L340" i="3"/>
  <c r="M339" i="3"/>
  <c r="L339" i="3"/>
  <c r="M338" i="3"/>
  <c r="L338" i="3"/>
  <c r="I334" i="3"/>
  <c r="Q11" i="7" s="1"/>
  <c r="Q12" i="7" s="1"/>
  <c r="H334" i="3"/>
  <c r="Q7" i="7" s="1"/>
  <c r="Q8" i="7" s="1"/>
  <c r="Q10" i="7" s="1"/>
  <c r="G334" i="3"/>
  <c r="M333" i="3"/>
  <c r="L333" i="3"/>
  <c r="M332" i="3"/>
  <c r="L332" i="3"/>
  <c r="M331" i="3"/>
  <c r="L331" i="3"/>
  <c r="M330" i="3"/>
  <c r="L330" i="3"/>
  <c r="M329" i="3"/>
  <c r="L329" i="3"/>
  <c r="M328" i="3"/>
  <c r="L328" i="3"/>
  <c r="M327" i="3"/>
  <c r="L327" i="3"/>
  <c r="M326" i="3"/>
  <c r="L326" i="3"/>
  <c r="M325" i="3"/>
  <c r="L325" i="3"/>
  <c r="M324" i="3"/>
  <c r="L324" i="3"/>
  <c r="M323" i="3"/>
  <c r="L323" i="3"/>
  <c r="M322" i="3"/>
  <c r="L322" i="3"/>
  <c r="M321" i="3"/>
  <c r="L321" i="3"/>
  <c r="M320" i="3"/>
  <c r="L320" i="3"/>
  <c r="M319" i="3"/>
  <c r="L319" i="3"/>
  <c r="M318" i="3"/>
  <c r="L318" i="3"/>
  <c r="M317" i="3"/>
  <c r="L317" i="3"/>
  <c r="M316" i="3"/>
  <c r="L316" i="3"/>
  <c r="M315" i="3"/>
  <c r="L315" i="3"/>
  <c r="M314" i="3"/>
  <c r="L314" i="3"/>
  <c r="M313" i="3"/>
  <c r="L313" i="3"/>
  <c r="M312" i="3"/>
  <c r="L312" i="3"/>
  <c r="M311" i="3"/>
  <c r="L311" i="3"/>
  <c r="M310" i="3"/>
  <c r="L310" i="3"/>
  <c r="M309" i="3"/>
  <c r="L309" i="3"/>
  <c r="M308" i="3"/>
  <c r="L308" i="3"/>
  <c r="M307" i="3"/>
  <c r="L307" i="3"/>
  <c r="M306" i="3"/>
  <c r="L306" i="3"/>
  <c r="M305" i="3"/>
  <c r="L305" i="3"/>
  <c r="M304" i="3"/>
  <c r="L304" i="3"/>
  <c r="M303" i="3"/>
  <c r="L303" i="3"/>
  <c r="M302" i="3"/>
  <c r="L302" i="3"/>
  <c r="M301" i="3"/>
  <c r="L301" i="3"/>
  <c r="M300" i="3"/>
  <c r="L300" i="3"/>
  <c r="M299" i="3"/>
  <c r="L299" i="3"/>
  <c r="M298" i="3"/>
  <c r="L298" i="3"/>
  <c r="M297" i="3"/>
  <c r="L297" i="3"/>
  <c r="M296" i="3"/>
  <c r="L296" i="3"/>
  <c r="I292" i="3"/>
  <c r="R11" i="7" s="1"/>
  <c r="R12" i="7" s="1"/>
  <c r="H292" i="3"/>
  <c r="R7" i="7" s="1"/>
  <c r="R8" i="7" s="1"/>
  <c r="R10" i="7" s="1"/>
  <c r="G292" i="3"/>
  <c r="M291" i="3"/>
  <c r="L291" i="3"/>
  <c r="M290" i="3"/>
  <c r="L290" i="3"/>
  <c r="M289" i="3"/>
  <c r="L289" i="3"/>
  <c r="M288" i="3"/>
  <c r="L288" i="3"/>
  <c r="M287" i="3"/>
  <c r="L287" i="3"/>
  <c r="M286" i="3"/>
  <c r="L286" i="3"/>
  <c r="M285" i="3"/>
  <c r="L285" i="3"/>
  <c r="M284" i="3"/>
  <c r="L284" i="3"/>
  <c r="M283" i="3"/>
  <c r="L283" i="3"/>
  <c r="M282" i="3"/>
  <c r="L282" i="3"/>
  <c r="M281" i="3"/>
  <c r="L281" i="3"/>
  <c r="M280" i="3"/>
  <c r="L280" i="3"/>
  <c r="M279" i="3"/>
  <c r="L279" i="3"/>
  <c r="M278" i="3"/>
  <c r="L278" i="3"/>
  <c r="M277" i="3"/>
  <c r="L277" i="3"/>
  <c r="M276" i="3"/>
  <c r="L276" i="3"/>
  <c r="M275" i="3"/>
  <c r="L275" i="3"/>
  <c r="M274" i="3"/>
  <c r="L274" i="3"/>
  <c r="M273" i="3"/>
  <c r="L273" i="3"/>
  <c r="M272" i="3"/>
  <c r="L272" i="3"/>
  <c r="M271" i="3"/>
  <c r="L271" i="3"/>
  <c r="M270" i="3"/>
  <c r="L270" i="3"/>
  <c r="M269" i="3"/>
  <c r="L269" i="3"/>
  <c r="M268" i="3"/>
  <c r="L268" i="3"/>
  <c r="M267" i="3"/>
  <c r="L267" i="3"/>
  <c r="M266" i="3"/>
  <c r="L266" i="3"/>
  <c r="M265" i="3"/>
  <c r="L265" i="3"/>
  <c r="M264" i="3"/>
  <c r="L264" i="3"/>
  <c r="M263" i="3"/>
  <c r="L263" i="3"/>
  <c r="M262" i="3"/>
  <c r="L262" i="3"/>
  <c r="M261" i="3"/>
  <c r="L261" i="3"/>
  <c r="M260" i="3"/>
  <c r="L260" i="3"/>
  <c r="M259" i="3"/>
  <c r="L259" i="3"/>
  <c r="M258" i="3"/>
  <c r="L258" i="3"/>
  <c r="M257" i="3"/>
  <c r="L257" i="3"/>
  <c r="I253" i="3"/>
  <c r="H253" i="3"/>
  <c r="M252" i="3"/>
  <c r="L252" i="3"/>
  <c r="M251" i="3"/>
  <c r="L251" i="3"/>
  <c r="M250" i="3"/>
  <c r="L250" i="3"/>
  <c r="M249" i="3"/>
  <c r="L249" i="3"/>
  <c r="M248" i="3"/>
  <c r="L248" i="3"/>
  <c r="M247" i="3"/>
  <c r="L247" i="3"/>
  <c r="M246" i="3"/>
  <c r="L246" i="3"/>
  <c r="M245" i="3"/>
  <c r="L245" i="3"/>
  <c r="M244" i="3"/>
  <c r="L244" i="3"/>
  <c r="M243" i="3"/>
  <c r="L243" i="3"/>
  <c r="M242" i="3"/>
  <c r="L242" i="3"/>
  <c r="M241" i="3"/>
  <c r="L241" i="3"/>
  <c r="M240" i="3"/>
  <c r="L240" i="3"/>
  <c r="M239" i="3"/>
  <c r="L239" i="3"/>
  <c r="M238" i="3"/>
  <c r="L238" i="3"/>
  <c r="M237" i="3"/>
  <c r="L237" i="3"/>
  <c r="M236" i="3"/>
  <c r="L236" i="3"/>
  <c r="M235" i="3"/>
  <c r="L235" i="3"/>
  <c r="M234" i="3"/>
  <c r="L234" i="3"/>
  <c r="M233" i="3"/>
  <c r="L233" i="3"/>
  <c r="M232" i="3"/>
  <c r="L232" i="3"/>
  <c r="M231" i="3"/>
  <c r="L231" i="3"/>
  <c r="M230" i="3"/>
  <c r="L230" i="3"/>
  <c r="M229" i="3"/>
  <c r="L229" i="3"/>
  <c r="M228" i="3"/>
  <c r="L228" i="3"/>
  <c r="M227" i="3"/>
  <c r="L227" i="3"/>
  <c r="M226" i="3"/>
  <c r="L226" i="3"/>
  <c r="M225" i="3"/>
  <c r="L225" i="3"/>
  <c r="M224" i="3"/>
  <c r="L224" i="3"/>
  <c r="M223" i="3"/>
  <c r="L223" i="3"/>
  <c r="M222" i="3"/>
  <c r="L222" i="3"/>
  <c r="M221" i="3"/>
  <c r="L221" i="3"/>
  <c r="M220" i="3"/>
  <c r="L220" i="3"/>
  <c r="M219" i="3"/>
  <c r="L219" i="3"/>
  <c r="M218" i="3"/>
  <c r="L218" i="3"/>
  <c r="M217" i="3"/>
  <c r="L217" i="3"/>
  <c r="M216" i="3"/>
  <c r="L216" i="3"/>
  <c r="M215" i="3"/>
  <c r="L215" i="3"/>
  <c r="M214" i="3"/>
  <c r="L214" i="3"/>
  <c r="M213" i="3"/>
  <c r="L213" i="3"/>
  <c r="M212" i="3"/>
  <c r="L212" i="3"/>
  <c r="M211" i="3"/>
  <c r="L211" i="3"/>
  <c r="M210" i="3"/>
  <c r="L210" i="3"/>
  <c r="M209" i="3"/>
  <c r="L209" i="3"/>
  <c r="M208" i="3"/>
  <c r="L208" i="3"/>
  <c r="M207" i="3"/>
  <c r="L207" i="3"/>
  <c r="M206" i="3"/>
  <c r="L206" i="3"/>
  <c r="M205" i="3"/>
  <c r="L205" i="3"/>
  <c r="M204" i="3"/>
  <c r="L204" i="3"/>
  <c r="M203" i="3"/>
  <c r="L203" i="3"/>
  <c r="M202" i="3"/>
  <c r="L202" i="3"/>
  <c r="M201" i="3"/>
  <c r="L201" i="3"/>
  <c r="M200" i="3"/>
  <c r="L200" i="3"/>
  <c r="M199" i="3"/>
  <c r="L199" i="3"/>
  <c r="M198" i="3"/>
  <c r="L198" i="3"/>
  <c r="M197" i="3"/>
  <c r="L197" i="3"/>
  <c r="M196" i="3"/>
  <c r="L196" i="3"/>
  <c r="M195" i="3"/>
  <c r="L195" i="3"/>
  <c r="M194" i="3"/>
  <c r="L194" i="3"/>
  <c r="M193" i="3"/>
  <c r="L193" i="3"/>
  <c r="M192" i="3"/>
  <c r="L192" i="3"/>
  <c r="M191" i="3"/>
  <c r="L191" i="3"/>
  <c r="M190" i="3"/>
  <c r="L190" i="3"/>
  <c r="M189" i="3"/>
  <c r="L189" i="3"/>
  <c r="M188" i="3"/>
  <c r="L188" i="3"/>
  <c r="M187" i="3"/>
  <c r="L187" i="3"/>
  <c r="M186" i="3"/>
  <c r="L186" i="3"/>
  <c r="M185" i="3"/>
  <c r="L185" i="3"/>
  <c r="M184" i="3"/>
  <c r="L184" i="3"/>
  <c r="M183" i="3"/>
  <c r="L183" i="3"/>
  <c r="M182" i="3"/>
  <c r="L182" i="3"/>
  <c r="M181" i="3"/>
  <c r="L181" i="3"/>
  <c r="M180" i="3"/>
  <c r="L180" i="3"/>
  <c r="M179" i="3"/>
  <c r="L179" i="3"/>
  <c r="M178" i="3"/>
  <c r="L178" i="3"/>
  <c r="M177" i="3"/>
  <c r="L177" i="3"/>
  <c r="M176" i="3"/>
  <c r="L176" i="3"/>
  <c r="M175" i="3"/>
  <c r="L175" i="3"/>
  <c r="M174" i="3"/>
  <c r="L174" i="3"/>
  <c r="M173" i="3"/>
  <c r="L173" i="3"/>
  <c r="M172" i="3"/>
  <c r="L172" i="3"/>
  <c r="M171" i="3"/>
  <c r="L171" i="3"/>
  <c r="M170" i="3"/>
  <c r="L170" i="3"/>
  <c r="M169" i="3"/>
  <c r="L169" i="3"/>
  <c r="M168" i="3"/>
  <c r="L168" i="3"/>
  <c r="M167" i="3"/>
  <c r="L167" i="3"/>
  <c r="M166" i="3"/>
  <c r="L166" i="3"/>
  <c r="M165" i="3"/>
  <c r="L165" i="3"/>
  <c r="M164" i="3"/>
  <c r="L164" i="3"/>
  <c r="M163" i="3"/>
  <c r="L163" i="3"/>
  <c r="M162" i="3"/>
  <c r="L162" i="3"/>
  <c r="M161" i="3"/>
  <c r="L161" i="3"/>
  <c r="M160" i="3"/>
  <c r="L160" i="3"/>
  <c r="M159" i="3"/>
  <c r="L159" i="3"/>
  <c r="M158" i="3"/>
  <c r="L158" i="3"/>
  <c r="M157" i="3"/>
  <c r="L157" i="3"/>
  <c r="M156" i="3"/>
  <c r="L156" i="3"/>
  <c r="M155" i="3"/>
  <c r="L155" i="3"/>
  <c r="M154" i="3"/>
  <c r="L154" i="3"/>
  <c r="M153" i="3"/>
  <c r="L153" i="3"/>
  <c r="I149" i="3"/>
  <c r="S11" i="7" s="1"/>
  <c r="S12" i="7" s="1"/>
  <c r="H149" i="3"/>
  <c r="S7" i="7" s="1"/>
  <c r="S8" i="7" s="1"/>
  <c r="S10" i="7" s="1"/>
  <c r="M148" i="3"/>
  <c r="L148" i="3"/>
  <c r="M147" i="3"/>
  <c r="L147" i="3"/>
  <c r="M146" i="3"/>
  <c r="L146" i="3"/>
  <c r="M145" i="3"/>
  <c r="L145" i="3"/>
  <c r="M144" i="3"/>
  <c r="L144" i="3"/>
  <c r="M143" i="3"/>
  <c r="L143" i="3"/>
  <c r="M142" i="3"/>
  <c r="L142" i="3"/>
  <c r="M141" i="3"/>
  <c r="L141" i="3"/>
  <c r="M140" i="3"/>
  <c r="L140" i="3"/>
  <c r="M139" i="3"/>
  <c r="L139" i="3"/>
  <c r="M138" i="3"/>
  <c r="L138" i="3"/>
  <c r="M137" i="3"/>
  <c r="L137" i="3"/>
  <c r="M136" i="3"/>
  <c r="L136" i="3"/>
  <c r="M135" i="3"/>
  <c r="L135" i="3"/>
  <c r="M134" i="3"/>
  <c r="L134" i="3"/>
  <c r="M133" i="3"/>
  <c r="L133" i="3"/>
  <c r="M132" i="3"/>
  <c r="L132" i="3"/>
  <c r="M131" i="3"/>
  <c r="L131" i="3"/>
  <c r="M130" i="3"/>
  <c r="L130" i="3"/>
  <c r="M129" i="3"/>
  <c r="L129" i="3"/>
  <c r="M128" i="3"/>
  <c r="L128" i="3"/>
  <c r="M127" i="3"/>
  <c r="L127" i="3"/>
  <c r="M126" i="3"/>
  <c r="L126" i="3"/>
  <c r="M125" i="3"/>
  <c r="L125" i="3"/>
  <c r="M124" i="3"/>
  <c r="L124" i="3"/>
  <c r="M123" i="3"/>
  <c r="L123" i="3"/>
  <c r="M122" i="3"/>
  <c r="L122" i="3"/>
  <c r="M121" i="3"/>
  <c r="L121" i="3"/>
  <c r="M120" i="3"/>
  <c r="L120" i="3"/>
  <c r="M119" i="3"/>
  <c r="L119" i="3"/>
  <c r="M118" i="3"/>
  <c r="L118" i="3"/>
  <c r="M117" i="3"/>
  <c r="L117" i="3"/>
  <c r="M116" i="3"/>
  <c r="L116" i="3"/>
  <c r="M115" i="3"/>
  <c r="L115" i="3"/>
  <c r="M114" i="3"/>
  <c r="L114" i="3"/>
  <c r="M113" i="3"/>
  <c r="L113" i="3"/>
  <c r="M112" i="3"/>
  <c r="L112" i="3"/>
  <c r="M111" i="3"/>
  <c r="L111" i="3"/>
  <c r="M110" i="3"/>
  <c r="L110" i="3"/>
  <c r="M109" i="3"/>
  <c r="L109" i="3"/>
  <c r="M108" i="3"/>
  <c r="L108" i="3"/>
  <c r="M107" i="3"/>
  <c r="L107" i="3"/>
  <c r="M106" i="3"/>
  <c r="L106" i="3"/>
  <c r="M105" i="3"/>
  <c r="L105" i="3"/>
  <c r="M104" i="3"/>
  <c r="L104" i="3"/>
  <c r="M103" i="3"/>
  <c r="L103" i="3"/>
  <c r="M102" i="3"/>
  <c r="L102" i="3"/>
  <c r="M101" i="3"/>
  <c r="L101" i="3"/>
  <c r="M100" i="3"/>
  <c r="L100" i="3"/>
  <c r="M99" i="3"/>
  <c r="L99" i="3"/>
  <c r="M98" i="3"/>
  <c r="L98" i="3"/>
  <c r="M97" i="3"/>
  <c r="L97" i="3"/>
  <c r="M96" i="3"/>
  <c r="L96" i="3"/>
  <c r="M95" i="3"/>
  <c r="L95" i="3"/>
  <c r="M94" i="3"/>
  <c r="L94" i="3"/>
  <c r="M93" i="3"/>
  <c r="L93" i="3"/>
  <c r="M92" i="3"/>
  <c r="L92" i="3"/>
  <c r="M91" i="3"/>
  <c r="L91" i="3"/>
  <c r="M90" i="3"/>
  <c r="L90" i="3"/>
  <c r="M89" i="3"/>
  <c r="L89" i="3"/>
  <c r="M88" i="3"/>
  <c r="L88" i="3"/>
  <c r="M87" i="3"/>
  <c r="L87" i="3"/>
  <c r="M86" i="3"/>
  <c r="L86" i="3"/>
  <c r="M85" i="3"/>
  <c r="L85" i="3"/>
  <c r="M84" i="3"/>
  <c r="L84" i="3"/>
  <c r="M83" i="3"/>
  <c r="L83" i="3"/>
  <c r="M82" i="3"/>
  <c r="L82" i="3"/>
  <c r="M81" i="3"/>
  <c r="L81" i="3"/>
  <c r="M80" i="3"/>
  <c r="L80" i="3"/>
  <c r="M79" i="3"/>
  <c r="L79" i="3"/>
  <c r="M78" i="3"/>
  <c r="L78" i="3"/>
  <c r="I74" i="3"/>
  <c r="H74" i="3"/>
  <c r="P7" i="7" s="1"/>
  <c r="P8" i="7" s="1"/>
  <c r="P10" i="7" s="1"/>
  <c r="G74" i="3"/>
  <c r="M73" i="3"/>
  <c r="L73" i="3"/>
  <c r="M72" i="3"/>
  <c r="L72" i="3"/>
  <c r="M71" i="3"/>
  <c r="L71" i="3"/>
  <c r="M70" i="3"/>
  <c r="L70" i="3"/>
  <c r="M69" i="3"/>
  <c r="L69" i="3"/>
  <c r="M68" i="3"/>
  <c r="L68" i="3"/>
  <c r="M67" i="3"/>
  <c r="L67" i="3"/>
  <c r="M66" i="3"/>
  <c r="L66" i="3"/>
  <c r="M65" i="3"/>
  <c r="L65" i="3"/>
  <c r="M64" i="3"/>
  <c r="L64" i="3"/>
  <c r="M63" i="3"/>
  <c r="L63" i="3"/>
  <c r="M62" i="3"/>
  <c r="L62" i="3"/>
  <c r="M61" i="3"/>
  <c r="L61" i="3"/>
  <c r="M60" i="3"/>
  <c r="L60" i="3"/>
  <c r="M59" i="3"/>
  <c r="L59" i="3"/>
  <c r="M58" i="3"/>
  <c r="L58" i="3"/>
  <c r="M57" i="3"/>
  <c r="L57" i="3"/>
  <c r="M56" i="3"/>
  <c r="L56" i="3"/>
  <c r="M55" i="3"/>
  <c r="L55" i="3"/>
  <c r="M54" i="3"/>
  <c r="L54" i="3"/>
  <c r="M53" i="3"/>
  <c r="L53" i="3"/>
  <c r="M52" i="3"/>
  <c r="L52" i="3"/>
  <c r="M51" i="3"/>
  <c r="L51" i="3"/>
  <c r="M50" i="3"/>
  <c r="L50" i="3"/>
  <c r="M49" i="3"/>
  <c r="L49" i="3"/>
  <c r="M48" i="3"/>
  <c r="L48" i="3"/>
  <c r="M47" i="3"/>
  <c r="L47" i="3"/>
  <c r="M46" i="3"/>
  <c r="L46" i="3"/>
  <c r="M45" i="3"/>
  <c r="L45" i="3"/>
  <c r="M44" i="3"/>
  <c r="L44" i="3"/>
  <c r="M43" i="3"/>
  <c r="L43" i="3"/>
  <c r="M42" i="3"/>
  <c r="L42" i="3"/>
  <c r="M41" i="3"/>
  <c r="L41" i="3"/>
  <c r="M40" i="3"/>
  <c r="L40" i="3"/>
  <c r="M39" i="3"/>
  <c r="L39" i="3"/>
  <c r="M38" i="3"/>
  <c r="L38" i="3"/>
  <c r="M37" i="3"/>
  <c r="L37" i="3"/>
  <c r="M36" i="3"/>
  <c r="L36" i="3"/>
  <c r="M35" i="3"/>
  <c r="L35" i="3"/>
  <c r="M34" i="3"/>
  <c r="L34" i="3"/>
  <c r="M33" i="3"/>
  <c r="L33" i="3"/>
  <c r="M32" i="3"/>
  <c r="L32" i="3"/>
  <c r="M31" i="3"/>
  <c r="L31" i="3"/>
  <c r="M30" i="3"/>
  <c r="L30" i="3"/>
  <c r="M29" i="3"/>
  <c r="L29" i="3"/>
  <c r="M28" i="3"/>
  <c r="L28" i="3"/>
  <c r="M27" i="3"/>
  <c r="L27" i="3"/>
  <c r="M26" i="3"/>
  <c r="L26" i="3"/>
  <c r="M25" i="3"/>
  <c r="L25" i="3"/>
  <c r="M24" i="3"/>
  <c r="L24" i="3"/>
  <c r="M23" i="3"/>
  <c r="L23" i="3"/>
  <c r="M22" i="3"/>
  <c r="L22" i="3"/>
  <c r="M21" i="3"/>
  <c r="L21" i="3"/>
  <c r="M20" i="3"/>
  <c r="L20" i="3"/>
  <c r="M19" i="3"/>
  <c r="L19" i="3"/>
  <c r="M18" i="3"/>
  <c r="L18" i="3"/>
  <c r="M17" i="3"/>
  <c r="L17" i="3"/>
  <c r="M16" i="3"/>
  <c r="L16" i="3"/>
  <c r="M15" i="3"/>
  <c r="L15" i="3"/>
  <c r="M14" i="3"/>
  <c r="L14" i="3"/>
  <c r="M13" i="3"/>
  <c r="L13" i="3"/>
  <c r="M12" i="3"/>
  <c r="L12" i="3"/>
  <c r="M11" i="3"/>
  <c r="L11" i="3"/>
  <c r="M10" i="3"/>
  <c r="L10" i="3"/>
  <c r="M9" i="3"/>
  <c r="L9" i="3"/>
  <c r="M8" i="3"/>
  <c r="L8" i="3"/>
  <c r="M7" i="3"/>
  <c r="L7" i="3"/>
  <c r="M6" i="3"/>
  <c r="L6" i="3"/>
  <c r="M5" i="3"/>
  <c r="L5" i="3"/>
  <c r="M4" i="3"/>
  <c r="L4" i="3"/>
  <c r="M3" i="3"/>
  <c r="L3" i="3"/>
  <c r="I483" i="2"/>
  <c r="H11" i="7" s="1"/>
  <c r="H12" i="7" s="1"/>
  <c r="H483" i="2"/>
  <c r="H7" i="7" s="1"/>
  <c r="H8" i="7" s="1"/>
  <c r="H10" i="7" s="1"/>
  <c r="G483" i="2"/>
  <c r="M482" i="2"/>
  <c r="L482" i="2"/>
  <c r="M481" i="2"/>
  <c r="L481" i="2"/>
  <c r="M480" i="2"/>
  <c r="L480" i="2"/>
  <c r="M479" i="2"/>
  <c r="L479" i="2"/>
  <c r="M478" i="2"/>
  <c r="L478" i="2"/>
  <c r="M477" i="2"/>
  <c r="L477" i="2"/>
  <c r="M476" i="2"/>
  <c r="L476" i="2"/>
  <c r="M475" i="2"/>
  <c r="L475" i="2"/>
  <c r="M474" i="2"/>
  <c r="L474" i="2"/>
  <c r="M473" i="2"/>
  <c r="L473" i="2"/>
  <c r="M472" i="2"/>
  <c r="L472" i="2"/>
  <c r="M471" i="2"/>
  <c r="L471" i="2"/>
  <c r="M470" i="2"/>
  <c r="L470" i="2"/>
  <c r="M469" i="2"/>
  <c r="L469" i="2"/>
  <c r="M468" i="2"/>
  <c r="L468" i="2"/>
  <c r="M467" i="2"/>
  <c r="L467" i="2"/>
  <c r="M466" i="2"/>
  <c r="L466" i="2"/>
  <c r="M465" i="2"/>
  <c r="L465" i="2"/>
  <c r="M464" i="2"/>
  <c r="L464" i="2"/>
  <c r="M463" i="2"/>
  <c r="L463" i="2"/>
  <c r="M462" i="2"/>
  <c r="L462" i="2"/>
  <c r="M461" i="2"/>
  <c r="L461" i="2"/>
  <c r="M460" i="2"/>
  <c r="L460" i="2"/>
  <c r="M459" i="2"/>
  <c r="L459" i="2"/>
  <c r="M458" i="2"/>
  <c r="L458" i="2"/>
  <c r="M457" i="2"/>
  <c r="L457" i="2"/>
  <c r="M456" i="2"/>
  <c r="L456" i="2"/>
  <c r="M455" i="2"/>
  <c r="L455" i="2"/>
  <c r="M454" i="2"/>
  <c r="L454" i="2"/>
  <c r="M453" i="2"/>
  <c r="L453" i="2"/>
  <c r="M452" i="2"/>
  <c r="L452" i="2"/>
  <c r="M451" i="2"/>
  <c r="L451" i="2"/>
  <c r="I447" i="2"/>
  <c r="J11" i="7" s="1"/>
  <c r="J12" i="7" s="1"/>
  <c r="H447" i="2"/>
  <c r="J7" i="7" s="1"/>
  <c r="J8" i="7" s="1"/>
  <c r="J10" i="7" s="1"/>
  <c r="G447" i="2"/>
  <c r="M446" i="2"/>
  <c r="L446" i="2"/>
  <c r="M445" i="2"/>
  <c r="L445" i="2"/>
  <c r="M444" i="2"/>
  <c r="L444" i="2"/>
  <c r="M443" i="2"/>
  <c r="L443" i="2"/>
  <c r="M442" i="2"/>
  <c r="L442" i="2"/>
  <c r="M441" i="2"/>
  <c r="L441" i="2"/>
  <c r="M440" i="2"/>
  <c r="L440" i="2"/>
  <c r="M439" i="2"/>
  <c r="L439" i="2"/>
  <c r="M438" i="2"/>
  <c r="L438" i="2"/>
  <c r="M437" i="2"/>
  <c r="L437" i="2"/>
  <c r="M436" i="2"/>
  <c r="L436" i="2"/>
  <c r="M435" i="2"/>
  <c r="L435" i="2"/>
  <c r="M434" i="2"/>
  <c r="L434" i="2"/>
  <c r="M433" i="2"/>
  <c r="L433" i="2"/>
  <c r="M432" i="2"/>
  <c r="L432" i="2"/>
  <c r="M431" i="2"/>
  <c r="L431" i="2"/>
  <c r="I427" i="2"/>
  <c r="E11" i="7" s="1"/>
  <c r="E12" i="7" s="1"/>
  <c r="H427" i="2"/>
  <c r="E7" i="7" s="1"/>
  <c r="E8" i="7" s="1"/>
  <c r="E10" i="7" s="1"/>
  <c r="G427" i="2"/>
  <c r="M426" i="2"/>
  <c r="L426" i="2"/>
  <c r="M425" i="2"/>
  <c r="L425" i="2"/>
  <c r="M424" i="2"/>
  <c r="L424" i="2"/>
  <c r="M423" i="2"/>
  <c r="L423" i="2"/>
  <c r="M422" i="2"/>
  <c r="L422" i="2"/>
  <c r="M421" i="2"/>
  <c r="L421" i="2"/>
  <c r="M420" i="2"/>
  <c r="L420" i="2"/>
  <c r="M419" i="2"/>
  <c r="L419" i="2"/>
  <c r="I415" i="2"/>
  <c r="C11" i="7" s="1"/>
  <c r="C12" i="7" s="1"/>
  <c r="H415" i="2"/>
  <c r="C7" i="7" s="1"/>
  <c r="G415" i="2"/>
  <c r="M414" i="2"/>
  <c r="L414" i="2"/>
  <c r="M413" i="2"/>
  <c r="L413" i="2"/>
  <c r="M412" i="2"/>
  <c r="L412" i="2"/>
  <c r="M411" i="2"/>
  <c r="L411" i="2"/>
  <c r="M410" i="2"/>
  <c r="L410" i="2"/>
  <c r="M409" i="2"/>
  <c r="L409" i="2"/>
  <c r="M408" i="2"/>
  <c r="L408" i="2"/>
  <c r="M407" i="2"/>
  <c r="L407" i="2"/>
  <c r="M406" i="2"/>
  <c r="L406" i="2"/>
  <c r="M405" i="2"/>
  <c r="L405" i="2"/>
  <c r="M404" i="2"/>
  <c r="L404" i="2"/>
  <c r="M403" i="2"/>
  <c r="L403" i="2"/>
  <c r="M402" i="2"/>
  <c r="L402" i="2"/>
  <c r="M401" i="2"/>
  <c r="L401" i="2"/>
  <c r="M400" i="2"/>
  <c r="L400" i="2"/>
  <c r="M399" i="2"/>
  <c r="L399" i="2"/>
  <c r="M398" i="2"/>
  <c r="L398" i="2"/>
  <c r="M397" i="2"/>
  <c r="L397" i="2"/>
  <c r="M396" i="2"/>
  <c r="L396" i="2"/>
  <c r="M395" i="2"/>
  <c r="L395" i="2"/>
  <c r="M394" i="2"/>
  <c r="L394" i="2"/>
  <c r="M393" i="2"/>
  <c r="L393" i="2"/>
  <c r="M392" i="2"/>
  <c r="L392" i="2"/>
  <c r="M391" i="2"/>
  <c r="L391" i="2"/>
  <c r="M390" i="2"/>
  <c r="L390" i="2"/>
  <c r="M389" i="2"/>
  <c r="L389" i="2"/>
  <c r="M388" i="2"/>
  <c r="L388" i="2"/>
  <c r="M387" i="2"/>
  <c r="L387" i="2"/>
  <c r="M386" i="2"/>
  <c r="L386" i="2"/>
  <c r="M385" i="2"/>
  <c r="L385" i="2"/>
  <c r="M384" i="2"/>
  <c r="L384" i="2"/>
  <c r="M383" i="2"/>
  <c r="L383" i="2"/>
  <c r="M382" i="2"/>
  <c r="L382" i="2"/>
  <c r="M381" i="2"/>
  <c r="L381" i="2"/>
  <c r="M380" i="2"/>
  <c r="L380" i="2"/>
  <c r="M379" i="2"/>
  <c r="L379" i="2"/>
  <c r="M378" i="2"/>
  <c r="L378" i="2"/>
  <c r="M377" i="2"/>
  <c r="L377" i="2"/>
  <c r="I373" i="2"/>
  <c r="F11" i="7" s="1"/>
  <c r="F12" i="7" s="1"/>
  <c r="H373" i="2"/>
  <c r="F7" i="7" s="1"/>
  <c r="F8" i="7" s="1"/>
  <c r="F10" i="7" s="1"/>
  <c r="G373" i="2"/>
  <c r="M372" i="2"/>
  <c r="L372" i="2"/>
  <c r="M371" i="2"/>
  <c r="L371" i="2"/>
  <c r="M370" i="2"/>
  <c r="L370" i="2"/>
  <c r="M369" i="2"/>
  <c r="L369" i="2"/>
  <c r="M368" i="2"/>
  <c r="L368" i="2"/>
  <c r="M367" i="2"/>
  <c r="L367" i="2"/>
  <c r="M366" i="2"/>
  <c r="L366" i="2"/>
  <c r="M365" i="2"/>
  <c r="L365" i="2"/>
  <c r="M364" i="2"/>
  <c r="L364" i="2"/>
  <c r="M363" i="2"/>
  <c r="L363" i="2"/>
  <c r="M362" i="2"/>
  <c r="L362" i="2"/>
  <c r="M361" i="2"/>
  <c r="L361" i="2"/>
  <c r="M360" i="2"/>
  <c r="L360" i="2"/>
  <c r="M359" i="2"/>
  <c r="L359" i="2"/>
  <c r="M358" i="2"/>
  <c r="L358" i="2"/>
  <c r="M357" i="2"/>
  <c r="L357" i="2"/>
  <c r="M356" i="2"/>
  <c r="L356" i="2"/>
  <c r="M355" i="2"/>
  <c r="L355" i="2"/>
  <c r="M354" i="2"/>
  <c r="L354" i="2"/>
  <c r="M353" i="2"/>
  <c r="L353" i="2"/>
  <c r="M352" i="2"/>
  <c r="L352" i="2"/>
  <c r="M351" i="2"/>
  <c r="L351" i="2"/>
  <c r="M350" i="2"/>
  <c r="L350" i="2"/>
  <c r="M349" i="2"/>
  <c r="L349" i="2"/>
  <c r="M348" i="2"/>
  <c r="L348" i="2"/>
  <c r="M347" i="2"/>
  <c r="L347" i="2"/>
  <c r="M346" i="2"/>
  <c r="L346" i="2"/>
  <c r="M345" i="2"/>
  <c r="L345" i="2"/>
  <c r="M344" i="2"/>
  <c r="L344" i="2"/>
  <c r="M343" i="2"/>
  <c r="L343" i="2"/>
  <c r="M342" i="2"/>
  <c r="L342" i="2"/>
  <c r="M341" i="2"/>
  <c r="L341" i="2"/>
  <c r="M340" i="2"/>
  <c r="L340" i="2"/>
  <c r="M339" i="2"/>
  <c r="L339" i="2"/>
  <c r="M338" i="2"/>
  <c r="L338" i="2"/>
  <c r="M337" i="2"/>
  <c r="L337" i="2"/>
  <c r="M336" i="2"/>
  <c r="L336" i="2"/>
  <c r="M335" i="2"/>
  <c r="L335" i="2"/>
  <c r="M334" i="2"/>
  <c r="L334" i="2"/>
  <c r="M333" i="2"/>
  <c r="L333" i="2"/>
  <c r="M332" i="2"/>
  <c r="L332" i="2"/>
  <c r="M331" i="2"/>
  <c r="L331" i="2"/>
  <c r="M330" i="2"/>
  <c r="L330" i="2"/>
  <c r="M329" i="2"/>
  <c r="L329" i="2"/>
  <c r="M328" i="2"/>
  <c r="L328" i="2"/>
  <c r="M327" i="2"/>
  <c r="L327" i="2"/>
  <c r="M326" i="2"/>
  <c r="L326" i="2"/>
  <c r="M325" i="2"/>
  <c r="L325" i="2"/>
  <c r="M324" i="2"/>
  <c r="L324" i="2"/>
  <c r="M323" i="2"/>
  <c r="L323" i="2"/>
  <c r="M322" i="2"/>
  <c r="L322" i="2"/>
  <c r="M321" i="2"/>
  <c r="L321" i="2"/>
  <c r="M320" i="2"/>
  <c r="L320" i="2"/>
  <c r="M319" i="2"/>
  <c r="L319" i="2"/>
  <c r="M318" i="2"/>
  <c r="L318" i="2"/>
  <c r="M317" i="2"/>
  <c r="L317" i="2"/>
  <c r="M316" i="2"/>
  <c r="L316" i="2"/>
  <c r="M315" i="2"/>
  <c r="L315" i="2"/>
  <c r="M314" i="2"/>
  <c r="L314" i="2"/>
  <c r="M313" i="2"/>
  <c r="L313" i="2"/>
  <c r="M312" i="2"/>
  <c r="L312" i="2"/>
  <c r="M311" i="2"/>
  <c r="L311" i="2"/>
  <c r="M310" i="2"/>
  <c r="L310" i="2"/>
  <c r="M309" i="2"/>
  <c r="L309" i="2"/>
  <c r="M308" i="2"/>
  <c r="L308" i="2"/>
  <c r="M307" i="2"/>
  <c r="L307" i="2"/>
  <c r="M306" i="2"/>
  <c r="L306" i="2"/>
  <c r="I302" i="2"/>
  <c r="D11" i="7" s="1"/>
  <c r="D12" i="7" s="1"/>
  <c r="H302" i="2"/>
  <c r="D7" i="7" s="1"/>
  <c r="D8" i="7" s="1"/>
  <c r="D10" i="7" s="1"/>
  <c r="G302" i="2"/>
  <c r="M301" i="2"/>
  <c r="L301" i="2"/>
  <c r="M300" i="2"/>
  <c r="L300" i="2"/>
  <c r="M299" i="2"/>
  <c r="L299" i="2"/>
  <c r="M298" i="2"/>
  <c r="L298" i="2"/>
  <c r="M297" i="2"/>
  <c r="L297" i="2"/>
  <c r="M296" i="2"/>
  <c r="L296" i="2"/>
  <c r="M295" i="2"/>
  <c r="L295" i="2"/>
  <c r="M294" i="2"/>
  <c r="L294" i="2"/>
  <c r="M293" i="2"/>
  <c r="L293" i="2"/>
  <c r="M292" i="2"/>
  <c r="L292" i="2"/>
  <c r="M291" i="2"/>
  <c r="L291" i="2"/>
  <c r="M290" i="2"/>
  <c r="L290" i="2"/>
  <c r="M289" i="2"/>
  <c r="L289" i="2"/>
  <c r="M288" i="2"/>
  <c r="L288" i="2"/>
  <c r="M287" i="2"/>
  <c r="L287" i="2"/>
  <c r="M286" i="2"/>
  <c r="L286" i="2"/>
  <c r="M285" i="2"/>
  <c r="L285" i="2"/>
  <c r="M284" i="2"/>
  <c r="L284" i="2"/>
  <c r="M283" i="2"/>
  <c r="L283" i="2"/>
  <c r="M282" i="2"/>
  <c r="L282" i="2"/>
  <c r="M281" i="2"/>
  <c r="L281" i="2"/>
  <c r="M280" i="2"/>
  <c r="L280" i="2"/>
  <c r="M279" i="2"/>
  <c r="L279" i="2"/>
  <c r="M278" i="2"/>
  <c r="L278" i="2"/>
  <c r="M277" i="2"/>
  <c r="L277" i="2"/>
  <c r="M276" i="2"/>
  <c r="L276" i="2"/>
  <c r="M275" i="2"/>
  <c r="L275" i="2"/>
  <c r="M274" i="2"/>
  <c r="L274" i="2"/>
  <c r="M273" i="2"/>
  <c r="L273" i="2"/>
  <c r="M272" i="2"/>
  <c r="L272" i="2"/>
  <c r="M271" i="2"/>
  <c r="L271" i="2"/>
  <c r="I267" i="2"/>
  <c r="H267" i="2"/>
  <c r="G267" i="2"/>
  <c r="M266" i="2"/>
  <c r="L266" i="2"/>
  <c r="M265" i="2"/>
  <c r="L265" i="2"/>
  <c r="M264" i="2"/>
  <c r="L264" i="2"/>
  <c r="M263" i="2"/>
  <c r="L263" i="2"/>
  <c r="M262" i="2"/>
  <c r="L262" i="2"/>
  <c r="M261" i="2"/>
  <c r="L261" i="2"/>
  <c r="M260" i="2"/>
  <c r="L260" i="2"/>
  <c r="M259" i="2"/>
  <c r="L259" i="2"/>
  <c r="M258" i="2"/>
  <c r="L258" i="2"/>
  <c r="M257" i="2"/>
  <c r="L257" i="2"/>
  <c r="M256" i="2"/>
  <c r="L256" i="2"/>
  <c r="M255" i="2"/>
  <c r="L255" i="2"/>
  <c r="M254" i="2"/>
  <c r="L254" i="2"/>
  <c r="M253" i="2"/>
  <c r="L253" i="2"/>
  <c r="M252" i="2"/>
  <c r="L252" i="2"/>
  <c r="M251" i="2"/>
  <c r="L251" i="2"/>
  <c r="M250" i="2"/>
  <c r="L250" i="2"/>
  <c r="M249" i="2"/>
  <c r="L249" i="2"/>
  <c r="M248" i="2"/>
  <c r="L248" i="2"/>
  <c r="M247" i="2"/>
  <c r="L247" i="2"/>
  <c r="M246" i="2"/>
  <c r="L246" i="2"/>
  <c r="M245" i="2"/>
  <c r="L245" i="2"/>
  <c r="M244" i="2"/>
  <c r="L244" i="2"/>
  <c r="M243" i="2"/>
  <c r="L243" i="2"/>
  <c r="M242" i="2"/>
  <c r="L242" i="2"/>
  <c r="M241" i="2"/>
  <c r="L241" i="2"/>
  <c r="M240" i="2"/>
  <c r="L240" i="2"/>
  <c r="M239" i="2"/>
  <c r="L239" i="2"/>
  <c r="M238" i="2"/>
  <c r="L238" i="2"/>
  <c r="M237" i="2"/>
  <c r="L237" i="2"/>
  <c r="M236" i="2"/>
  <c r="L236" i="2"/>
  <c r="M235" i="2"/>
  <c r="L235" i="2"/>
  <c r="M234" i="2"/>
  <c r="L234" i="2"/>
  <c r="M233" i="2"/>
  <c r="L233" i="2"/>
  <c r="M232" i="2"/>
  <c r="L232" i="2"/>
  <c r="M231" i="2"/>
  <c r="L231" i="2"/>
  <c r="M230" i="2"/>
  <c r="L230" i="2"/>
  <c r="M229" i="2"/>
  <c r="L229" i="2"/>
  <c r="M228" i="2"/>
  <c r="L228" i="2"/>
  <c r="M227" i="2"/>
  <c r="L227" i="2"/>
  <c r="M226" i="2"/>
  <c r="L226" i="2"/>
  <c r="M225" i="2"/>
  <c r="L225" i="2"/>
  <c r="M224" i="2"/>
  <c r="L224" i="2"/>
  <c r="M223" i="2"/>
  <c r="L223" i="2"/>
  <c r="M222" i="2"/>
  <c r="L222" i="2"/>
  <c r="M221" i="2"/>
  <c r="L221" i="2"/>
  <c r="M220" i="2"/>
  <c r="L220" i="2"/>
  <c r="M219" i="2"/>
  <c r="L219" i="2"/>
  <c r="M218" i="2"/>
  <c r="L218" i="2"/>
  <c r="M217" i="2"/>
  <c r="L217" i="2"/>
  <c r="M216" i="2"/>
  <c r="L216" i="2"/>
  <c r="M215" i="2"/>
  <c r="L215" i="2"/>
  <c r="M214" i="2"/>
  <c r="L214" i="2"/>
  <c r="M213" i="2"/>
  <c r="L213" i="2"/>
  <c r="M212" i="2"/>
  <c r="L212" i="2"/>
  <c r="M211" i="2"/>
  <c r="L211" i="2"/>
  <c r="M210" i="2"/>
  <c r="L210" i="2"/>
  <c r="M209" i="2"/>
  <c r="L209" i="2"/>
  <c r="M208" i="2"/>
  <c r="L208" i="2"/>
  <c r="M207" i="2"/>
  <c r="L207" i="2"/>
  <c r="M206" i="2"/>
  <c r="L206" i="2"/>
  <c r="M205" i="2"/>
  <c r="L205" i="2"/>
  <c r="M204" i="2"/>
  <c r="L204" i="2"/>
  <c r="M203" i="2"/>
  <c r="L203" i="2"/>
  <c r="M202" i="2"/>
  <c r="L202" i="2"/>
  <c r="M201" i="2"/>
  <c r="L201" i="2"/>
  <c r="M200" i="2"/>
  <c r="L200" i="2"/>
  <c r="M199" i="2"/>
  <c r="L199" i="2"/>
  <c r="M198" i="2"/>
  <c r="L198" i="2"/>
  <c r="M197" i="2"/>
  <c r="L197" i="2"/>
  <c r="M196" i="2"/>
  <c r="L196" i="2"/>
  <c r="M195" i="2"/>
  <c r="L195" i="2"/>
  <c r="M194" i="2"/>
  <c r="L194" i="2"/>
  <c r="M193" i="2"/>
  <c r="L193" i="2"/>
  <c r="M192" i="2"/>
  <c r="L192" i="2"/>
  <c r="M191" i="2"/>
  <c r="L191" i="2"/>
  <c r="M190" i="2"/>
  <c r="L190" i="2"/>
  <c r="M189" i="2"/>
  <c r="L189" i="2"/>
  <c r="M188" i="2"/>
  <c r="L188" i="2"/>
  <c r="M187" i="2"/>
  <c r="L187" i="2"/>
  <c r="M186" i="2"/>
  <c r="L186" i="2"/>
  <c r="M185" i="2"/>
  <c r="L185" i="2"/>
  <c r="M184" i="2"/>
  <c r="L184" i="2"/>
  <c r="M183" i="2"/>
  <c r="L183" i="2"/>
  <c r="M182" i="2"/>
  <c r="L182" i="2"/>
  <c r="M181" i="2"/>
  <c r="L181" i="2"/>
  <c r="M180" i="2"/>
  <c r="L180" i="2"/>
  <c r="M179" i="2"/>
  <c r="L179" i="2"/>
  <c r="M178" i="2"/>
  <c r="L178" i="2"/>
  <c r="M177" i="2"/>
  <c r="L177" i="2"/>
  <c r="M176" i="2"/>
  <c r="L176" i="2"/>
  <c r="M175" i="2"/>
  <c r="L175" i="2"/>
  <c r="M174" i="2"/>
  <c r="L174" i="2"/>
  <c r="M173" i="2"/>
  <c r="L173" i="2"/>
  <c r="M172" i="2"/>
  <c r="L172" i="2"/>
  <c r="M171" i="2"/>
  <c r="L171" i="2"/>
  <c r="M170" i="2"/>
  <c r="L170" i="2"/>
  <c r="M169" i="2"/>
  <c r="L169" i="2"/>
  <c r="M168" i="2"/>
  <c r="L168" i="2"/>
  <c r="M167" i="2"/>
  <c r="L167" i="2"/>
  <c r="M166" i="2"/>
  <c r="L166" i="2"/>
  <c r="M165" i="2"/>
  <c r="L165" i="2"/>
  <c r="M164" i="2"/>
  <c r="L164" i="2"/>
  <c r="M163" i="2"/>
  <c r="L163" i="2"/>
  <c r="M162" i="2"/>
  <c r="L162" i="2"/>
  <c r="M161" i="2"/>
  <c r="L161" i="2"/>
  <c r="M160" i="2"/>
  <c r="L160" i="2"/>
  <c r="M159" i="2"/>
  <c r="L159" i="2"/>
  <c r="M158" i="2"/>
  <c r="L158" i="2"/>
  <c r="M157" i="2"/>
  <c r="L157" i="2"/>
  <c r="M156" i="2"/>
  <c r="L156" i="2"/>
  <c r="M155" i="2"/>
  <c r="L155" i="2"/>
  <c r="M154" i="2"/>
  <c r="L154" i="2"/>
  <c r="M153" i="2"/>
  <c r="L153" i="2"/>
  <c r="M152" i="2"/>
  <c r="L152" i="2"/>
  <c r="M151" i="2"/>
  <c r="L151" i="2"/>
  <c r="M150" i="2"/>
  <c r="L150" i="2"/>
  <c r="M149" i="2"/>
  <c r="L149" i="2"/>
  <c r="M148" i="2"/>
  <c r="L148" i="2"/>
  <c r="M147" i="2"/>
  <c r="L147" i="2"/>
  <c r="M146" i="2"/>
  <c r="L146" i="2"/>
  <c r="M145" i="2"/>
  <c r="L145" i="2"/>
  <c r="M144" i="2"/>
  <c r="L144" i="2"/>
  <c r="M143" i="2"/>
  <c r="L143" i="2"/>
  <c r="M142" i="2"/>
  <c r="L142" i="2"/>
  <c r="M141" i="2"/>
  <c r="L141" i="2"/>
  <c r="M140" i="2"/>
  <c r="L140" i="2"/>
  <c r="M139" i="2"/>
  <c r="L139" i="2"/>
  <c r="M138" i="2"/>
  <c r="L138" i="2"/>
  <c r="M137" i="2"/>
  <c r="L137" i="2"/>
  <c r="M136" i="2"/>
  <c r="L136" i="2"/>
  <c r="M135" i="2"/>
  <c r="L135" i="2"/>
  <c r="M134" i="2"/>
  <c r="L134" i="2"/>
  <c r="M133" i="2"/>
  <c r="L133" i="2"/>
  <c r="M132" i="2"/>
  <c r="L132" i="2"/>
  <c r="M131" i="2"/>
  <c r="L131" i="2"/>
  <c r="M130" i="2"/>
  <c r="L130" i="2"/>
  <c r="M129" i="2"/>
  <c r="L129" i="2"/>
  <c r="M128" i="2"/>
  <c r="L128" i="2"/>
  <c r="M127" i="2"/>
  <c r="L127" i="2"/>
  <c r="M126" i="2"/>
  <c r="L126" i="2"/>
  <c r="M125" i="2"/>
  <c r="L125" i="2"/>
  <c r="M124" i="2"/>
  <c r="L124" i="2"/>
  <c r="M123" i="2"/>
  <c r="L123" i="2"/>
  <c r="M122" i="2"/>
  <c r="L122" i="2"/>
  <c r="M121" i="2"/>
  <c r="L121" i="2"/>
  <c r="M120" i="2"/>
  <c r="L120" i="2"/>
  <c r="M119" i="2"/>
  <c r="L119" i="2"/>
  <c r="M118" i="2"/>
  <c r="L118" i="2"/>
  <c r="M117" i="2"/>
  <c r="L117" i="2"/>
  <c r="M116" i="2"/>
  <c r="L116" i="2"/>
  <c r="M115" i="2"/>
  <c r="L115" i="2"/>
  <c r="M114" i="2"/>
  <c r="L114" i="2"/>
  <c r="M113" i="2"/>
  <c r="L113" i="2"/>
  <c r="M112" i="2"/>
  <c r="L112" i="2"/>
  <c r="M111" i="2"/>
  <c r="L111" i="2"/>
  <c r="M110" i="2"/>
  <c r="L110" i="2"/>
  <c r="M109" i="2"/>
  <c r="L109" i="2"/>
  <c r="M108" i="2"/>
  <c r="L108" i="2"/>
  <c r="M107" i="2"/>
  <c r="L107" i="2"/>
  <c r="M106" i="2"/>
  <c r="L106" i="2"/>
  <c r="M105" i="2"/>
  <c r="L105" i="2"/>
  <c r="M104" i="2"/>
  <c r="L104" i="2"/>
  <c r="M103" i="2"/>
  <c r="L103" i="2"/>
  <c r="M102" i="2"/>
  <c r="L102" i="2"/>
  <c r="M101" i="2"/>
  <c r="L101" i="2"/>
  <c r="M100" i="2"/>
  <c r="L100" i="2"/>
  <c r="M99" i="2"/>
  <c r="L99" i="2"/>
  <c r="M98" i="2"/>
  <c r="L98" i="2"/>
  <c r="M97" i="2"/>
  <c r="L97" i="2"/>
  <c r="M96" i="2"/>
  <c r="L96" i="2"/>
  <c r="M95" i="2"/>
  <c r="L95" i="2"/>
  <c r="M94" i="2"/>
  <c r="L94" i="2"/>
  <c r="M93" i="2"/>
  <c r="L93" i="2"/>
  <c r="M92" i="2"/>
  <c r="L92" i="2"/>
  <c r="M91" i="2"/>
  <c r="L91" i="2"/>
  <c r="M90" i="2"/>
  <c r="L90" i="2"/>
  <c r="M89" i="2"/>
  <c r="L89" i="2"/>
  <c r="M88" i="2"/>
  <c r="L88" i="2"/>
  <c r="AD87" i="2"/>
  <c r="AD88" i="2" s="1"/>
  <c r="AD89" i="2" s="1"/>
  <c r="AD90" i="2" s="1"/>
  <c r="AD91" i="2" s="1"/>
  <c r="AD92" i="2" s="1"/>
  <c r="AD93" i="2" s="1"/>
  <c r="AD94" i="2" s="1"/>
  <c r="AD95" i="2" s="1"/>
  <c r="AD96" i="2" s="1"/>
  <c r="AD97" i="2" s="1"/>
  <c r="AD98" i="2" s="1"/>
  <c r="AD99" i="2" s="1"/>
  <c r="AD100" i="2" s="1"/>
  <c r="AD101" i="2" s="1"/>
  <c r="AD102" i="2" s="1"/>
  <c r="M87" i="2"/>
  <c r="L87" i="2"/>
  <c r="M86" i="2"/>
  <c r="L86" i="2"/>
  <c r="M85" i="2"/>
  <c r="L85" i="2"/>
  <c r="M84" i="2"/>
  <c r="L84" i="2"/>
  <c r="M83" i="2"/>
  <c r="L83" i="2"/>
  <c r="M82" i="2"/>
  <c r="L82" i="2"/>
  <c r="M81" i="2"/>
  <c r="L81" i="2"/>
  <c r="M80" i="2"/>
  <c r="L80" i="2"/>
  <c r="M79" i="2"/>
  <c r="L79" i="2"/>
  <c r="M78" i="2"/>
  <c r="L78" i="2"/>
  <c r="M77" i="2"/>
  <c r="L77" i="2"/>
  <c r="M76" i="2"/>
  <c r="L76" i="2"/>
  <c r="M75" i="2"/>
  <c r="L75" i="2"/>
  <c r="M74" i="2"/>
  <c r="L74" i="2"/>
  <c r="M73" i="2"/>
  <c r="L73" i="2"/>
  <c r="M72" i="2"/>
  <c r="L72" i="2"/>
  <c r="M71" i="2"/>
  <c r="L71" i="2"/>
  <c r="M70" i="2"/>
  <c r="L70" i="2"/>
  <c r="AE68" i="2"/>
  <c r="AF68" i="2" s="1"/>
  <c r="AG68" i="2" s="1"/>
  <c r="AH68" i="2" s="1"/>
  <c r="AI68" i="2" s="1"/>
  <c r="AJ68" i="2" s="1"/>
  <c r="AK68" i="2" s="1"/>
  <c r="AL68" i="2" s="1"/>
  <c r="AM68" i="2" s="1"/>
  <c r="AN68" i="2" s="1"/>
  <c r="AO68" i="2" s="1"/>
  <c r="AP68" i="2" s="1"/>
  <c r="AQ68" i="2" s="1"/>
  <c r="I66" i="2"/>
  <c r="G11" i="7" s="1"/>
  <c r="G12" i="7" s="1"/>
  <c r="H66" i="2"/>
  <c r="G7" i="7" s="1"/>
  <c r="G8" i="7" s="1"/>
  <c r="G10" i="7" s="1"/>
  <c r="G66" i="2"/>
  <c r="M65" i="2"/>
  <c r="L65" i="2"/>
  <c r="M64" i="2"/>
  <c r="L64" i="2"/>
  <c r="M63" i="2"/>
  <c r="L63" i="2"/>
  <c r="M62" i="2"/>
  <c r="L62" i="2"/>
  <c r="M61" i="2"/>
  <c r="L61" i="2"/>
  <c r="M60" i="2"/>
  <c r="L60" i="2"/>
  <c r="M59" i="2"/>
  <c r="L59" i="2"/>
  <c r="M58" i="2"/>
  <c r="L58" i="2"/>
  <c r="M57" i="2"/>
  <c r="L57" i="2"/>
  <c r="M56" i="2"/>
  <c r="L56" i="2"/>
  <c r="M55" i="2"/>
  <c r="L55" i="2"/>
  <c r="M54" i="2"/>
  <c r="L54" i="2"/>
  <c r="M53" i="2"/>
  <c r="L53" i="2"/>
  <c r="M52" i="2"/>
  <c r="L52" i="2"/>
  <c r="M51" i="2"/>
  <c r="L51" i="2"/>
  <c r="M50" i="2"/>
  <c r="L50" i="2"/>
  <c r="M49" i="2"/>
  <c r="L49" i="2"/>
  <c r="M48" i="2"/>
  <c r="L48" i="2"/>
  <c r="M47" i="2"/>
  <c r="L47" i="2"/>
  <c r="M46" i="2"/>
  <c r="L46" i="2"/>
  <c r="M45" i="2"/>
  <c r="L45" i="2"/>
  <c r="M44" i="2"/>
  <c r="L44" i="2"/>
  <c r="M43" i="2"/>
  <c r="L43" i="2"/>
  <c r="M42" i="2"/>
  <c r="L42" i="2"/>
  <c r="M41" i="2"/>
  <c r="L41" i="2"/>
  <c r="M40" i="2"/>
  <c r="L40" i="2"/>
  <c r="M39" i="2"/>
  <c r="L39" i="2"/>
  <c r="M38" i="2"/>
  <c r="L38" i="2"/>
  <c r="M37" i="2"/>
  <c r="L37" i="2"/>
  <c r="M36" i="2"/>
  <c r="L36" i="2"/>
  <c r="M35" i="2"/>
  <c r="L35" i="2"/>
  <c r="M34" i="2"/>
  <c r="L34" i="2"/>
  <c r="M33" i="2"/>
  <c r="L33" i="2"/>
  <c r="M32" i="2"/>
  <c r="L32" i="2"/>
  <c r="M31" i="2"/>
  <c r="L31" i="2"/>
  <c r="M30" i="2"/>
  <c r="L30" i="2"/>
  <c r="M29" i="2"/>
  <c r="L29" i="2"/>
  <c r="M28" i="2"/>
  <c r="L28" i="2"/>
  <c r="M27" i="2"/>
  <c r="L27" i="2"/>
  <c r="M26" i="2"/>
  <c r="L26" i="2"/>
  <c r="M25" i="2"/>
  <c r="L25" i="2"/>
  <c r="M24" i="2"/>
  <c r="L24" i="2"/>
  <c r="M23" i="2"/>
  <c r="L23" i="2"/>
  <c r="M22" i="2"/>
  <c r="L22" i="2"/>
  <c r="M21" i="2"/>
  <c r="L21" i="2"/>
  <c r="M20" i="2"/>
  <c r="L20" i="2"/>
  <c r="M19" i="2"/>
  <c r="L19" i="2"/>
  <c r="M18" i="2"/>
  <c r="L18" i="2"/>
  <c r="M17" i="2"/>
  <c r="L17" i="2"/>
  <c r="M16" i="2"/>
  <c r="L16" i="2"/>
  <c r="M15" i="2"/>
  <c r="L15" i="2"/>
  <c r="M14" i="2"/>
  <c r="L14" i="2"/>
  <c r="M13" i="2"/>
  <c r="L13" i="2"/>
  <c r="M12" i="2"/>
  <c r="L12" i="2"/>
  <c r="M11" i="2"/>
  <c r="L11" i="2"/>
  <c r="M10" i="2"/>
  <c r="L10" i="2"/>
  <c r="M9" i="2"/>
  <c r="L9" i="2"/>
  <c r="M8" i="2"/>
  <c r="L8" i="2"/>
  <c r="M7" i="2"/>
  <c r="L7" i="2"/>
  <c r="M6" i="2"/>
  <c r="L6" i="2"/>
  <c r="M5" i="2"/>
  <c r="L5" i="2"/>
  <c r="M4" i="2"/>
  <c r="L4" i="2"/>
  <c r="M3" i="2"/>
  <c r="L3" i="2"/>
  <c r="E16" i="10" l="1"/>
  <c r="F14" i="7"/>
  <c r="T14" i="7"/>
  <c r="AD72" i="2"/>
  <c r="AD73" i="2" s="1"/>
  <c r="AD74" i="2" s="1"/>
  <c r="AD75" i="2" s="1"/>
  <c r="AD76" i="2" s="1"/>
  <c r="AD77" i="2" s="1"/>
  <c r="AD78" i="2" s="1"/>
  <c r="AD79" i="2" s="1"/>
  <c r="AD80" i="2" s="1"/>
  <c r="AD81" i="2" s="1"/>
  <c r="AD82" i="2" s="1"/>
  <c r="AD83" i="2" s="1"/>
  <c r="AD84" i="2" s="1"/>
  <c r="E14" i="7"/>
  <c r="I14" i="7"/>
  <c r="U10" i="7"/>
  <c r="W10" i="7" s="1"/>
  <c r="Y10" i="7" s="1"/>
  <c r="O10" i="7" s="1"/>
  <c r="U5" i="7"/>
  <c r="W5" i="7" s="1"/>
  <c r="G14" i="7"/>
  <c r="R14" i="7"/>
  <c r="L74" i="3"/>
  <c r="C14" i="7"/>
  <c r="K5" i="7"/>
  <c r="J14" i="7"/>
  <c r="M292" i="4"/>
  <c r="M491" i="4"/>
  <c r="S14" i="7"/>
  <c r="V14" i="7"/>
  <c r="M400" i="3"/>
  <c r="M118" i="4"/>
  <c r="P14" i="7"/>
  <c r="M252" i="4"/>
  <c r="Q14" i="7"/>
  <c r="U14" i="7"/>
  <c r="L252" i="4"/>
  <c r="M427" i="2"/>
  <c r="M74" i="3"/>
  <c r="L149" i="3"/>
  <c r="L373" i="2"/>
  <c r="M372" i="4"/>
  <c r="L445" i="4"/>
  <c r="M455" i="4"/>
  <c r="L415" i="2"/>
  <c r="L355" i="3"/>
  <c r="M415" i="2"/>
  <c r="M447" i="2"/>
  <c r="M173" i="4"/>
  <c r="L66" i="2"/>
  <c r="L334" i="3"/>
  <c r="M61" i="4"/>
  <c r="M66" i="2"/>
  <c r="L302" i="2"/>
  <c r="L253" i="3"/>
  <c r="L292" i="3"/>
  <c r="D14" i="7"/>
  <c r="L447" i="2"/>
  <c r="M302" i="2"/>
  <c r="M149" i="3"/>
  <c r="M253" i="3"/>
  <c r="M292" i="3"/>
  <c r="L400" i="3"/>
  <c r="M334" i="3"/>
  <c r="L61" i="4"/>
  <c r="L173" i="4"/>
  <c r="L372" i="4"/>
  <c r="M445" i="4"/>
  <c r="L455" i="4"/>
  <c r="L292" i="4"/>
  <c r="M373" i="2"/>
  <c r="L427" i="2"/>
  <c r="H14" i="7"/>
  <c r="M355" i="3"/>
  <c r="L118" i="4"/>
  <c r="L491" i="4"/>
  <c r="C8" i="7"/>
  <c r="C10" i="7" s="1"/>
  <c r="K10" i="7" s="1"/>
  <c r="M10" i="7" s="1"/>
  <c r="B10" i="7" s="1"/>
  <c r="K7" i="7"/>
  <c r="U6" i="7" l="1"/>
  <c r="W14" i="7"/>
  <c r="Y14" i="7" s="1"/>
  <c r="O14" i="7" s="1"/>
  <c r="K14" i="7"/>
  <c r="M14" i="7" s="1"/>
  <c r="B14"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Hélène BABELON</author>
  </authors>
  <commentList>
    <comment ref="H291" authorId="0" shapeId="0" xr:uid="{00000000-0006-0000-0400-000001000000}">
      <text>
        <r>
          <rPr>
            <b/>
            <sz val="9"/>
            <color indexed="81"/>
            <rFont val="Tahoma"/>
            <family val="2"/>
          </rPr>
          <t>Mettre "x" si la valeur est connue</t>
        </r>
      </text>
    </comment>
  </commentList>
</comments>
</file>

<file path=xl/sharedStrings.xml><?xml version="1.0" encoding="utf-8"?>
<sst xmlns="http://schemas.openxmlformats.org/spreadsheetml/2006/main" count="6431" uniqueCount="3095">
  <si>
    <t>Part</t>
  </si>
  <si>
    <t>Ref</t>
  </si>
  <si>
    <t>Title</t>
  </si>
  <si>
    <t>Question</t>
  </si>
  <si>
    <t>Evidences</t>
  </si>
  <si>
    <t>Never</t>
  </si>
  <si>
    <t>Points</t>
  </si>
  <si>
    <t>Atteints</t>
  </si>
  <si>
    <t>Visés</t>
  </si>
  <si>
    <t>Impact sur score atteint</t>
  </si>
  <si>
    <t>Impact sur score visé</t>
  </si>
  <si>
    <t>HEALTH AND WELLBEING</t>
  </si>
  <si>
    <t>HEA 01</t>
  </si>
  <si>
    <t>Glazing</t>
  </si>
  <si>
    <t>What percentage of the building envelope is glazed?</t>
  </si>
  <si>
    <t>1. Photographic evidence of all sides of building envelope.
2. Building elevations specifying height and width of building and all windows,
3. Calculation specifying the total glazed area as a percentage of the building envelope.</t>
  </si>
  <si>
    <t>0 Question not answered</t>
  </si>
  <si>
    <t>0 Don’t know</t>
  </si>
  <si>
    <t>0 &lt;1%</t>
  </si>
  <si>
    <t>1 &gt;1 to ≤10%</t>
  </si>
  <si>
    <t>2 &gt;10%</t>
  </si>
  <si>
    <t>HEA 02</t>
  </si>
  <si>
    <t>Glare control</t>
  </si>
  <si>
    <t>What glare control features have been fitted to the building?</t>
  </si>
  <si>
    <t>1. Photographic evidence of glare control features.</t>
  </si>
  <si>
    <t>1 Glare control feature on all south facing (northern hemisphere) /north facing (southern hemisphere) windows, with control by the occupant</t>
  </si>
  <si>
    <t>2 Glare control feature on all south facing (northern hemisphere) /north facing (southern hemisphere) windows, with automatic control</t>
  </si>
  <si>
    <t>2 Glare control feature on all: south (northern hemisphere)/north (southern hemisphere), east and west facing windows with control by the occupant</t>
  </si>
  <si>
    <t>3 Glare control feature on all: south (northern hemisphere)/north (southern hemisphere), east and west facing windows with automatic control</t>
  </si>
  <si>
    <t>3 All windows have manually controlled solar shading</t>
  </si>
  <si>
    <t>4 All windows have automatically controlled solar shading</t>
  </si>
  <si>
    <t>0 Other</t>
  </si>
  <si>
    <t>HEA 03</t>
  </si>
  <si>
    <t>Thermal control</t>
  </si>
  <si>
    <t>Do occupants of the asset have personal control over the temperature in their work area?</t>
  </si>
  <si>
    <t>1. Photographic evidence of controls.
2. Building plans illustrating zoned areas.
3. Short description of the zoning strategy that has been provided by the facilities management or building management team.
4. Heating control plans.</t>
  </si>
  <si>
    <t>0 No</t>
  </si>
  <si>
    <t>1 Yes, can open windows</t>
  </si>
  <si>
    <t>2 Yes, can adjust temperature (using thermostat or thermostatic radiator valve (TRV))</t>
  </si>
  <si>
    <t>2 Yes, can adjust airspeed</t>
  </si>
  <si>
    <t>4 Yes, can adjust more than one of the above</t>
  </si>
  <si>
    <t>HEA 04</t>
  </si>
  <si>
    <t>Ventilation controls</t>
  </si>
  <si>
    <t>Is there provision for personal control of ventilation for building occupants by enabling them to open windows or modify rates of air supply?</t>
  </si>
  <si>
    <t>1. For naturally ventilated areas:
a) Photographic evidence of window location and opening mechanisms.
2. For mechanically ventilated areas:
a) Formal organisational documentation, such as operation and maintenance manual
confirming the scope of thermal zoning and the method of control.</t>
  </si>
  <si>
    <t>2 Yes</t>
  </si>
  <si>
    <t>HEA 05</t>
  </si>
  <si>
    <t>Microbial contamination</t>
  </si>
  <si>
    <t>Has a study been carried out to identify the most effective system to minimise the risk of Legionella contamination?</t>
  </si>
  <si>
    <t>1. Copy of study that identifies the most effective method to avoid the risk of Legionellosis. The conclusion of this study must outline what system should be installed. Where no such systems are deemed necessary, this must be outlined in the study.
2. Where Legionella control systems have been installed, a copy of the operational manual/manufacturer specification indicating the type of Legionella control should be provided.</t>
  </si>
  <si>
    <t>HEA 06</t>
  </si>
  <si>
    <t>Water provisions</t>
  </si>
  <si>
    <t>Is drinking water provided for occupants?</t>
  </si>
  <si>
    <t>1. Photograph of water access points.
2. Building plans with access points identified.</t>
  </si>
  <si>
    <t>1 Yes, point of use not connected to mains supply</t>
  </si>
  <si>
    <t>2 Yes, point of use connected to mains supply</t>
  </si>
  <si>
    <t>HEA 07</t>
  </si>
  <si>
    <t>Indoor and/or outdoor space</t>
  </si>
  <si>
    <t>Are indoor rest and/or outdoor spaces provided for building occupants?</t>
  </si>
  <si>
    <t>1. Photographic evidence, demonstrating provisions available to building occupants.
2. Building plans illustrating seating areas within asset.</t>
  </si>
  <si>
    <t>2 Lounge/Dining areas</t>
  </si>
  <si>
    <t>2 Dedicated outdoor space with seating sheltered from wind and/or rain (located at least 10 metres away from roads, car parks or other sources of pollution)</t>
  </si>
  <si>
    <t>2 Tea/coffee points with seating</t>
  </si>
  <si>
    <t>2 Canteen facilities</t>
  </si>
  <si>
    <t>4 Combination of 2 or more of the above</t>
  </si>
  <si>
    <t>HEA 08</t>
  </si>
  <si>
    <t>Illuminance levels (Lux)</t>
  </si>
  <si>
    <t>Do internal and external lighting levels meet national guidance best practice levels?</t>
  </si>
  <si>
    <t>1. Third party documentation or organisational documentation confirming the lighting levels in relevant building areas.</t>
  </si>
  <si>
    <t>4 Yes, illuminance levels meet national guidance best practice levels</t>
  </si>
  <si>
    <t>HEA 09</t>
  </si>
  <si>
    <t>Lighting control</t>
  </si>
  <si>
    <t>To what extent do occupants have control over the lighting in their work area?</t>
  </si>
  <si>
    <t>Photographies</t>
  </si>
  <si>
    <t>0 None</t>
  </si>
  <si>
    <t>2 Automatic lighting controls per zone with manual override</t>
  </si>
  <si>
    <t>4 Automatic lighting controls per zone with manual override with provision of task lighting where requested</t>
  </si>
  <si>
    <t>HEA 10</t>
  </si>
  <si>
    <t>Inclusive design</t>
  </si>
  <si>
    <t>Does the asset contain features, beyond those specified by local legislation, which enable full use by less able-bodied persons?</t>
  </si>
  <si>
    <t>1. Photographic evidence of listed features
2. Building plans outlining installed features
3. Specifications of installed features</t>
  </si>
  <si>
    <t>3 Yes</t>
  </si>
  <si>
    <t>HEA 11</t>
  </si>
  <si>
    <t>Ventilation requirements</t>
  </si>
  <si>
    <t>Does the asset meet the requirements for either natural ventilation or mechanical ventilation as outlined in the Assessment criteria?</t>
  </si>
  <si>
    <t>1. In the case of natural ventilation:
a) Photographic evidence or a copy of site plan which clearly indicates that the building location complies with the conditions specified, such as scaled drawings or on-site measurements.
2. In the case of mechanical ventilation:
a) Photographic evidence or a copy of site plan which identifies the location of intake points and clearly indicates that they comply with the conditions specified, such as scaled drawings or on-site measurements.</t>
  </si>
  <si>
    <t>Total</t>
  </si>
  <si>
    <t>Weighting</t>
  </si>
  <si>
    <t>ENERGY</t>
  </si>
  <si>
    <t>ENE 01</t>
  </si>
  <si>
    <t>Heating, Ventilation and Air Conditioning (HVAC)</t>
  </si>
  <si>
    <t>What building services are present in the asset?</t>
  </si>
  <si>
    <t>1. Visual inspection and verification through photographic evidence of listed system(s).
2. Extract of Operational &amp; Maintenance (O&amp;M) manuals listing all building services that are present in the building.
3. Installation diagrams.</t>
  </si>
  <si>
    <t>Question not answered</t>
  </si>
  <si>
    <t>EM</t>
  </si>
  <si>
    <t>Heating only</t>
  </si>
  <si>
    <t>Heating and cooling</t>
  </si>
  <si>
    <t>cooling only</t>
  </si>
  <si>
    <t>None</t>
  </si>
  <si>
    <t>Hot water only</t>
  </si>
  <si>
    <t>Heating and Hot water</t>
  </si>
  <si>
    <t>Heating and cooling and Hot water</t>
  </si>
  <si>
    <t>cooling and Hot water</t>
  </si>
  <si>
    <t>ENE 02</t>
  </si>
  <si>
    <t>Ventilation strategy</t>
  </si>
  <si>
    <t>What is the ventilation strategy for the building (Natural or Mechanical)?</t>
  </si>
  <si>
    <t>1. Visual inspection and verification through photographic evidence of ventilation system.
2. Extract of O&amp;M manual listing ventilation systems that are present in the building Installation diagrams.</t>
  </si>
  <si>
    <t>Don’t know</t>
  </si>
  <si>
    <t>Natural ventilation</t>
  </si>
  <si>
    <t>Mechanical ventilation</t>
  </si>
  <si>
    <t>Other</t>
  </si>
  <si>
    <t>ENE 03</t>
  </si>
  <si>
    <t>Heat loss</t>
  </si>
  <si>
    <t>Please provide the design U-Values of the external walls (W/m2K):</t>
  </si>
  <si>
    <t>1. Photographic evidence of building wall construction (if possible).
2. Building design plans.
3. Written details of the National building regulations stating the minimum U-value at the time the asset was constructed.
4. Expert report by a building surveyor or equivalent estimating the U-value</t>
  </si>
  <si>
    <t>The design U-value of the walls (W/m²K)</t>
  </si>
  <si>
    <t>ENE 04</t>
  </si>
  <si>
    <t>Pressure/air leakage test</t>
  </si>
  <si>
    <t>What is the result of the building pressure/air leakage test?</t>
  </si>
  <si>
    <t>1. Copy of results from building pressure and/or air leakage test.
2. Confirmation of competence levels for persons performing testing.</t>
  </si>
  <si>
    <t>≤2.5m3/h/m2@50Pa</t>
  </si>
  <si>
    <t>&gt;2.5 to ≤5m3/h/m2@50Pa</t>
  </si>
  <si>
    <t>&gt;5 to ≤10m3/h/m2@50Pa</t>
  </si>
  <si>
    <t>&gt;10 to ≤15m3/h/m2@50Pa</t>
  </si>
  <si>
    <t>&gt;15m3/h/m2@50Pa</t>
  </si>
  <si>
    <t>Untested</t>
  </si>
  <si>
    <t>ENE 05</t>
  </si>
  <si>
    <t>Heating</t>
  </si>
  <si>
    <t>What is the main generation type for space heating?</t>
  </si>
  <si>
    <t>1. Photographic evidence of listed space heating system.
2. Extract of O&amp;M manuals or copy of manufacturer information of heating systems that are present in the asset.
3. Where there is more than one heat source installed, photographic evidence that the selected generation type is the main heat source.</t>
  </si>
  <si>
    <t>Boiler</t>
  </si>
  <si>
    <t>Heat pump/reversible chiller</t>
  </si>
  <si>
    <t>Direct electricity consumption</t>
  </si>
  <si>
    <t>Other onsite heat generation e.g., CHP/Solar thermal</t>
  </si>
  <si>
    <t>Heat generated offsite e.g., district heating</t>
  </si>
  <si>
    <t>ENE 06</t>
  </si>
  <si>
    <t>Boiler efficiency</t>
  </si>
  <si>
    <t>For boilers, other on-site, offsite, and other generation type heat sources please enter efficiency, if known</t>
  </si>
  <si>
    <t>1. Extract of manufacturer literature stating the boiler efficiency
2. Photographic evidence of installed boiler.</t>
  </si>
  <si>
    <t>Boiler efficiency (%)</t>
  </si>
  <si>
    <t>ENE 07</t>
  </si>
  <si>
    <t>Heat pump efficiency</t>
  </si>
  <si>
    <t>For heat pump generation type, please enter coefficient of performance (COP), if known</t>
  </si>
  <si>
    <t>1. Extract of O&amp;M or copy of manufacturer information or other efficiency data from another valid source.
2. Visual inspection of installed heat pump(s) backed up by photographic evidence.</t>
  </si>
  <si>
    <t>Heat pump coefficient of performance (COP)</t>
  </si>
  <si>
    <t>ENE 08</t>
  </si>
  <si>
    <t>Fuel usage for heat generation</t>
  </si>
  <si>
    <t>What is the main fuel used for heat generation?</t>
  </si>
  <si>
    <t>1. Photographic evidence of the listed heat generating equipment.
2. Extract of O&amp;M manual or copy of manufacturer information for relevant equipment.</t>
  </si>
  <si>
    <t>Electric</t>
  </si>
  <si>
    <t>Solid fossil fuel</t>
  </si>
  <si>
    <t>Oil</t>
  </si>
  <si>
    <t>Gas</t>
  </si>
  <si>
    <t>ENE 09</t>
  </si>
  <si>
    <t>Heat distribution</t>
  </si>
  <si>
    <t>What is the predominant medium by which heat is distributed around the asset?</t>
  </si>
  <si>
    <t>1. Photographic evidence of listed system, indicating distribution method.
2. Extract of O&amp;M manual or copy of manufacturer information indicating medium for heat distribution.
3. Installation diagrams.</t>
  </si>
  <si>
    <t>By air</t>
  </si>
  <si>
    <t>By water</t>
  </si>
  <si>
    <t>By refrigerant</t>
  </si>
  <si>
    <t>Local Heating – no Heat distribution system</t>
  </si>
  <si>
    <t>ENE 10</t>
  </si>
  <si>
    <t>Heat emitter type</t>
  </si>
  <si>
    <t>What is the main heat emitter type?</t>
  </si>
  <si>
    <t>Asset is not heated</t>
  </si>
  <si>
    <t>Radiators</t>
  </si>
  <si>
    <t>Fan coil units</t>
  </si>
  <si>
    <t>Ducted warm air</t>
  </si>
  <si>
    <t>Direct radiant Heating</t>
  </si>
  <si>
    <t>Underfloor Heating</t>
  </si>
  <si>
    <t>ENE 11</t>
  </si>
  <si>
    <t>Mechanical and electrical heating equipment</t>
  </si>
  <si>
    <t>In what year was the main heat generator/heating system installed/replaced (if known)?</t>
  </si>
  <si>
    <t>1. Photographic evidence of the listed equipment.
2. Extract of O&amp;M manual
3. Building schematics</t>
  </si>
  <si>
    <t>2006 +</t>
  </si>
  <si>
    <t>2002 – 2005</t>
  </si>
  <si>
    <t>1995 – 2001</t>
  </si>
  <si>
    <t>1990 – 1994</t>
  </si>
  <si>
    <t>1985 – 1989</t>
  </si>
  <si>
    <t>1965 – 1984</t>
  </si>
  <si>
    <t>1945 – 1964</t>
  </si>
  <si>
    <t>1920 – 1945</t>
  </si>
  <si>
    <t>Pre 1920</t>
  </si>
  <si>
    <t>ENE 12</t>
  </si>
  <si>
    <t>Cooling system</t>
  </si>
  <si>
    <t>What is the main system type for cooling?</t>
  </si>
  <si>
    <t>1. Copy of documentation outlining when heat generator or heating system was installed or replaced, such as,
a) Extract of O&amp;M manuals or copy of manufacturer information for heat generator/heating system
b) Service records
c) Installation records
d) Maintenance records
2. Photographic evidence of heating system(s) if possible).</t>
  </si>
  <si>
    <t>Asset is not cooled</t>
  </si>
  <si>
    <t>Localised (room) air conditioning unit</t>
  </si>
  <si>
    <t>chiller</t>
  </si>
  <si>
    <t>Desiccant cooling system</t>
  </si>
  <si>
    <t>Evaporative cooling</t>
  </si>
  <si>
    <t>Ground cooling (air)</t>
  </si>
  <si>
    <t>Ground cooling (water)</t>
  </si>
  <si>
    <t>Sea/river/lake water cooling</t>
  </si>
  <si>
    <t>ENE 13</t>
  </si>
  <si>
    <t>Efficiency of cooling generator</t>
  </si>
  <si>
    <t>Please enter the Energy Efficiency Ratio (EER) of the cooling generator, if known.</t>
  </si>
  <si>
    <t>1. Photographic evidence of relevant systems.
2. Extract of relevant O&amp;M manuals or copy of manufacturer information.</t>
  </si>
  <si>
    <t>Energy efficiency ratio (EER) of generator</t>
  </si>
  <si>
    <t>ENE 14</t>
  </si>
  <si>
    <t>Cooling distribution</t>
  </si>
  <si>
    <t>What is the predominant medium by which cooling is distributed around the asset?</t>
  </si>
  <si>
    <t>1. Extract of relevant O&amp;M manuals or copy of manufacturer information or other efficiency data from another valid source.
2. If there is more than one cooling generator the assessor should base the EER figure on the average EER of the two systems. This must be weighted based upon the capacity of the systems.</t>
  </si>
  <si>
    <t>Local (room) cooling</t>
  </si>
  <si>
    <t>ENE 15</t>
  </si>
  <si>
    <t>Air distributed cooling system</t>
  </si>
  <si>
    <t>What is the system subtype for air distributed cooling systems?</t>
  </si>
  <si>
    <t>1. Extract of relevant O&amp;M manuals or copy of manufacturer information.
2. Photographic evidence of relevant systems.</t>
  </si>
  <si>
    <t>Single duct constant volume</t>
  </si>
  <si>
    <t>Single duct variable volume</t>
  </si>
  <si>
    <t>Dual duct</t>
  </si>
  <si>
    <t>ENE 16</t>
  </si>
  <si>
    <t>Refrigerant cooling system</t>
  </si>
  <si>
    <t>What is the system subtype for refrigerant cooling systems?</t>
  </si>
  <si>
    <t>Split system</t>
  </si>
  <si>
    <t>variable refrigerant flow (VRF) system</t>
  </si>
  <si>
    <t>ENE 17</t>
  </si>
  <si>
    <t>Cooling emitter type</t>
  </si>
  <si>
    <t>What is the main cooling emitter type?</t>
  </si>
  <si>
    <t>1. Photographic evidence of installed cooling systems.
2. Extract of relevant O&amp;M manuals or copy of manufacturer information.
3. Installation diagrams.</t>
  </si>
  <si>
    <t>air ducts</t>
  </si>
  <si>
    <t>Direct radiant cooling, e.g. passive chilled beams</t>
  </si>
  <si>
    <t>Fan assisted cooling, e.g. active chilled beams</t>
  </si>
  <si>
    <t>Induction units</t>
  </si>
  <si>
    <t>ENE 18</t>
  </si>
  <si>
    <t>What percentage of the external elevation is glazed?</t>
  </si>
  <si>
    <t>1. Photographic evidence of building from all sides.
2. Building elevations</t>
  </si>
  <si>
    <t>Percentage of external elevation (%)</t>
  </si>
  <si>
    <t>ENE 19</t>
  </si>
  <si>
    <t>Mechanical and electrical cooling equipment</t>
  </si>
  <si>
    <t>In what year was the main chiller/cooling system installed/replaced (if known)?</t>
  </si>
  <si>
    <t>1. Extract of relevant O&amp;M manuals or copy of manufacturer information for chiller/cooling system.
2. Service/maintenance records for the chiller/cooling system.
3. Visual inspection of equipment date (photographic evidence if possible).</t>
  </si>
  <si>
    <t>ENE 20</t>
  </si>
  <si>
    <t>Specific fan power</t>
  </si>
  <si>
    <t>What is the specific fan power for air handling systems?</t>
  </si>
  <si>
    <t>1. Extract of relevant O&amp;M manuals or copy of manufacturer information.</t>
  </si>
  <si>
    <t>5 – WL-1s-1</t>
  </si>
  <si>
    <t>3 – WL-1s-1</t>
  </si>
  <si>
    <t>1 – WL-1s-1</t>
  </si>
  <si>
    <t>ENE 21</t>
  </si>
  <si>
    <t>Leakage tests</t>
  </si>
  <si>
    <t>What are the results of duct and air handling leakage tests?</t>
  </si>
  <si>
    <t>1. Copy of duct and air handling leakage test results.</t>
  </si>
  <si>
    <t>not applicable</t>
  </si>
  <si>
    <t>no test</t>
  </si>
  <si>
    <t>Class A result</t>
  </si>
  <si>
    <t>Class B result</t>
  </si>
  <si>
    <t>ENE 22</t>
  </si>
  <si>
    <t>Mechanical and electrical ventilation equipment</t>
  </si>
  <si>
    <t>In what year was the main ventilation system installed/replaced (if known)?</t>
  </si>
  <si>
    <t>1. Extract of relevant O&amp;M manuals or copy of manufacturer information for ventilation system.
2. Service/maintenance records for the ventilation system.
3. Visual inspection of equipment date (photographic evidence if possible).</t>
  </si>
  <si>
    <t>ENE 23</t>
  </si>
  <si>
    <t>Water heating</t>
  </si>
  <si>
    <t>What type of water heating is provided?</t>
  </si>
  <si>
    <t>1. Photographic evidence of water heating systems.
2. Extract of relevant O&amp;M manuals or copy of manufacturer information.
3. Installation diagrams.</t>
  </si>
  <si>
    <t>Point of use</t>
  </si>
  <si>
    <t>Centralised</t>
  </si>
  <si>
    <t>ENE 24</t>
  </si>
  <si>
    <t>Water heating energy sources</t>
  </si>
  <si>
    <t>What energy source is used to heat water? If there is a mixture of centralised and point of use systems please select the energy source type of the centralised system</t>
  </si>
  <si>
    <t>1. Photographic evidence of relevant system.
2. Extract of relevant O&amp;M manuals or copy of manufacturer information.
3. Installation maps.</t>
  </si>
  <si>
    <t>ENE 25</t>
  </si>
  <si>
    <t>High frequency ballast</t>
  </si>
  <si>
    <t>What percentage of fluorescent lamps has high frequency ballasts?</t>
  </si>
  <si>
    <t>1. Photographic evidence of ballasts used for fluorescent lamps.
2. Copy of relevant manufacturer literature (if necessary).
3. Copy of building plans highlighting areas which use fluorescent lamps with high frequency
ballasts.</t>
  </si>
  <si>
    <t>There are no fluorescent lamps</t>
  </si>
  <si>
    <t>0 to &lt;50%</t>
  </si>
  <si>
    <t>≥50% to &lt;75%</t>
  </si>
  <si>
    <t>≥75% to &lt;100%</t>
  </si>
  <si>
    <t>ENE 26</t>
  </si>
  <si>
    <t>Internal lighting types</t>
  </si>
  <si>
    <t>Of all internal lamps, what percentage is of the type as listed below?</t>
  </si>
  <si>
    <t>1. Photographic evidence of visual inspection of lighting types used.
2. Copy of building plans highlighting areas which use the mentioned lighting types.</t>
  </si>
  <si>
    <t>Percentage of Compact Fluorescent lighting (%)</t>
  </si>
  <si>
    <t>Percentage of Tungsten Halogen lighting (%)</t>
  </si>
  <si>
    <t>Percentage of Incandescent lamps lighting (%)</t>
  </si>
  <si>
    <t>Percentage of T12 type lighting (%)</t>
  </si>
  <si>
    <t>Percentage of T8 type lighting (%)</t>
  </si>
  <si>
    <t>Percentage of T5 type lighting (%)</t>
  </si>
  <si>
    <t>Percentage of LED type lighting (%) (with a special lighting control system)</t>
  </si>
  <si>
    <t>Percentage of LED type lighting (%) (with a typical lighting control system)</t>
  </si>
  <si>
    <t>Percentage of metal halide type lighting (%)</t>
  </si>
  <si>
    <t>ENE 27</t>
  </si>
  <si>
    <t>Automatic lighting controls</t>
  </si>
  <si>
    <t>What percentage of the building floor area (not accessible to clients/customers) with access to daylight has fully functioning daylight sensors for lighting?</t>
  </si>
  <si>
    <t>1. Photographic evidence of visual inspection of daylight sensors.
2. Copy of building plans highlighting areas which use daylight sensors for lighting.</t>
  </si>
  <si>
    <t>&gt; 0% to ≤ 25%</t>
  </si>
  <si>
    <t>&gt;25% to ≤ 50%</t>
  </si>
  <si>
    <t>&gt;50% to ≤ 75%</t>
  </si>
  <si>
    <t>&gt;75%</t>
  </si>
  <si>
    <t>ENE 28</t>
  </si>
  <si>
    <t>Occupancy sensors</t>
  </si>
  <si>
    <t>What percentage of the building floor area (not accessible to client/customers) has fully functioning occupancy sensors for lighting?</t>
  </si>
  <si>
    <t>1. Photographic evidence of visual inspection of lighting sensors.
2. Copy of building plans highlighting areas which use occupancy sensors for lighting.</t>
  </si>
  <si>
    <t>ENE 29</t>
  </si>
  <si>
    <t>Legislation</t>
  </si>
  <si>
    <t>Has the asset been assessed against local energy performance standards?</t>
  </si>
  <si>
    <t>1. Copy of certificate which illustrates that the asset has been certified against the relevant local/national energy performance standards.</t>
  </si>
  <si>
    <t>ENE 30</t>
  </si>
  <si>
    <t>Onsite renewables</t>
  </si>
  <si>
    <t>What percentage of the total energy consumption is offset by onsite renewables and community renewable schemes?</t>
  </si>
  <si>
    <t>1. Photographic evidence of onsite renewable energy sources or community renewable energy schemes
2. Yearly energy bills
3. Yearly metering data
4. Data sources created through amalgamation of energy bills or metering data (Excel Spread sheets for example)
5. Renewable energy tariffs are NOT acceptable as evidence</t>
  </si>
  <si>
    <t>0 There is no onsite or community renewable energy generation</t>
  </si>
  <si>
    <t>1 ≥0&lt;5%</t>
  </si>
  <si>
    <t>2 ≥5% to &lt;10%</t>
  </si>
  <si>
    <t>3 ≥10% to &lt;15%</t>
  </si>
  <si>
    <t>4 ≥15% to &lt;20%</t>
  </si>
  <si>
    <t>5 ≥20%</t>
  </si>
  <si>
    <t>TRANSPORT</t>
  </si>
  <si>
    <t>TRA 01</t>
  </si>
  <si>
    <t>Cyclist facilities</t>
  </si>
  <si>
    <t>What provisions are available to cyclists?</t>
  </si>
  <si>
    <t>1. Photographic evidence of (where applicable):
a) cycle racks
b) showers
c) lockers
d) changing facilities
e) drying space</t>
  </si>
  <si>
    <t>1 Well lit secure cycle racks are in place</t>
  </si>
  <si>
    <t>2 Well lit secure cycle racks and gender specific changing facilities or individual cubicles (including lockers) in place</t>
  </si>
  <si>
    <t>3 Well lit secure cycle racks, gender specific changing facilities or individual cubicles, and shower facilities (including lockers) in place</t>
  </si>
  <si>
    <t>4 Well lit secure cycle racks, gender specific changing facilities or individual cubicles, and shower facilities (including lockers), and a ventilated drying area to hang wet clothes in a sheltered space</t>
  </si>
  <si>
    <t>TRA 02</t>
  </si>
  <si>
    <t>Proximity to public transport</t>
  </si>
  <si>
    <t>Is the asset within walking distance of public transport networks which operate a frequent service?</t>
  </si>
  <si>
    <t>1. Annotated map demonstrating the route and distance to public transport nodes.
2. Photographic evidence public transport networks and safe pedestrian route(s).
3. Copies of public transport network timetables.</t>
  </si>
  <si>
    <t>1 Public transport network over 1km away from the building via a safe pedestrian route, with a 30 minute service frequency at peak times</t>
  </si>
  <si>
    <t>2 Public transport network over 1km away from the building via a safe pedestrian route, with a 15 minute service frequency at peak times</t>
  </si>
  <si>
    <t>3 Public transport network within 1km of the building via a safe pedestrian route, with a 30 minute service frequency at peak times</t>
  </si>
  <si>
    <t>4 A charted bus service is provided at the beginning and end of the working day</t>
  </si>
  <si>
    <t>4 Public transport network within 500m of the building via a safe pedestrian route, with a 30 minute service frequency at peak times</t>
  </si>
  <si>
    <t>6 Public transport network within 1km of the building via a safe pedestrian route, with a 15 minute service frequency at peak times</t>
  </si>
  <si>
    <t>8 Public transport network within 500m of the building via a safe pedestrian route, with a 15 minute service frequency at peak times</t>
  </si>
  <si>
    <t>0 No public transport network in place that meets the above criteria</t>
  </si>
  <si>
    <t>TRA 03</t>
  </si>
  <si>
    <t>Proximity to amenities</t>
  </si>
  <si>
    <t>Is the asset within walking distance of amenities?</t>
  </si>
  <si>
    <t>1. Where amenities listed are external to the asset:
a) Annotated map demonstrating the route and distance to amenities listed by the client.
b) Photographic evidence of listed amenities and safe pedestrian route(s).
2. Where amenities listed are contained within the asset:
a) Asset floor plans with location of amenities indicated.
b) Photographic evidence of listed amenities and safe pedestrian route(s).</t>
  </si>
  <si>
    <t>1 A sandwich bar /cafe within 1km of the building via a safe pedestrian route</t>
  </si>
  <si>
    <t>2 A sandwich bar/cafe within 500m of the building via a safe pedestrian route</t>
  </si>
  <si>
    <t>2 A sandwich bar/cafe and bank/cash machine or postal facilities or post box within 1km of the building via a safe pedestrian route</t>
  </si>
  <si>
    <t>4 A sandwich bar/cafe and bank/cash machine or postal facilities or post box within 500m of the building via a safe pedestrian route</t>
  </si>
  <si>
    <t>0 None of the above</t>
  </si>
  <si>
    <t>TRA 04</t>
  </si>
  <si>
    <t>Pedestrian and cyclist safety</t>
  </si>
  <si>
    <t>Are service delivery access points, routes, and manoeuvring areas onsite independent from parking areas, pedestrian, and cyclist access points and routes?</t>
  </si>
  <si>
    <t>1. Copy of site map indicating location of service delivery areas in relation to other areas to indicate that these are separate.
2. Photographic evidence of the service delivery areas and safe pedestrian route(s)</t>
  </si>
  <si>
    <t>WATER</t>
  </si>
  <si>
    <t>WAT 01</t>
  </si>
  <si>
    <t>Water meter</t>
  </si>
  <si>
    <t>To what level is water consumption metered?</t>
  </si>
  <si>
    <t>1. Copies of site/building/asset plans, indicating where water meters are located.
2. Photographic evidence of installed water meters.
3. Copy of most current water meter readings to confirm that all meters are working.</t>
  </si>
  <si>
    <t>0 Not metered</t>
  </si>
  <si>
    <t>2 Site – Where water consumption is metered for the whole site</t>
  </si>
  <si>
    <t>4 Building – Where water consumption is metered at the whole building level</t>
  </si>
  <si>
    <t>6 All water-consuming plant or building areas that consume 10% or more of the building’s total water demand are either fitted with sub meters or have water monitoring equipment integral to the plant or area
AND
Where the building is multi tenanted: water consumption is metered per tenanted area</t>
  </si>
  <si>
    <t>6 No water supply to the building</t>
  </si>
  <si>
    <t>WAT 02</t>
  </si>
  <si>
    <t>Water efficient equipment: WCs</t>
  </si>
  <si>
    <t>What percentage of WCs has been fitted with low flush technologies?</t>
  </si>
  <si>
    <t>1. Manufacturer/supplier literature of installed WCs (if available).
2. Photographic evidence of low flush WCs.
3. Copies of asset floor plans indicating the location and quantity of WCs.
4. If manufacturer information is unavailable:
a) Photographic evidence of information on cistern to identify flow rate.
b) Copy of liaisons with manufacturer confirming WC is low flush.
c) Assessor comment to justify the reason why the WC is deemed to be low flush.</t>
  </si>
  <si>
    <t>0 0%</t>
  </si>
  <si>
    <t>1 All WCs ≤6 litres per flush</t>
  </si>
  <si>
    <t>2 ≥75% of WCs ≤4.5 litres per flush (all remaining WCs ≤6 litres per flush)</t>
  </si>
  <si>
    <t>3 All WCs ≤4.5 litres per flush</t>
  </si>
  <si>
    <t>4 ≥50% of WCs ≤3 litres per flush (all remaining WCs ≤4.5 litres per flush)</t>
  </si>
  <si>
    <t>WAT 03</t>
  </si>
  <si>
    <t>Water efficient equipment: urinals</t>
  </si>
  <si>
    <t>Does the asset contain low water use or waterless urinals?</t>
  </si>
  <si>
    <t>1. An adequate proportion of urinals within the asset need to be checked by the assessor to determine whether they are low flush / waterless, although it is not necessary to check them all. At least 10% of urinals within the building should be observed.
2. Photographic evidence of installed urinals.
3. Manufacturer/supplier literature of installed urinals (if available).
4. Copies of asset floor plans indicating the location and quantity of urinals highlighting which urinals are waterless.</t>
  </si>
  <si>
    <t>1 Timed flush urinals with less than or equal to 3 litres per flush</t>
  </si>
  <si>
    <t>2 Timed flush urinals with less than or equal to 1.2 litres per flush</t>
  </si>
  <si>
    <t>2 PIR controlled flush urinals with less than or equal to 3 litres per flush</t>
  </si>
  <si>
    <t>3 PIR controlled flush urinals with less than or equal to 1.2 litres per flush</t>
  </si>
  <si>
    <t>4 Waterless urinals</t>
  </si>
  <si>
    <t>4 There are no urinals present in the asset</t>
  </si>
  <si>
    <t>WAT 04</t>
  </si>
  <si>
    <t>Water efficient equipment: hand washing basins</t>
  </si>
  <si>
    <t>What percentage of the hand washing basin taps is designed for low water use?</t>
  </si>
  <si>
    <t>1. Photographic evidence of installed hand washing basins.
2. Manufacturer/supplier literature of water efficient specifications.
3. Copies asset floor plans identifying the location and quantity of hand wash basins.
4. An adequate proportion of wash basins within the asset must be checked by the assessor. It is not necessary to check all taps. At least the following percentage of hand washing basins within the asset must be observed and confirmed to meet the credit criteria:
a) ≥1 to &lt;25 – 5%
b) ≥25 to &lt;50 – 10%
c) ≥50 to &lt;75 – 15%
d) &gt;75 – 20%
5. Manufacturer documentation should be provided for the wash basin taps which have been installed and observed within the building in order to confirm that they are low water use.
6. Where manufacturer information is not available, evidence must be provided that confirms that the taps meet the stated criteria. This could include measured flow rates or confirmation from the manufacturer that the installed taps meet the criteria.</t>
  </si>
  <si>
    <t>1 ≥1 to &lt;25%</t>
  </si>
  <si>
    <t>2 ≥25 to &lt;50%</t>
  </si>
  <si>
    <t>3 ≥50 to &lt;75%</t>
  </si>
  <si>
    <t>4 ≥75%</t>
  </si>
  <si>
    <t>WAT 05</t>
  </si>
  <si>
    <t>Water efficient equipment: showers</t>
  </si>
  <si>
    <t>What percentage of the showers is low water use?</t>
  </si>
  <si>
    <t>1. Photographic evidence of installed showers.
2. Manufacturer/supplier literature of water efficient specifications.
3. Copies of asset floor plans demonstrating location of changing facilities.
4. Manufacturer documentation should be provided for the showers which have been installed and observed within the building in order to confirm that they are low water use.
5. Where manufacturer information is not available, evidence must be provided that confirms that the showers meet the stated criteria. This could include measured flow rates or confirmation from the manufacturer that the installed taps meet the criteria.</t>
  </si>
  <si>
    <t>0 0</t>
  </si>
  <si>
    <t>1 ≥1to &lt;25%</t>
  </si>
  <si>
    <t>4 No showers in place</t>
  </si>
  <si>
    <t>WAT 06</t>
  </si>
  <si>
    <t>Water efficient equipment: white goods</t>
  </si>
  <si>
    <t>What percentage of the water consuming white goods are low water use (dishwashers, washing machines)?</t>
  </si>
  <si>
    <t>1. Photographic evidence of listed white goods.
2. Manufacturer specifications of white goods installed in the asset.
3. Copies of asset floor plans with marked location of white goods installed.</t>
  </si>
  <si>
    <t>1 ≥1% to &lt;25%</t>
  </si>
  <si>
    <t>2 ≥25% to &lt;50%</t>
  </si>
  <si>
    <t>3 ≥50% to &lt;75%</t>
  </si>
  <si>
    <t>4 No water consuming white goods in place</t>
  </si>
  <si>
    <t>WAT 07</t>
  </si>
  <si>
    <t>Leak detection system</t>
  </si>
  <si>
    <t>Does the asset have an automated leak detection system?</t>
  </si>
  <si>
    <t>1. Photographic evidence of leak detection system.
2. Manufacturer specifications of system.</t>
  </si>
  <si>
    <t>0 Don't know</t>
  </si>
  <si>
    <t>4 Yes</t>
  </si>
  <si>
    <t>WAT 08</t>
  </si>
  <si>
    <t>Leak prevention</t>
  </si>
  <si>
    <t>Are toilet areas fitted with controls that isolate water supply when they are unoccupied?</t>
  </si>
  <si>
    <t>1. Photographic evidence of water shut off controls.
2. Manufacturer specifications of shut off controls (if available).
3. Systematic diagram showing the areas of isolation.</t>
  </si>
  <si>
    <t>WAT 09</t>
  </si>
  <si>
    <t>Isolation valves</t>
  </si>
  <si>
    <t>What percentage of water using appliances have isolation valves fitted?</t>
  </si>
  <si>
    <t>1. Photographic evidence of water isolation controls.
2. Manufacturer specifications of isolation controls (if available).</t>
  </si>
  <si>
    <t>WAT 10</t>
  </si>
  <si>
    <t>Reducing mains water consumption</t>
  </si>
  <si>
    <t>Does the asset use non-mains water supply for any use?</t>
  </si>
  <si>
    <t>1. Photographic evidence of non-mains water source.
2. Manufacturer information.
3. Where legislative requirements prevent the use of non-mains water supply, copy of relevant legislation.</t>
  </si>
  <si>
    <t>2 Legislative requirements prevent use of non-mains water supply within the asset</t>
  </si>
  <si>
    <t>MATERIAL</t>
  </si>
  <si>
    <t>MAT 01</t>
  </si>
  <si>
    <t xml:space="preserve"> </t>
  </si>
  <si>
    <t>If a condition survey has been completed within the last 5 years, has work been conducted to rectify any issues/defects identified?</t>
  </si>
  <si>
    <t>1. Records of previous condition surveys.
2. Copy of action plan.
3. Photographic and/or documentation to demonstrate the address of defects.
4. Assets that are less than 5 years old will require appropriate public records of property registration to demonstrate the building’s age.</t>
  </si>
  <si>
    <t>0 Asset is over 5 years old and a condition survey has not been carried out within the last 5 years</t>
  </si>
  <si>
    <t>0 A condition survey has been carried out, however no works have been carried out to rectify issues/defects identified</t>
  </si>
  <si>
    <t>1 A condition survey has been carried out and an action plan is in place which establishes when issues will be addressed</t>
  </si>
  <si>
    <t>2 A condition survey has been carried out and all major issues/defects have been addressed and an action plan confirms when the remaining issues will be addressed</t>
  </si>
  <si>
    <t>3 A condition survey has been carried out and all major issues/defects have been addressed</t>
  </si>
  <si>
    <t>4 A condition survey has been carried out and all identified issues/defects have been rectified</t>
  </si>
  <si>
    <t>4 The asset is less than 5 years old and no condition survey has been undertaken</t>
  </si>
  <si>
    <t>MAT 02</t>
  </si>
  <si>
    <t>Security advice</t>
  </si>
  <si>
    <t>How were security measures for the building and its content decided upon?</t>
  </si>
  <si>
    <t>1. Copy of the report and actions raised from the survey by a suitably qualified third party organisation.
2. Photographic evidence and/or documentation to demonstrate the rectification of issues/defects.</t>
  </si>
  <si>
    <t>0 No security measures in place (other than locks for doors)</t>
  </si>
  <si>
    <t>1 A suitably qualified third party organisation was consulted to identify security issues and minor issues have been addressed in accordance to the suggested actions</t>
  </si>
  <si>
    <t>2 A suitably qualified third party organisation was consulted to identify security issues and all major issues have been addressed in accordance to the suggested actions</t>
  </si>
  <si>
    <t>4 A suitably qualified third party organisation was consulted to identify security issues and all identified issues/defects have been rectified</t>
  </si>
  <si>
    <t>MAT 03</t>
  </si>
  <si>
    <t>Intruder alarm system</t>
  </si>
  <si>
    <t>Has the asset been fitted with an intruder alarm system that is certified to National or International standard or is the asset manned by a security guard 24 hours a day?</t>
  </si>
  <si>
    <t>1. Assets that have intruder alarms will require:
a) Documentation demonstrating intruder alarm system is approved to an appropriate National or International standard.
b) Photographic evidence of the intruder alarm system.
2. Assets that have 24 hour guard security will require:
a) Company details and contract agreement of the organisation providing security.</t>
  </si>
  <si>
    <t>MAT 04</t>
  </si>
  <si>
    <t>Alarm system monitoring</t>
  </si>
  <si>
    <t>Are the alarm systems (fire, intruder) connected to a monitored facility that is operational 24 hours a day?</t>
  </si>
  <si>
    <t>1. Documentation confirming the asset alarm systems are connected to a monitored facility.
2. Relevant contractual documents with the monitoring facility.</t>
  </si>
  <si>
    <t>MAT 05</t>
  </si>
  <si>
    <t>Natural hazards</t>
  </si>
  <si>
    <t>Have emergency plans been developed to deal with threats from all relevant natural hazards?</t>
  </si>
  <si>
    <t>1. Copy of relevant natural hazard emergency plans.
2. For assets that list no natural hazard risk exists:
a) Documented confirmation from relevant agency/experts that the asset is located in an area of no risk.</t>
  </si>
  <si>
    <t>4 No, asset is in an area where no risks exist</t>
  </si>
  <si>
    <t>MAT 06</t>
  </si>
  <si>
    <t>Future adaptation</t>
  </si>
  <si>
    <t>Does the design of the asset allow future adaptation to meet changing demands such as variations in use and functionality?</t>
  </si>
  <si>
    <t>1. Photographic evidence of (internal) design features that allow for flexibility as stated or deemed relevant by the assessor.
2. Plans, studies, reports or other documentation that reflect that functional adaptability was taken into consideration during the design process.</t>
  </si>
  <si>
    <t>MAT 07</t>
  </si>
  <si>
    <t>Designing for robustness</t>
  </si>
  <si>
    <t>Does the asset contain features that protect exposed elements of the building and landscaping from damage from pedestrian traffic, internal vehicular/trolley movement, and external vehicular collision?</t>
  </si>
  <si>
    <t>1. Photographic evidence of asset protection infrastructure listed by the client.
2. Plans, studies, reports or other documentation that reflect that robustness was taken into consideration during the design process.</t>
  </si>
  <si>
    <t>WASTE</t>
  </si>
  <si>
    <t>WST 1</t>
  </si>
  <si>
    <t>Storage of operational waste</t>
  </si>
  <si>
    <t>Is waste collected and separated at a central location?</t>
  </si>
  <si>
    <t>1. Photographic evidence of the central storage space.
2. Records from waste collector that commingled waste is separated in the waste streams as identified.</t>
  </si>
  <si>
    <t>1 Sufficient space to separate 1 waste stream</t>
  </si>
  <si>
    <t>2 Sufficient space to separate 2 waste stream or, where waste is collected commingled, separated in 2 waste streams off-site</t>
  </si>
  <si>
    <t>3 Sufficient space to separate 3 waste stream or, where waste is collected commingled, separated in 3 waste streams off-site</t>
  </si>
  <si>
    <t>4 Sufficient space to separate 4 or more waste streams or, where waste is collected commingled, separated in 4 waste streams off-site</t>
  </si>
  <si>
    <t>LANDUSE AND ECOLOGY</t>
  </si>
  <si>
    <t>LE 01</t>
  </si>
  <si>
    <t>Planted area</t>
  </si>
  <si>
    <t>What percentage of the asset’s footprint has been planted?</t>
  </si>
  <si>
    <t>1. Visual inspection of ecological structures.
2. Photographic evidence of installed ecological structures.</t>
  </si>
  <si>
    <t>1 ≤10%</t>
  </si>
  <si>
    <t>2 &gt;10% to ≤40%</t>
  </si>
  <si>
    <t>3 &gt;40% to ≤70%</t>
  </si>
  <si>
    <t>4 &gt;70% to 100%</t>
  </si>
  <si>
    <t>LE 02</t>
  </si>
  <si>
    <t>Ecological features of planted</t>
  </si>
  <si>
    <t>What ecological features have been planted/installed in the planted area(s) of the asset’s footprint?</t>
  </si>
  <si>
    <t>2 Planters (containing living plants) outside</t>
  </si>
  <si>
    <t>2 Traditional planted areas, such as planting in car parks and planting around the asset</t>
  </si>
  <si>
    <t>2 Other planted areas, such as green roofs and green walls</t>
  </si>
  <si>
    <t>2 Features to assist local fauna</t>
  </si>
  <si>
    <t>POLLUTION</t>
  </si>
  <si>
    <t>POL 01</t>
  </si>
  <si>
    <t>Pollution prevention</t>
  </si>
  <si>
    <t>Are there light liquid separators fitted within the drainage system to vehicular areas and/or grease separators/filters for kitchen facilities, where required?</t>
  </si>
  <si>
    <t>1. Photographic evidence of interceptor equipment on site.
2. Manufacturer details.
3. Site plans detailing location of interceptors.</t>
  </si>
  <si>
    <t>4 Yes, light liquid interceptors are installed within the drainage system to vehicular areas
AND/OR
grease separators/filters are installed within kitchen facilities, where required</t>
  </si>
  <si>
    <t>4 Asset does not require light liquid separators or grease separators</t>
  </si>
  <si>
    <t>POL 02</t>
  </si>
  <si>
    <t>Flood risk assessment</t>
  </si>
  <si>
    <t>Is the building located in a low or zero flood risk area?</t>
  </si>
  <si>
    <t>1. FRA documentation from relevant body or competent individual.
2. Information regarding relevant qualifications and experience of the person/organisation that has carried out the FRA.
3. Photographic evidence of FRA recommendation implementation.</t>
  </si>
  <si>
    <t>1 No, flood mitigation measures required but not implemented</t>
  </si>
  <si>
    <t>2 No, flood mitigation measures required and implemented</t>
  </si>
  <si>
    <t>POL 03</t>
  </si>
  <si>
    <t>Impact mitigation</t>
  </si>
  <si>
    <t>Are there measures in place to minimise the rate of surface water runoff from the site?</t>
  </si>
  <si>
    <t>1. Annotated photographic evidence of onsite measures.</t>
  </si>
  <si>
    <t>POL 04</t>
  </si>
  <si>
    <t>Impacts of refrigerants</t>
  </si>
  <si>
    <t>What refrigerants are used in the asset refrigeration equipment?</t>
  </si>
  <si>
    <t>1. Copy of manufacturer’s information confirming the global warming potential of refrigerants used on site.
2. Photographic evidence of refrigerant packaging/systems (if necessary).
3. Statement from building manager indicating that the asset does not contain any systems that contain refrigerants.</t>
  </si>
  <si>
    <t>0 All refrigerants have a global warming potential of &gt;10 (e.g. majority HFCs, HCFC, CFCs)</t>
  </si>
  <si>
    <t>2 All refrigerants have a global warming potential of ≤10 (e.g. Propane, Butane)</t>
  </si>
  <si>
    <t>4 All refrigerants have a global warming potential of ≤1 (e.g. Ammonia, Water, Carbon dioxide)</t>
  </si>
  <si>
    <t>4 No refrigerants used</t>
  </si>
  <si>
    <t>POL 05</t>
  </si>
  <si>
    <t>Leak detection systems</t>
  </si>
  <si>
    <t>Is there an automated refrigerant leak detection system in place for all equipment that use refrigerants?</t>
  </si>
  <si>
    <t>1. Operation and maintenance manuals detailing installation of leak detection system or site
inspection.
2. In the case of solid refrigerants, manufacturer confirmation of minimal leak risk.</t>
  </si>
  <si>
    <t>0 No leak detection system in place</t>
  </si>
  <si>
    <t>3 Yes, warning alarm/lighting only</t>
  </si>
  <si>
    <t>4 Yes, automatic shutdown and pump down of refrigerants and warning alarm/lighting</t>
  </si>
  <si>
    <t>POL 06</t>
  </si>
  <si>
    <t>NOx emissions</t>
  </si>
  <si>
    <t>Does the building generate nitrogen oxide (NOX) emissions as a result of any on-site combustion of fuel to meet space heating or hot water demand?</t>
  </si>
  <si>
    <t>1. Copy of manufacturer’s details for equipment installed and their dry NOX emissions rate in mg/kWh.
2. Photographic evidence of heating system(s).</t>
  </si>
  <si>
    <t>0 Yes</t>
  </si>
  <si>
    <t>4 No</t>
  </si>
  <si>
    <t>MANAGEMENT</t>
  </si>
  <si>
    <t>MAN 01</t>
  </si>
  <si>
    <t>Building user guide</t>
  </si>
  <si>
    <t>Has relevant information from the building user guide been made accessible to all building users?</t>
  </si>
  <si>
    <t>1. Copies of relevant sections of the Building User Guide.
2. Details how relevant information has been made accessible to building users, such as:
a) training schedules
b) copy of emails to (new) building users)
c) copy of information pack handed to new building users</t>
  </si>
  <si>
    <t>oui</t>
  </si>
  <si>
    <t>non</t>
  </si>
  <si>
    <t>MAN 02</t>
  </si>
  <si>
    <t>Building user education</t>
  </si>
  <si>
    <t>Are regular meetings or formal communications scheduled with occupants to discuss asset related issues (including environmental matters), and are such issues reported to the management?</t>
  </si>
  <si>
    <t>1. Formal organisational documentation, such as meeting minutes.
2. Confirm with meeting attendees (identified via a minutes document for example) that
meetings take place at reasonable intervals.</t>
  </si>
  <si>
    <t>MAN 03</t>
  </si>
  <si>
    <t>Building user information</t>
  </si>
  <si>
    <t>Is a notice board or display area present within the asset to provide staff and visitors with information relating to the environmental policies and/or performance of the asset?</t>
  </si>
  <si>
    <t>1. Photographic evidence of notice board/display area.</t>
  </si>
  <si>
    <t>MAN 04</t>
  </si>
  <si>
    <t>Operation and maintenance manuals</t>
  </si>
  <si>
    <t>Is a full set of operation and maintenance (O&amp;M) manuals available and accessible by building management/facilities management staff?</t>
  </si>
  <si>
    <t>1. List of all current and relevant building services and elements included in the O&amp;M manuals.
2. Photocopy/photographic evidence of the front cover and table of contents of the O&amp;M manuals.</t>
  </si>
  <si>
    <t>MAN 05</t>
  </si>
  <si>
    <t>Maintenance procedures</t>
  </si>
  <si>
    <t>Please tick where there is a maintenance policy/procedure in place for the following building elements/services. (6 points)</t>
  </si>
  <si>
    <t>1. Formal organisational documentation illustrating maintenance schedules.
2. Photocopy of reports of last maintenance procedure for the systems specified. This could be a cover page and table of contents and must clearly state:
a) Person or organisation carrying out the maintenance
b) Date the maintenance has been carried out
c) Description of building service/element that has been maintained.</t>
  </si>
  <si>
    <t>2 Building fabric</t>
  </si>
  <si>
    <t>2 Heating, Ventilation and Cooling (HVAC) systems, as applicable, and hot water</t>
  </si>
  <si>
    <t>2 Lighting</t>
  </si>
  <si>
    <t>MAN 06</t>
  </si>
  <si>
    <t>Maintenance policy</t>
  </si>
  <si>
    <t>Is/are the maintenance policy(ies) proactive or reactive?</t>
  </si>
  <si>
    <t>1. A copy of the maintenance policy.
2. A review schedule of the maintenance policy.</t>
  </si>
  <si>
    <t>1 Reactive policy only. Policy reviewed more than 1 year ago</t>
  </si>
  <si>
    <t>2 Reactive policy only. Policy reviewed within the last year</t>
  </si>
  <si>
    <t>3 Proactive maintenance policy. Policy reviewed more than 1 year ago</t>
  </si>
  <si>
    <t>4 Proactive maintenance policy. Policy reviewed within the last year</t>
  </si>
  <si>
    <t>MAN 07</t>
  </si>
  <si>
    <t>Environmental policies and responsibilities</t>
  </si>
  <si>
    <t>Has an environmental management policy or plan been developed by the building management organisation?</t>
  </si>
  <si>
    <t>1. Signed copy of environmental policy document.
2. Evidence of communication of plan to staff.
3. List of responsibilities and persons identified as champions to help implement these responsibilities.
4. Where the Environmental Management System is third party certified: a copy of a valid Environmental Management System certificate must be provided.</t>
  </si>
  <si>
    <t>1 The building management organisation has developed and implemented an environmental policy or plan approved by the board of directors/senior managers</t>
  </si>
  <si>
    <t>2 The environmental policy or plan has been distributed throughout the building management organisation and responsibilities have been set</t>
  </si>
  <si>
    <t>3 The building management organisation has developed and implemented an environmental management policy or plan, including scope, objectives and targets</t>
  </si>
  <si>
    <t>4 The environmental management policy or plan has been accredited to ISO 14001 or equivalent standards</t>
  </si>
  <si>
    <t>MAN 08</t>
  </si>
  <si>
    <t>Environmental policies</t>
  </si>
  <si>
    <t>Does the building management team have an environmental management policy in place that requires improvement targets to be met?</t>
  </si>
  <si>
    <t>1. A copy of the environmental policy document highlighting areas in which improvement targets have been set.
2. Specific examples that demonstrate environmental impacts are being measured and put into a format which is easy to interpret; such as past annual figures being used as benchmarks within a spread sheet etc.</t>
  </si>
  <si>
    <t>1 Yes, improvement targets have been set for energy consumption</t>
  </si>
  <si>
    <t>2 Yes, improvement targets have been set for energy and water consumption</t>
  </si>
  <si>
    <t>2 Yes, improvement targets have been set for energy and waste/recycling</t>
  </si>
  <si>
    <t>3 Yes, improvement targets have been set for energy, water and waste/recycling</t>
  </si>
  <si>
    <t>4 Yes, improvement targets have been set for all of the above, and additional resource performance and sustainability indicators</t>
  </si>
  <si>
    <t>MAN 09</t>
  </si>
  <si>
    <t>Operating procedures</t>
  </si>
  <si>
    <t>Are operating procedures in place to help reduce energy consumption?</t>
  </si>
  <si>
    <t>1. Copies of relevant documentation outlining the procedures that are in place to reduce energy consumption.
2. Update schedule
3. Description of how procedures are communicated with relevant building users.</t>
  </si>
  <si>
    <t>0 No plans/procedures for minimising energy consumption are in place</t>
  </si>
  <si>
    <t>2 Yes - Energy reduction plans/procedures are in place</t>
  </si>
  <si>
    <t>4 Yes - Energy reduction plans/procedures that include annual budgets for energy efficiency and reduction measures are in place</t>
  </si>
  <si>
    <t>MAN 10</t>
  </si>
  <si>
    <t>Leak testing</t>
  </si>
  <si>
    <t>Are duct and air handling unit leakage tests undertaken regularly, and are leaks rectified if identified?</t>
  </si>
  <si>
    <t>1. Evidence of relevant building monitoring/testing procedures, this could be within relevant sections taken from Building Management MAN 04 – Operation and maintenance manuals
2. Copy of inspection logs.</t>
  </si>
  <si>
    <t>0 Not tested</t>
  </si>
  <si>
    <t>4 Yes, tested regularly and leaks have been rectified</t>
  </si>
  <si>
    <t>4 Not applicable</t>
  </si>
  <si>
    <t>MAN 11</t>
  </si>
  <si>
    <t>Green lease</t>
  </si>
  <si>
    <t>Are green lease agreements/contracts with tenants in place?</t>
  </si>
  <si>
    <t>1. A copy of the tenant contract with the green lease section and scope highlighted or identified.</t>
  </si>
  <si>
    <t>2 Yes, with qualitative targets</t>
  </si>
  <si>
    <t>4 Yes, with qualitative and quantitative targets on at least lighting and energy</t>
  </si>
  <si>
    <t>MAN 12</t>
  </si>
  <si>
    <t>Building controls review</t>
  </si>
  <si>
    <t>Are building management systems regularly reviewed to ensure they are fully functional and operating as intended?</t>
  </si>
  <si>
    <t>1. Copy of inspection log.
2. Written confirmation from qualified person (such as a member of the FM team or third party auditor) to the assessor that there is no building management system in the building.</t>
  </si>
  <si>
    <t>2 Yes – monitored by in-house FM team</t>
  </si>
  <si>
    <t>4 Yes – monitored and/or certified by accredited third party auditor</t>
  </si>
  <si>
    <t>4 Not applicable – no building management system within asset</t>
  </si>
  <si>
    <t>MAN 13</t>
  </si>
  <si>
    <t>Building adaptation</t>
  </si>
  <si>
    <t>Is an asset strategy in place that outlines possible adaptation strategies/procedures to meet future demands, including those relating to climate change and changes in functionality?</t>
  </si>
  <si>
    <t>1. Copy of strategies/procedures for adaptation of the asset to meet changing future demands.</t>
  </si>
  <si>
    <t>HEA 12</t>
  </si>
  <si>
    <t>Fresh air rates</t>
  </si>
  <si>
    <t>If the asset uses mechanical ventilation, have “fresh” air rates been measured?</t>
  </si>
  <si>
    <t>1. Copy of report confirming:
a) Measured fresh air rates
b) That fresh air measurement has taken place in line with relevant guidance (if applicable)
c) That fresh air supply meets or exceeds standards against which it was assessed (if applicable)
2. Confirmation of competency of person/organisation undertaking air quality testing. This could be a copy of the measured results or schedule of work that includes the name(s) and qualifications of the qualified person(s).</t>
  </si>
  <si>
    <t>3 Measured fresh air rates are in line with the current national building regulations</t>
  </si>
  <si>
    <t>4 Measured fresh air rates are in line with published local best practice</t>
  </si>
  <si>
    <t>4 Not applicable, the asset is not mechanically ventilated</t>
  </si>
  <si>
    <t>HEA 13</t>
  </si>
  <si>
    <t>Operating temperature</t>
  </si>
  <si>
    <t>Are temperatures managed in accordance with the design specifications of the asset?</t>
  </si>
  <si>
    <t>1. Building management system readings or manual recordings of summer and winter temperature (as applicable).
2. Copy of design specification outlining summer and winter temperature (as applicable) of the asset.</t>
  </si>
  <si>
    <t>HEA 14</t>
  </si>
  <si>
    <t>Internal environment: CO2 monitoring</t>
  </si>
  <si>
    <t>Are internal levels of Carbon Dioxide (CO2) monitored and controlled?</t>
  </si>
  <si>
    <t>1. Photographic evidence of measuring equipment.
2. Specifications of the measuring equipment installed and in-use, including a brief outline of the scope of operation.
3. Copy of procedures and/or monitoring log.</t>
  </si>
  <si>
    <t>HEA 15</t>
  </si>
  <si>
    <t>Internal environment: CO monitoring</t>
  </si>
  <si>
    <t>Are internal levels of Carbon Monoxide (CO) monitored and controlled where sources of CO have been identified inside the asset and in proximity to external air intakes?</t>
  </si>
  <si>
    <t>1. Photographic evidence of measuring equipment.
2. Specifications of the measuring equipment installed and in-use, including a brief outline of the scope of operation.
3. Copy of procedures and/or monitoring log.
4. List of sources of CO that are installed in the building and/or near external air intakes.</t>
  </si>
  <si>
    <t>2 There are no internal sources of CO and no external air intakes present/external air intakes are not in proximity to sources of CO</t>
  </si>
  <si>
    <t>HEA 16</t>
  </si>
  <si>
    <t>Internal environment: NOx monitoring</t>
  </si>
  <si>
    <t>Are internal levels of Nitrogen Oxides (NOx) monitored and controlled where sources of NOx have been identified inside the asset and in proximity to external air intakes?</t>
  </si>
  <si>
    <t>1. Photographic evidence of measuring equipment.
2. Specifications of the measuring equipment installed and in-use, including a brief outline of the scope of operation.
3. Copy of procedures and/or monitoring log.
4. List of sources of NOx that are installed in the building and/or near external air intakes.
5. Diagrams, photos or plans indicating internal sources of NOx and/or sources of NOx in proximity to external air intakes.
6. Where no sources of NOx are installed in the building or where there are no sources of NOx near external air intake:
a) confirmation of building management team that no sources of NOx have been installed.</t>
  </si>
  <si>
    <t>2 This is not necessary for the asset</t>
  </si>
  <si>
    <t>HEA 17</t>
  </si>
  <si>
    <t xml:space="preserve">Internal environment: refurbishment/renovation/redecoration </t>
  </si>
  <si>
    <t>Are policies/procedures in place to minimise the exposure of building occupants to chemicals and dusts released by refurbishment/renovation/redecoration works?</t>
  </si>
  <si>
    <t>1. Copy of official documents which highlight the methods and relevant clauses which set conditions to minimise exposure to chemicals and dust during refurbishment/renovation/redecoration works.
2. Evidence of precautions taken for previous works, including relevant risk assessments which assess the conditions and risks identified (if relevant).</t>
  </si>
  <si>
    <t>HEA 18</t>
  </si>
  <si>
    <t>Volatile organic compounds</t>
  </si>
  <si>
    <t>Is there a strategy/policy in place for minimising the use of harmful volatile organic compound (VOC) emitting materials/substances?</t>
  </si>
  <si>
    <t>1. Copy of relevant policy/procedure.</t>
  </si>
  <si>
    <t>2 Yes, part of a maintenance policy</t>
  </si>
  <si>
    <t>HEA 19</t>
  </si>
  <si>
    <t>Control of chemicals</t>
  </si>
  <si>
    <t>Is adequate ventilation provided to relevant building areas to keep the concentration of pollutants from printers and specialist equipment at acceptable levels?</t>
  </si>
  <si>
    <t>1. Photographic evidence of extract fans / ventilation systems.
2. Floor plan indicating where equipment is placed and where ventilation is in place.</t>
  </si>
  <si>
    <t>HEA 20</t>
  </si>
  <si>
    <t>Acoustic conditions</t>
  </si>
  <si>
    <t>Have internal acoustic conditions been monitored by a suitably qualified third party acoustician?</t>
  </si>
  <si>
    <t>1. Details of the individual responsible for the acoustic maintenance and monitoring; including qualification.
2. Records of monitoring demonstrating compliance with appropriate best practice standards.</t>
  </si>
  <si>
    <t>4 Yes, and all recommendations have been implemented</t>
  </si>
  <si>
    <t>HEA 21</t>
  </si>
  <si>
    <t>Deep cleaning</t>
  </si>
  <si>
    <t>Is there a strategy in place to carry out deep cleaning, at an appropriate frequency?</t>
  </si>
  <si>
    <t>1. A copy of the maintenance/cleaning policy highlighting the relevant cleaning clauses.
2. Records of deep cleaning carried out.</t>
  </si>
  <si>
    <t>1 Yes, deep cleaning of soft furnishings and/or carpets carried out once every three years</t>
  </si>
  <si>
    <t>2 Yes, deep cleaning of soft furnishings and/or carpets carried out more than once every three years</t>
  </si>
  <si>
    <t>4 Yes, deep cleaning of soft furnishings and/or carpets carried out annually</t>
  </si>
  <si>
    <t>4 There are no soft furnishings and/or carpets within the asset</t>
  </si>
  <si>
    <t>HEA 22</t>
  </si>
  <si>
    <t>Legionella management</t>
  </si>
  <si>
    <t>Are all systems that are installed to reduce the risk of Legionella contamination adequately maintained?</t>
  </si>
  <si>
    <t>1. Copy of list of systems that are installed to reduce the risk of Legionella contamination.
2. Copy of legionella inspection log and results.
3. If “No systems have been installed for the control of legionella” is selected the assessor must ensure that a copy of the report that outlines that no Legionella control systems are deemed necessary should be provided. The report as specified in Asset Performance HEA 05 – Microbial contamination will suffice.</t>
  </si>
  <si>
    <t>2 Regular inspection and maintenance of all systems, by a competent third party contractor, in accordance with national regulations</t>
  </si>
  <si>
    <t>2 No systems have been installed for the control of Legionella</t>
  </si>
  <si>
    <t>HEA 23</t>
  </si>
  <si>
    <t>Occupant satisfaction</t>
  </si>
  <si>
    <t>Are procedures in place for the collection and recording of occupant satisfaction in regards to the asset's internal environment?</t>
  </si>
  <si>
    <t>1. A copy of the building occupant’s satisfaction feedback forms.
2. Copy of procedure and survey process.</t>
  </si>
  <si>
    <t>3 Yes, third party system used as a basis for the survey</t>
  </si>
  <si>
    <t>HEA 24</t>
  </si>
  <si>
    <t>Occupant satisfaction: feedback</t>
  </si>
  <si>
    <t>Are procedures in place to address feedback and issues as highlighted in the occupant satisfaction survey process?</t>
  </si>
  <si>
    <t>1. Copy of reviews/targets that have been set based on occupant survey outcomes.
2. Records of how information on target setting and procedure development has been communicated with building occupants. This could either be through hard copy or soft copy.</t>
  </si>
  <si>
    <t>4 Yes, targets are set and signed off at senior manager or director level</t>
  </si>
  <si>
    <t>ENE 31</t>
  </si>
  <si>
    <t>Energy consumption start date</t>
  </si>
  <si>
    <t>Please enter the start date of the annual reporting period for consumption data applicable to questions Building Management ENE 33 – Electricity consumption – Building Management ENE 45 – Electricity exported.</t>
  </si>
  <si>
    <t>1. Copies of energy bills or verified meter readings for the beginning and end of the reporting period.</t>
  </si>
  <si>
    <t>ENE 32</t>
  </si>
  <si>
    <t>Energy consumption end date</t>
  </si>
  <si>
    <t>Please enter the end date of the annual reporting period for consumption data applicable to questions Building Management ENE 33 – Electricity consumption to Building Management ENE 45 – Electricity exported.</t>
  </si>
  <si>
    <t>ENE 33</t>
  </si>
  <si>
    <t>Electricity consumption</t>
  </si>
  <si>
    <t>Annually, how much mains supplied electricity is consumed by the asset in kWh/annum (as metered in the reporting period)?</t>
  </si>
  <si>
    <t>ENE 34</t>
  </si>
  <si>
    <t>Natural gas consumption</t>
  </si>
  <si>
    <t>Annually, how much natural gas is consumed by the asset in kWh/annum (as metered in the reporting period)?</t>
  </si>
  <si>
    <t>Provide date as: kWh/annum</t>
  </si>
  <si>
    <t>ENE 35</t>
  </si>
  <si>
    <t>LPG consumption</t>
  </si>
  <si>
    <t>Annually, how much LPG is consumed by the asset in kWh (as metered in the reporting period)?</t>
  </si>
  <si>
    <t>1. Copies of utility bills or verified meter readings for the beginning and end of the reporting period.
2. Calculations based on inventory data.</t>
  </si>
  <si>
    <t>ENE 36</t>
  </si>
  <si>
    <t>Gas oil consumption</t>
  </si>
  <si>
    <t>Annually, how much gas oil (light fuel oil/diesel) is consumed by the asset in kWh (as metered in the reporting period)?</t>
  </si>
  <si>
    <t>1. Copies of utility bills or verified meter readings for the beginning and end of the reporting period.
2. Calculations based on inventory data.
3. Photographic evidence of sub meters (if relevant).</t>
  </si>
  <si>
    <t>ENE 37</t>
  </si>
  <si>
    <t>Solid fossil fuel consumption</t>
  </si>
  <si>
    <t>Annually, how much solid fossil fuel is consumed by the asset supplied in kWh (as metered in the reporting period)?</t>
  </si>
  <si>
    <t>1. Copies of utility bills or verified meter readings for the beginning and end of the reporting period.
2. Calculations based on inventory data.
3. Photographic evidence of sub-meters (if relevant)</t>
  </si>
  <si>
    <t>ENE 38</t>
  </si>
  <si>
    <t>Biodiesel consumption</t>
  </si>
  <si>
    <t>Annually, how much biodiesel is consumed by the asset in kWh/annum (as metered in the reporting period)?</t>
  </si>
  <si>
    <t>ENE 39</t>
  </si>
  <si>
    <t>Biogas consumption</t>
  </si>
  <si>
    <t>Annually, how much biogas is consumed by the asset in kWh/annum (as metered in the reporting period)?</t>
  </si>
  <si>
    <t>ENE 40</t>
  </si>
  <si>
    <t>Wood/Waste wood consumption</t>
  </si>
  <si>
    <t>Annually, how much wood/waste wood is consumed by the asset in kWh (as metered in the reporting period)?</t>
  </si>
  <si>
    <t>1. Copies of utility bills or verified meter readings for the beginning and end of the reporting period.
2. Calculations based on inventory data</t>
  </si>
  <si>
    <t>ENE 41</t>
  </si>
  <si>
    <t>District heating consumption</t>
  </si>
  <si>
    <t>Annually, how much district heating energy is consumed by the asset in kWh (as metered in the reporting period)?</t>
  </si>
  <si>
    <t>1. Copies of utility bills or verified meter readings for the beginning and end of the reporting period.
2. Calculations based on inventory data.
3. Photographic evidence of sub-meters (if relevant).</t>
  </si>
  <si>
    <t>ENE 42</t>
  </si>
  <si>
    <t>Carbon intensity district heating</t>
  </si>
  <si>
    <t>If known, what is the carbon intensity of the district heating system in kgCO2/kWh?</t>
  </si>
  <si>
    <t>1. Relevant literature/records/data or other information from the district heating supplier stating the carbon intensity of the system.</t>
  </si>
  <si>
    <t>Provide date as:  gCO2/kWh</t>
  </si>
  <si>
    <t>ENE 43</t>
  </si>
  <si>
    <t>District cooling
consumption</t>
  </si>
  <si>
    <t>What is the district cooling energy consumption in kWh/annum (as metered in the reporting period)?</t>
  </si>
  <si>
    <t>ENE 44</t>
  </si>
  <si>
    <t>Carbon intensity district cooling</t>
  </si>
  <si>
    <t>If known, what is the carbon intensity of the district cooling system in kgCO2/kWh?</t>
  </si>
  <si>
    <t>1. Relevant literature/records/data or other information from the district cooling supplier stating the carbon intensity of the system.</t>
  </si>
  <si>
    <t>ENE 45</t>
  </si>
  <si>
    <t>Electricity exported</t>
  </si>
  <si>
    <t>What is the quantity of electricity exported off site in kWh/annum (as metered in the reporting period)?</t>
  </si>
  <si>
    <t>1. Photographic evidence of relevant export meter
2. Line diagram outlining the connection of the onsite electricity generators to the export meters.
3. BEMS data.
4. Copies of verified data for the 12 month period specified.</t>
  </si>
  <si>
    <t>ENE 46</t>
  </si>
  <si>
    <t>Non-standard energy uses</t>
  </si>
  <si>
    <t>Input the number of non-standard energy uses that are sub-metered within the asset (0-5 types).
Non-standard energy uses, in this instance, are defined as:
a) Regional server room
b) Trading floor
c) Bakery oven
d) Sports flood lighting
e) Furnace or forming process
f) Blast chilling or freezing</t>
  </si>
  <si>
    <t>1. Photographic evidence of sub-meters; a sample is sufficient.
2. Building plans illustrating the location of sub-meters.</t>
  </si>
  <si>
    <t>ENE 47</t>
  </si>
  <si>
    <t>Nonstandard
energy use</t>
  </si>
  <si>
    <t>Select the non-standard sub-metered energy use.</t>
  </si>
  <si>
    <t>1. Photographic evidence of non-standard energy use.
2. Written explanation what non-standard energy use is.</t>
  </si>
  <si>
    <t>Regional server room</t>
  </si>
  <si>
    <t>Trading floor</t>
  </si>
  <si>
    <t>Bakery oven</t>
  </si>
  <si>
    <t>Sports floodlighting</t>
  </si>
  <si>
    <t>Furnace or forming process</t>
  </si>
  <si>
    <t>Blast chilling or freezing</t>
  </si>
  <si>
    <t>ENE 48</t>
  </si>
  <si>
    <t>Nonstandard energy consumption</t>
  </si>
  <si>
    <t>What is the energy usage of the non-standard sub-metered energy use?</t>
  </si>
  <si>
    <t>1. Copies of verified meter data for the 12 month period specified.
2. Photographic evidence of the installation of sub-meters for the non-standard energy use</t>
  </si>
  <si>
    <t>ENE 49</t>
  </si>
  <si>
    <t>Nonstandard energy consumption floor area</t>
  </si>
  <si>
    <t>What is the floor area associated with the non-standard energy use (m2)?</t>
  </si>
  <si>
    <t>1. Building plans illustrating floor area related to the non-standard energy use.</t>
  </si>
  <si>
    <t>Provide date as: m2</t>
  </si>
  <si>
    <t>ENE 50</t>
  </si>
  <si>
    <t>ENE 51</t>
  </si>
  <si>
    <t>ENE 52</t>
  </si>
  <si>
    <t>ENE 53</t>
  </si>
  <si>
    <t>ENE 54</t>
  </si>
  <si>
    <t>ENE 55</t>
  </si>
  <si>
    <t>ENE 56</t>
  </si>
  <si>
    <t>ENE 57</t>
  </si>
  <si>
    <t>ENE 58</t>
  </si>
  <si>
    <t>ENE 59</t>
  </si>
  <si>
    <t>ENE 60</t>
  </si>
  <si>
    <t>ENE 61</t>
  </si>
  <si>
    <t>ENE 62</t>
  </si>
  <si>
    <t>Energy consumption monitoring</t>
  </si>
  <si>
    <t>Is energy consumption monitored and is this data accessible?</t>
  </si>
  <si>
    <t>1. Records of energy consumption data as part of a spread sheet; calculated from metering data or energy bills.</t>
  </si>
  <si>
    <t>ENE 63</t>
  </si>
  <si>
    <t>Energy consumption data use</t>
  </si>
  <si>
    <t>How is collected energy consumption data used?</t>
  </si>
  <si>
    <t>1. Evidence of company utilising data in ways identified, such as:
a) Corporate Social Responsibility reports detailing how data is targeted and improved.
b) Evidence of improvement target setting and ways these are implemented.</t>
  </si>
  <si>
    <t>1 Filed away</t>
  </si>
  <si>
    <t>2 Compared against asset targets</t>
  </si>
  <si>
    <t>3 Compared against asset targets and reported on internally</t>
  </si>
  <si>
    <t>4 All of the above and in addition reported to management</t>
  </si>
  <si>
    <t>ENE 64</t>
  </si>
  <si>
    <t>Sub-metering: main energy sources</t>
  </si>
  <si>
    <t>How many of the following main energy uses are covered by separate sub-meters:
· Heating
· Cooling
· Interior Lighting
· Ventilation</t>
  </si>
  <si>
    <t>1. Copies of verified meter data for the first and last date of the 12 month reporting period.
2. Line diagram indicating sub-meters and the related energy uses.</t>
  </si>
  <si>
    <t>0 No sub-meters provided</t>
  </si>
  <si>
    <t>1 1 of the main energy uses</t>
  </si>
  <si>
    <t>2 2 of the main energy uses</t>
  </si>
  <si>
    <t>3 3 of the main energy uses</t>
  </si>
  <si>
    <t>4 4 of the main energy uses</t>
  </si>
  <si>
    <t>ENE 65</t>
  </si>
  <si>
    <t>Sub-metering: other energy sources</t>
  </si>
  <si>
    <t>Which of the following energy uses are covered by separate sub-meters:
· Exterior lighting
· All means of vertical transportation (e.g. lifts and escalators)
· Display and aesthetical effects lighting
· Ventilation, heating and cooling in transitional spaces (e.g. air curtains and revolving doors)
· Small power</t>
  </si>
  <si>
    <t>0 None of the listed energy uses</t>
  </si>
  <si>
    <t>1 1 of the listed energy uses</t>
  </si>
  <si>
    <t>2 2 of the listed energy uses</t>
  </si>
  <si>
    <t>3 3 of the listed energy uses</t>
  </si>
  <si>
    <t>4 4 or more of the listed energy uses</t>
  </si>
  <si>
    <t>ENE 66</t>
  </si>
  <si>
    <t>Sub-metering: tenanted areas</t>
  </si>
  <si>
    <t>Are heating and cooling sub-meters provided for tenanted areas?</t>
  </si>
  <si>
    <t>1. Copies of bills or verified data for the 12 month period specified.</t>
  </si>
  <si>
    <t>2 Yes the asset is partially sub-metered for tenanted areas</t>
  </si>
  <si>
    <t>4 Yes the asset is fully sub-metered or occupied by a single tenant</t>
  </si>
  <si>
    <t>WAT 11</t>
  </si>
  <si>
    <t>Annual consumption</t>
  </si>
  <si>
    <t>What is the annual water consumption? Enter volume in m3.</t>
  </si>
  <si>
    <t>1. Meter readings.
2. Utility bills.
3. Spread sheet data derived from bills or meter readings.</t>
  </si>
  <si>
    <t>WAT 12</t>
  </si>
  <si>
    <t>Water consumption: monitoring and reporting</t>
  </si>
  <si>
    <t>Is there a strategy in place to use water monitoring data to minimise water consumption that includes target setting and reporting mechanisms?</t>
  </si>
  <si>
    <t>1. A copy of the strategy/policy.
2. Records of water consumption analysis; Spread sheet, summary report etc.
3. Copies of how water consumption and analysis have been reported internally such as:
a) internal memos
b) newsletters
c) posters
d) emails
Copies if how water consumption and analysis have been reported 4. to management such as:
a) summary
b) executive report
c) emails</t>
  </si>
  <si>
    <t>1 Strategy is in place, no other actions are taken</t>
  </si>
  <si>
    <t>2 Strategy is in place and water targets are filed away</t>
  </si>
  <si>
    <t>4 Strategy is in place that compares water consumption against asset targets</t>
  </si>
  <si>
    <t>6 Strategy is in place that compares water consumption against asset targets and report on these internally</t>
  </si>
  <si>
    <t>8 Strategy is in place that compares water consumption against asset targets and report on these internally and to management</t>
  </si>
  <si>
    <t>WAT 13</t>
  </si>
  <si>
    <t>Drinking water</t>
  </si>
  <si>
    <t>Is the provision of drinking water regularly reviewed to ensure that it meets users' needs?</t>
  </si>
  <si>
    <t>1. Documentation specifying number of occupants in the building and per floor and the number of access points to drinking water, i.e. building plans specifying access points and number of occupants.
2. Documentation outlining review schedules, major changes to the building or changes in numbers of occupants.</t>
  </si>
  <si>
    <t>WAT 14</t>
  </si>
  <si>
    <t>Refurbishment</t>
  </si>
  <si>
    <t>Is there a policy in place to replace water appliances and fittings with low water use equivalents during refurbishments?</t>
  </si>
  <si>
    <t>1. Copy of the policy document</t>
  </si>
  <si>
    <t>WAT 15</t>
  </si>
  <si>
    <t>Water strategy</t>
  </si>
  <si>
    <t>Does the organisation have a strategy for maintaining water systems?</t>
  </si>
  <si>
    <t>1. Copy of relevant section of maintenance strategy.
2. Copy of maintenance logs.</t>
  </si>
  <si>
    <t>4 Yes, it is a proactive maintenance policy</t>
  </si>
  <si>
    <t>WAT 16</t>
  </si>
  <si>
    <t>Water recycling</t>
  </si>
  <si>
    <t>What percentage of total water consumption is from alternative supplies (greywater/rainwater)?</t>
  </si>
  <si>
    <t>1. Calculations (based on metered data for both mains an alternative supplies) to demonstrate the percentage of water consumption obtained from alternative supplies.
2. Meter readings for both mains and alternative supplies to allow assessor to calculate percentage of water from alternative supplies.</t>
  </si>
  <si>
    <t>WAT 17</t>
  </si>
  <si>
    <t>Aspects and impacts</t>
  </si>
  <si>
    <t>Is non-mains water extraction metered and monitored to avoid over-extraction?</t>
  </si>
  <si>
    <t>1. Evidence of monitoring data
2. If possible, copy of policy which stipulates monitoring is to take place</t>
  </si>
  <si>
    <t>2 No water is extracted</t>
  </si>
  <si>
    <t>MAT 08</t>
  </si>
  <si>
    <t>Condition survey</t>
  </si>
  <si>
    <t>Where a condition survey has been carried out, who was the responsible party for completing it?</t>
  </si>
  <si>
    <t>1. Copy of the section/page of the condition survey stating the name and organisation (including third party certification where available) of the party that carried out the condition survey.
2. Information regarding relevant qualifications and experience of the person who has undertaken the condition survey.
3. Assets that are less than 5 years old will require appropriate public records of property registration to demonstrate the building’s age.</t>
  </si>
  <si>
    <t>0 No condition survey has been carried out</t>
  </si>
  <si>
    <t>1 Carried out by the building management personnel</t>
  </si>
  <si>
    <t>2 Carried out by building management following third party approved procedures</t>
  </si>
  <si>
    <t>3 Carried out by an independent third party</t>
  </si>
  <si>
    <t>4 Carried out by an independent chartered building surveyor</t>
  </si>
  <si>
    <t>4 The asset is less than 5 years old and no condition survey has been carried out</t>
  </si>
  <si>
    <t>MAT 09</t>
  </si>
  <si>
    <t>Sustainable procurement policy</t>
  </si>
  <si>
    <t>Is an environmental/sustainable procurement policy in place with regards to the maintenance, refurbishment and operation of the building that covers materials, products, and services?</t>
  </si>
  <si>
    <t>1. A copy of the environmental/sustainable purchasing policy</t>
  </si>
  <si>
    <t>MAT 10</t>
  </si>
  <si>
    <t>Sustainable procurement</t>
  </si>
  <si>
    <t>What initiatives are included in the scope of the environmental/sustainable procurement policy? (4 points)</t>
  </si>
  <si>
    <t>1. A copy of the policy highlighting the relevant clauses.
2. Confirmation of the name/position of the top level manager with ownership and responsibility for implementation.
3. Specific examples that demonstrate compliance with the policy objectives.</t>
  </si>
  <si>
    <t>0 No policy in place</t>
  </si>
  <si>
    <t>1 The asset owner works with the supply chain to help reduce environmental impact of procurements</t>
  </si>
  <si>
    <t>1 Environmental impacts of materials are taken into account with targets to reduce negative impacts</t>
  </si>
  <si>
    <t>1 CO2 emissions arising from transport of materials are taken into account and targets set to reduce CO2 emissions</t>
  </si>
  <si>
    <t>1 The asset owner has targets to reduce the consumption of hazardous materials</t>
  </si>
  <si>
    <t>MAT 11</t>
  </si>
  <si>
    <t>Risk management</t>
  </si>
  <si>
    <t>Has a fire risk assessment been carried out?</t>
  </si>
  <si>
    <t>1. Copy of most recent fire risk assessments carried out.
2. Documentation (such as a certificate) to prove competence of the person undertaking the fire risk assessment.
3. Information regarding relevant qualifications and experience of the person who has undertaken the fire risk assessment.</t>
  </si>
  <si>
    <t>MAT 12</t>
  </si>
  <si>
    <t>Is there a fire manager or other member of staff in place who manages, monitors and initiate reviews of the relevant procedures as identified in the fire risk assessment?</t>
  </si>
  <si>
    <t>1. Evidence provided for Building Management MAT10 – Risk Management.
2. Evidence of fire safety checking through documentation and recent examples.
3. If necessary, evidence of third party approval or fire service involvement.</t>
  </si>
  <si>
    <t>MAT 13</t>
  </si>
  <si>
    <t>Emergency plan</t>
  </si>
  <si>
    <t>Is there an emergency plan in place that includes strategies for the protection of property and/or the environmental?</t>
  </si>
  <si>
    <t>1. A copy of the fire risk/emergency plan with sections which relate to the protection of building and contents identified.</t>
  </si>
  <si>
    <t>2 Yes, protection of property</t>
  </si>
  <si>
    <t>4 Yes, protection of property and environmental impacts</t>
  </si>
  <si>
    <t>MAT 14</t>
  </si>
  <si>
    <t>Hazard management</t>
  </si>
  <si>
    <t>Is a policy to enhance the protection of the asset from risks arising from natural hazards in place?</t>
  </si>
  <si>
    <t>1. A copy of the natural hazard risk policy/strategy.
2. Copy of qualification of person that has written the natural hazard risk policy.</t>
  </si>
  <si>
    <t>LE 03</t>
  </si>
  <si>
    <t>Ecology report</t>
  </si>
  <si>
    <t>Has an ecology report been developed?</t>
  </si>
  <si>
    <t>1. Copy of ecology survey, including report
2. Evidence that the ecology survey was carried out by a competent individual such as: copies of relevant documents, qualifications, CV or industry membership.</t>
  </si>
  <si>
    <t>1 Yes, none of the suggested improvements have been implemented</t>
  </si>
  <si>
    <t>2 Yes, no ecology has been identified on site</t>
  </si>
  <si>
    <t>2 Yes, and major improvements have been implemented</t>
  </si>
  <si>
    <t>4 Yes, and all improvements have been implemented</t>
  </si>
  <si>
    <t>LE 04</t>
  </si>
  <si>
    <t>Biodiversity action plan</t>
  </si>
  <si>
    <t>Is a biodiversity action plan in place that sets specific targets to enhance the ecological value of the site?</t>
  </si>
  <si>
    <t>1. Copy of biodiversity plan/strategy.
2. Evidence that the plan/strategy was developed by a competent individual such as copies of relevant documents, qualifications, CV or industry membership</t>
  </si>
  <si>
    <t>4 Not applicable, the ecology survey determined that there was no biodiversity on site</t>
  </si>
  <si>
    <t>LE 05</t>
  </si>
  <si>
    <t>External landscaping/maintenance</t>
  </si>
  <si>
    <t>Is there a policy/plan in place to maintain and improve the ecological value of the asset and its immediate site?</t>
  </si>
  <si>
    <t>1. Copy of relevant policy or contractual agreement.</t>
  </si>
  <si>
    <t>POL 07</t>
  </si>
  <si>
    <t>Night time light pollution</t>
  </si>
  <si>
    <t>Are steps taken to minimise night time light pollution arising from internal and external lighting?</t>
  </si>
  <si>
    <t>1. Photographic evidence confirming that external luminaires are designed to restrict upward light and light spill.
2. Confirmation that lighting is switched off after a set time.
3. Copies of sections of light pollution survey specifying results and recommendations.</t>
  </si>
  <si>
    <t>2 Yes, routine checks and monitoring is performed by building/facility management</t>
  </si>
  <si>
    <t>4 Yes, a light pollution survey has been conducted by a third party and all recommendations have been fully implemented</t>
  </si>
  <si>
    <t>POL 08</t>
  </si>
  <si>
    <t>Chemical storage</t>
  </si>
  <si>
    <t>Are all hazardous chemicals stored in areas with adequate containment to deal with ≥100% of the chemicals stored?</t>
  </si>
  <si>
    <t>1. Photographic evidence of chemical storage.
2. Confirmation that facilities are appropriate to the area they serve.</t>
  </si>
  <si>
    <t>4 Not applicable, there are no hazardous chemical stored in the asset</t>
  </si>
  <si>
    <t>POL 09</t>
  </si>
  <si>
    <t>Bunding</t>
  </si>
  <si>
    <t>Are bunded areas checked regularly to ensure that they remain effective?</t>
  </si>
  <si>
    <t>1. Copy of log book or inspection schedule.</t>
  </si>
  <si>
    <t>2 No bunded areas required as no liquids requiring bunded storage are stored onsite</t>
  </si>
  <si>
    <t>POL 10</t>
  </si>
  <si>
    <t>Light-liquid separators</t>
  </si>
  <si>
    <t>Does the scope of the maintenance policy cover light-liquid separators?</t>
  </si>
  <si>
    <t>1. Copy of maintenance policy highlighting the light-liquid separator maintenance schedule.</t>
  </si>
  <si>
    <t>2 No light-liquid separators on site</t>
  </si>
  <si>
    <t>POL 11</t>
  </si>
  <si>
    <t>Refrigerants</t>
  </si>
  <si>
    <t>Is a strategy and timetable to replace refrigerants with low environmental impact alternatives in place?</t>
  </si>
  <si>
    <t>1. Copy of the strategy/objectives relating to replacing refrigerants.</t>
  </si>
  <si>
    <t>2 No as refrigerants have been replaced with low environmental impact alternatives/were never used</t>
  </si>
  <si>
    <t>POL 12</t>
  </si>
  <si>
    <t>Land contamination mitigation</t>
  </si>
  <si>
    <t>Has an assessment of the site been performed to check for potential land contamination issues (e.g. environmental due diligence, desk study, intrusive investigation, etc.)?</t>
  </si>
  <si>
    <t>1. Copy of the land specialist’s contamination report.
2. A copy of the professional report (or relevant sections of the report) confirming:
d) Description of the remedial works undertaken
e) Description of the pollution linkages addressed (this may not be applicable where the contaminant is a non-native invasive plant species)</t>
  </si>
  <si>
    <t>4 Yes, and all contamination issues have been addressed</t>
  </si>
  <si>
    <t>4 Yes, no contamination issues have been found</t>
  </si>
  <si>
    <t>POL 13</t>
  </si>
  <si>
    <t>Emergency preparedness and response</t>
  </si>
  <si>
    <t>Is a response plan in place to deal with pollution incidents in line with national standards or best practice guidelines?</t>
  </si>
  <si>
    <t>1. Copy of the response plan outlining the incident response procedures.
2. Records of any testing of emergency response procedures</t>
  </si>
  <si>
    <t>2 No pollution risks identified for asset</t>
  </si>
  <si>
    <t>2 Not applicable as no sources of pollution are located on the site</t>
  </si>
  <si>
    <t>POL 14</t>
  </si>
  <si>
    <t>Complaints procedure</t>
  </si>
  <si>
    <t>Is there a complaints procedure in place that deals with any issues relating to the asset and
associated operations (e.g. noise, odour, and light)?</t>
  </si>
  <si>
    <t>1. Copy of relevant complaints procedure</t>
  </si>
  <si>
    <t>No</t>
  </si>
  <si>
    <t>Yes</t>
  </si>
  <si>
    <t>MAN 14</t>
  </si>
  <si>
    <t>Environmental
management policy</t>
  </si>
  <si>
    <t>Is there an environmental management policy and/or procedure in place?</t>
  </si>
  <si>
    <t>1 . Document 1. ref number and issue number.
2. For 1 credit: Copy of the confirmation that the environmental management policy and/or
procedure is being developed with the proposed timing and amount currently.
3. For 2 credits: Copy of the letter from client confirming an environmental strategy is in place
4. For 3 credits: A copy of the environmental management policy and / or relevant procedures
signed by top management.
5. For 4 credits: Copy of ISO 14001, or equivalent third party certification document</t>
  </si>
  <si>
    <t>There is no environmental policy and/or procedure</t>
  </si>
  <si>
    <t>An environmental policy and/or procedure is under development</t>
  </si>
  <si>
    <t>An environmental policy and/or procedure is under development with a ≤ 2 year endorsement plan</t>
  </si>
  <si>
    <t>An environmental policy and/or procedure is in place and has been endorsed by the board of directors/senior management</t>
  </si>
  <si>
    <t>An environmental policy and/or procedure has been developed with stakeholders’ consultation in compliance with the guidance given in ISO 14001, or equivalent and stakeholders’ comments have been integrated</t>
  </si>
  <si>
    <t>MAN 15</t>
  </si>
  <si>
    <t>Environmental
management issues</t>
  </si>
  <si>
    <t>Which of the following issues do the environmental management arrangements specifically
measure/manage?</t>
  </si>
  <si>
    <t>1. Copy of the Environmental Management policy with relevant sections highlighted.</t>
  </si>
  <si>
    <t>Energy consumption, energy efficiency and supply including targets for reduction of
energy consumption contained within an energy plan</t>
  </si>
  <si>
    <t>Water consumption, efficiency and wastage</t>
  </si>
  <si>
    <t>Waste reduction and management</t>
  </si>
  <si>
    <t>Pollution reduction/control</t>
  </si>
  <si>
    <t>Reductions in the carbon footprint of business travel</t>
  </si>
  <si>
    <t>Responsible purchasing of products and services</t>
  </si>
  <si>
    <t>Reductions in the carbon footprint of staff commuting</t>
  </si>
  <si>
    <t>Decision processes which actively promote more sustainable purchasing practices
including consideration of cost, time and quality</t>
  </si>
  <si>
    <t>Decision processes which address environmental and sustainability issues alongside
cost, time and quality when planning capital expenditure</t>
  </si>
  <si>
    <t>Decision processes which address environmental and sustainability issues alongside
cost, time and quality when planning accommodation requirements</t>
  </si>
  <si>
    <t>Measurements of company carbon footprint against a verifiable system in kgCO2/m2</t>
  </si>
  <si>
    <t>Land use, ecology and biodiversity</t>
  </si>
  <si>
    <t>Environmental policy in use as a minimum standard for all sub-contractors</t>
  </si>
  <si>
    <t>Policy to offset carbon emission</t>
  </si>
  <si>
    <t>Promotion of flexible working arrangements to reduce unnecessary travel</t>
  </si>
  <si>
    <t>Promotion of home working arrangements to reduce unnecessary travel</t>
  </si>
  <si>
    <t>MAN 16</t>
  </si>
  <si>
    <t>Environmental
management implementation</t>
  </si>
  <si>
    <t>To what degree have the environmental management arrangements been implemented and
improvements been managed?</t>
  </si>
  <si>
    <t>1. Staff interviews.
2. Copy of the environmental management agreement.
3. Copy of EMS surveillance audit report(s) conduct by appropriate third party organisation (if
applicable).
4. Copy of certificate reference number (if applicable).
5. Records and certificates of employee(s) qualifications and/or relevant training (if applicable).
6. Copy of benchmark data used (if applicable).
7. Evidence of Management review(s); minutes, action plans (if applicable).</t>
  </si>
  <si>
    <t>All environmental aspects and all prevention policies have been identified and defined</t>
  </si>
  <si>
    <t>All environmental issues that may arise from within the asset have been regularly
reviewed.</t>
  </si>
  <si>
    <t>Targets are set and monitored to ensure that actions are completed</t>
  </si>
  <si>
    <t>Management arrangements include procedures to incorporate feedback from staff, clients and other stakeholders</t>
  </si>
  <si>
    <t>Individual staff are identified who are accountable for implementation of the
environmental policies, objectives and targets</t>
  </si>
  <si>
    <t>Formal, regular training is provided for key environmental management staff</t>
  </si>
  <si>
    <t>Where no EMS is in place, an EMS is under development.</t>
  </si>
  <si>
    <t>EMS includes procedures to review position against an appropriate peer group through published guidance, benchmarking etc.</t>
  </si>
  <si>
    <t>An Environmental management system (EMS) has been in place for at least 3
years covering activities which are related to the building/site under assessment in accordance with the principles of ISO 14001 and has an independent third party audit/certification</t>
  </si>
  <si>
    <t>MAN 17</t>
  </si>
  <si>
    <t>Environmental objectives</t>
  </si>
  <si>
    <t>In the last calendar year, what percentage of environmental objectives were achieved?</t>
  </si>
  <si>
    <t>1. Copy of documented environmental objectives.
2. Internal audit reports measuring environmental performance.
3. Management Review Minutes.
4. Organisational Corporate Sustainability Report, documenting performance against objectives.</t>
  </si>
  <si>
    <t>&lt; 25%</t>
  </si>
  <si>
    <t>≥ 25% to &lt; 50%</t>
  </si>
  <si>
    <t>≥ 50% to &lt;75%</t>
  </si>
  <si>
    <t>≥75% to &lt; 100%</t>
  </si>
  <si>
    <t>MAN 18</t>
  </si>
  <si>
    <t>Organisational
performance review</t>
  </si>
  <si>
    <t>How often is a review of the organisational performance against the environmental objectives carried
out by the board of directors/senior management?</t>
  </si>
  <si>
    <t>1. Review minutes, indicating agreed recommendations for improvement.
2. Results of review and changes made.</t>
  </si>
  <si>
    <t>Infrequently</t>
  </si>
  <si>
    <t>At least annually</t>
  </si>
  <si>
    <t>At least twice a year</t>
  </si>
  <si>
    <t>MAN 19</t>
  </si>
  <si>
    <t>Sustainability report</t>
  </si>
  <si>
    <t>Does the organisation produce a sustainability/Corporate Social Responsibility (CSR) report?</t>
  </si>
  <si>
    <t>1. Copy of sustainability report with sections about the performance of the organisation against
sustainability objectives and targets.
2. Name of third party organisation whom independently verified report (if applicable)
3. Review organisation website for electronic copy of publication.</t>
  </si>
  <si>
    <t>Yes. Internal report which is not independently verified</t>
  </si>
  <si>
    <t>Yes. Report is independently verified by a third party assurance/verification body and is
accessible to all internal and external stakeholders</t>
  </si>
  <si>
    <t>Yes. Report conforms to the Global Reporting Initiative (GRI) guidelines and it is independently verified by a third party assurance/verification body and is accessible to all internal and external stakeholders</t>
  </si>
  <si>
    <t>MAN 20</t>
  </si>
  <si>
    <t>Are tenants engaged and actively involved in a green lease with their landlord?</t>
  </si>
  <si>
    <t>1. Copy of green lease agreement.</t>
  </si>
  <si>
    <t>Yes (with qualitative targets)</t>
  </si>
  <si>
    <t>Yes (with qualitative and quantitative targets on at least lighting and energy)</t>
  </si>
  <si>
    <t>Not applicable, the building is owner-occupied</t>
  </si>
  <si>
    <t>HEA 25</t>
  </si>
  <si>
    <t>Occupier satisfaction</t>
  </si>
  <si>
    <t>Are the following key issues measured, monitored, and managed?</t>
  </si>
  <si>
    <t>1. Description of how employees’ records are held locally. Assessors must verify that these records are updated when new employees are hired or when employees leave.
2. Copy of the building occupants satisfaction feedback forms, procedure and/or survey.
3. Minutes from employee meetings.
4. Description of annual Professional Development Review (PDR). This should include the date
the review is undertaken, a copy of the PDR structure and how PDRs are communicated to
staff.
5. Notes from staff interviews conducted.</t>
  </si>
  <si>
    <t>Skills and capabilities of staff</t>
  </si>
  <si>
    <t>Social interaction/team building</t>
  </si>
  <si>
    <t>Workplace comfort</t>
  </si>
  <si>
    <t>Productivity</t>
  </si>
  <si>
    <t>Staff satisfaction</t>
  </si>
  <si>
    <t>Continual professional development</t>
  </si>
  <si>
    <t>Management effectiveness</t>
  </si>
  <si>
    <t>HEA 26</t>
  </si>
  <si>
    <t>Health and wellbeing
management targets</t>
  </si>
  <si>
    <t>Are management arrangements that set health and wellbeing targets and monitor implementation?</t>
  </si>
  <si>
    <t>1. Copy of:
a) health/user comfort agreements
b) corporate rules
c) the incident directory, (accident/near miss book)
d) tenant surveys, complaints, etc.
e) appropriate certification to a people management standard
2. Copy of records regarding:
a) first aid/medical use
b) health and safety on site
c) health policy/user comfort
d) employees who have completed relevant training
3. Assessor information for visual inspection of the internal organisational structure of the
systems.
4. Date of last feedback.
5. Interviews with employees.
6. Agenda notes and schedules of forward-looking awareness/training sessions
7. Credentials of the peer group.
8. Information on benchmarks used and date of benchmarks compared to the measured, which
were published.
9. Relevant articles written in company newsletter(s).</t>
  </si>
  <si>
    <t>Scope and objectives are defined</t>
  </si>
  <si>
    <t>Health and wellbeing issues/concerns of staff are evaluated and recorded</t>
  </si>
  <si>
    <t>Changes in health and wellbeing issues/concerns of staff are monitored and reported</t>
  </si>
  <si>
    <t>Occupant satisfaction surveys are carried out at least annually</t>
  </si>
  <si>
    <t>Customers/visitor feedback mechanisms are in place</t>
  </si>
  <si>
    <t>Mechanisms are included to incorporate feedback into procedures or strategy</t>
  </si>
  <si>
    <t>Individual staff are identified who are accountable for implementation of the health, wellbeing and safety policies, objectives and targets</t>
  </si>
  <si>
    <t>Signs, notices and posters are displayed in appropriate locations to highlight areas of risk to health and safety</t>
  </si>
  <si>
    <t>Awareness seminars / training sessions are carried out for all staff regarding health and wellbeing and safety</t>
  </si>
  <si>
    <t>Formal, regular training is provided for staff responsible for health, safety and wellbeing management</t>
  </si>
  <si>
    <t>Improvement targets are set in line with best practice guidance available (including workplace comfort and human resource management)</t>
  </si>
  <si>
    <t>Certification achieved against a people management standard tailored to help achieve business objectives</t>
  </si>
  <si>
    <t>An environmental management system (EMS) that includes procedures to review position against appropriate peer group through verified published reporting, benchmarking etc.</t>
  </si>
  <si>
    <t>Regular communication is carried out with staff covering health, safety and wellbeing issues (i.e. through newssheets, meetings, posters, published statistics etc.)</t>
  </si>
  <si>
    <t>A staff mentoring/support system is in place which is independent of staff performance</t>
  </si>
  <si>
    <t>Initiatives to minimise health risks and promote occupant wellbeing on site/building/area assessed are undertaken (in line with the appropriate annex)*</t>
  </si>
  <si>
    <t>Provision of planters in occupied areas</t>
  </si>
  <si>
    <t xml:space="preserve">Clear labelling of hazardous areas, e.g. electricity machinery rooms </t>
  </si>
  <si>
    <t xml:space="preserve">Provision of comfortable and controllable lighting at workstations </t>
  </si>
  <si>
    <t>Provision of refreshment facilities, e.g. canteen/restaurant, hot and cold drink provision, vending machines</t>
  </si>
  <si>
    <t xml:space="preserve">Provision of external rest areas </t>
  </si>
  <si>
    <t>Monitoring and if necessary reducing office noise levels to acceptable levels.</t>
  </si>
  <si>
    <t xml:space="preserve">Monitoring of internal air quality and making changes to address issues raised </t>
  </si>
  <si>
    <t>Avoiding the use of equipment, such as printers and photocopiers, within main office areas without adequate local ventilation</t>
  </si>
  <si>
    <t xml:space="preserve">Implementation of a system for staff to give feedback on comfort of an asset </t>
  </si>
  <si>
    <t>Provision or subsidisation of the use of sports facilities</t>
  </si>
  <si>
    <t>Encouraging social activities, e.g. team building activities, organisation of social events</t>
  </si>
  <si>
    <t>Provision of indoor rest areas and/or staff lounges</t>
  </si>
  <si>
    <t>Provision of health plan for staff, e.g. employee discount with private health care
organisations, corporate discount with fitness club etc.</t>
  </si>
  <si>
    <t>HEA 27</t>
  </si>
  <si>
    <t>Health and wellbeing
management objectives</t>
  </si>
  <si>
    <t>In the last calendar year, what percentage of the health and wellbeing management objectives was
achieved?</t>
  </si>
  <si>
    <t>1. Copy of Health and Wellbeing objectives set for the calendar year
2. Review of company website, intranet, and newsletter(s) for publication of results
3. List of objectives indicating which ones have been achieved
4. Interviews with employees</t>
  </si>
  <si>
    <t>HEA 28</t>
  </si>
  <si>
    <t>View out</t>
  </si>
  <si>
    <t>Is there a policy or practice in place to ensure that all workstations or desks for building users have an
adequate external view out of a window?</t>
  </si>
  <si>
    <t>1. Photographic evidence.
2. A copy of building floor plans illustrating the maximum distance to a view out of a window
from the furthest work stations.</t>
  </si>
  <si>
    <t>HEA 29</t>
  </si>
  <si>
    <t>Communal rest areas</t>
  </si>
  <si>
    <t>Are courses of action undertaken to ensure that indoor and outdoor rest spaces are not used for any other purpose? For example: not allowing a rest lounge to be used for meetings.</t>
  </si>
  <si>
    <t>1. Photographic evidence of communal rest area(s), indicating signs/guidelines for area usage
2. Copies of policies that are available to staff on how communal rest areas are used.</t>
  </si>
  <si>
    <t>ENE 67</t>
  </si>
  <si>
    <t>Energy policy</t>
  </si>
  <si>
    <t>Which of the following issues are considered within the energy policy?</t>
  </si>
  <si>
    <t>1. Copy of relevant energy policy/strategy.</t>
  </si>
  <si>
    <t>Reduction in energy demand</t>
  </si>
  <si>
    <t>Reduction in energy consumption</t>
  </si>
  <si>
    <t>Making further CO2 reductions through the installation of Low and Zero Carbon
technologies</t>
  </si>
  <si>
    <t>ENE 68</t>
  </si>
  <si>
    <t>Energy management
arrangements</t>
  </si>
  <si>
    <t>To what extent do management arrangements set energy targets, and monitor implementation?</t>
  </si>
  <si>
    <t>1. Copy of the Energy Management Strategy.
2. Copy of annual utility bill for all energy uses.
3. Description of energy monitoring process.
4. Training/seminar materials from staff awareness events.
5. List of staff champions and interviews with a small sample of these people.
6. Description/copy of framework by which feedback is provided.
7. Training materials for staff responsible for energy management.
8. Evidence of improvement targets, evidence from Occupier Management 67ENE002 – Energy
Objectives.
9. Third party documentation regarding energy management certification.
10. Where the building has been occupied for more than 3 years: copy of last two years of energy
use records
11. Where the building has been occupied for less than 3 years: copy of last 12 months of energy
use records plus policies and procedures for on-going monitoring.</t>
  </si>
  <si>
    <t>Energy consumption is actively recorded and monitored</t>
  </si>
  <si>
    <t>A locally or nationally recognised rating system is used to demonstrate operation
consumption (such as those required by Energy Performance of Buildings Directive
(EPBD) in Europe)</t>
  </si>
  <si>
    <t>Management arrangements include procedures to monitor energy consumption</t>
  </si>
  <si>
    <t>Awareness seminars/training sessions are carried out for all staff regarding energy management</t>
  </si>
  <si>
    <t>Includes mechanisms to incorporate feedback into procedures or strategy</t>
  </si>
  <si>
    <t>Formal, regular training is provided for staff responsible for energy management</t>
  </si>
  <si>
    <t>Improvement targets are set in an improvement strategy in line with the maintenance
procedures</t>
  </si>
  <si>
    <t>Third party certification under an energy management standard such as ISO 50001:2011 which is either independently audited or certified</t>
  </si>
  <si>
    <t>Energy saving initiatives are undertaken (in line with the appropriate annex)*</t>
  </si>
  <si>
    <t>Energy saving tips and signage on Information Technology (IT) equipment</t>
  </si>
  <si>
    <t>No supplementary heating/cooling/ventilation</t>
  </si>
  <si>
    <t>Use of energy efficient printers and photocopiers, e.g. photocopier with sleep mode</t>
  </si>
  <si>
    <t>Making guidance on use of blinds on windows in order to maximise daylight available</t>
  </si>
  <si>
    <t>Policy to minimise printing</t>
  </si>
  <si>
    <t>Use of proximity/time switches to equipment</t>
  </si>
  <si>
    <t>Reduction in electrical information technology equipment, such as printers, through group use</t>
  </si>
  <si>
    <t>Switching off lights and equipment doing out-of-work hours</t>
  </si>
  <si>
    <t>Making guidance on manual control of heating and cooling available</t>
  </si>
  <si>
    <t>Switching off equipment rather than leaving on standby</t>
  </si>
  <si>
    <t>Use of water boilers in place of kettles</t>
  </si>
  <si>
    <t>Use of energy efficient servers</t>
  </si>
  <si>
    <t>The virtualisation of severs</t>
  </si>
  <si>
    <t>Use of Light Emitting Diode (LED) screens</t>
  </si>
  <si>
    <t>Use of low power work stations and/or laptops, and a remote server which hosts all
information Technology (IT) applications and data storage</t>
  </si>
  <si>
    <t>Voltage optimisation of mains electricity</t>
  </si>
  <si>
    <t>ENE 69</t>
  </si>
  <si>
    <t>Trends in energy
performance data</t>
  </si>
  <si>
    <t>How often are the asset’s energy performance data trends reviewed and compared with historical
data and performance targets?</t>
  </si>
  <si>
    <t>1. Relevant spread sheets or energy benchmarking data identifying energy 1. performance trends
2. Relevant documentation indicating what energy management procedures have been implemented and what effect these had on the energy performance trends.</t>
  </si>
  <si>
    <t>ENE 70</t>
  </si>
  <si>
    <t>Energy objectives</t>
  </si>
  <si>
    <t>In the last calendar year, what percentage of the energy objectives/targets was achieved?</t>
  </si>
  <si>
    <t>1. Company reports, declarations, such as the energy management strategy outlining energy targets
2. Previous target setting documentation.
3. Copy of Energy Management Strategy (relating to set objectives/targets)</t>
  </si>
  <si>
    <t>ENE 71</t>
  </si>
  <si>
    <t>Energy savings</t>
  </si>
  <si>
    <t>What were the asset’s energy savings for the previous year, based on a benchmark of energy used 3 years ago?</t>
  </si>
  <si>
    <t>1. Evidence provided for previous questions concerning energy measurement is sufficient.</t>
  </si>
  <si>
    <t>Electricity savings of the asset from the mains supply in kWh/annum/m²</t>
  </si>
  <si>
    <t>Natural gas savings by the asset in kWh/annum/m²</t>
  </si>
  <si>
    <t>Liquid Petroleum Gas (LPG) savings by the asset in kWh/annum/m²</t>
  </si>
  <si>
    <t>Oil savings by the asset in kWh/annum/m²</t>
  </si>
  <si>
    <t>Solid fuel savings by the asset in kWh/annum/m²</t>
  </si>
  <si>
    <t>District heating energy savings by the asset supplied in kWh/annum/m²</t>
  </si>
  <si>
    <t>District cooling energy savings by the asset supplied in kWh/annum/m²</t>
  </si>
  <si>
    <t>Increase of renewable energy generated onsite in kWh/annum/m²</t>
  </si>
  <si>
    <t>TRA 05</t>
  </si>
  <si>
    <t>Transport requirements</t>
  </si>
  <si>
    <t>Are the environmental impacts associated with the following transport requirements
reduced/managed?
Multiple choice</t>
  </si>
  <si>
    <t>1. Copy of the organisation specific management arrangements related to the environmental impacts of the travel requirements.
2. Copy of the site-specific transport survey/assessment,
3. Copy of travel policies/procedures.
4. Photographic evidence confirming installation of measures that support the management arrangements.</t>
  </si>
  <si>
    <t>Visitor/customer travel</t>
  </si>
  <si>
    <t>Deliveries</t>
  </si>
  <si>
    <t>Staff commuting</t>
  </si>
  <si>
    <t>Business travel</t>
  </si>
  <si>
    <t>TRA 06</t>
  </si>
  <si>
    <t>Transport management arrangements</t>
  </si>
  <si>
    <t>To what extent are transport management arrangements in place that allow monitoring against set targets?
Multiple choice</t>
  </si>
  <si>
    <t>1. A copy of the organisation specific management arrangements/Travel Plan, highlighting
relevant clauses:
a) A copy of the site-specific transport survey/assessment
b) A copy of travel policies/procedures
c) Records demonstrating regular reviews of transport policy
d) Records demonstrating monitoring of relevant travel
e) Means of motivating staff, including evidence of incentives
f) Training material / dates and certificates for training completion
g) Interviews with staff
h) Information on deliveries to site
i) Photographic evidence
j) Visual inspection notes</t>
  </si>
  <si>
    <t xml:space="preserve">Scope and objectives are defined </t>
  </si>
  <si>
    <t xml:space="preserve">Business travel impacts are measured and recorded </t>
  </si>
  <si>
    <t>ilto</t>
  </si>
  <si>
    <t xml:space="preserve">Visitor / client travel impacts are measured and recorded </t>
  </si>
  <si>
    <t xml:space="preserve">Targets are set and monitored to ensure that actions are completed </t>
  </si>
  <si>
    <t xml:space="preserve">Business travel impacts are monitored </t>
  </si>
  <si>
    <t xml:space="preserve">Staff commuting impacts are monitored </t>
  </si>
  <si>
    <t xml:space="preserve">Visitor / client travel impacts are monitored </t>
  </si>
  <si>
    <t>Staff are encouraged to follow the transport hierarchy to minimise carbon impacts of transport when selecting mode of travel</t>
  </si>
  <si>
    <t>Initiatives are undertaken to minimise air-based business travel patterns</t>
  </si>
  <si>
    <t>Financial incentives are provided to promote carbon efficient means of transport for staff</t>
  </si>
  <si>
    <t>Carbon efficient means of transport are provided for staff and visitors</t>
  </si>
  <si>
    <t>Awareness seminars / training sessions are carried out for all staff regarding minimisation and management of transport impacts</t>
  </si>
  <si>
    <t>Individual staff are identified who are accountable for implementation of the transport policies, objectives and targets</t>
  </si>
  <si>
    <t>Formal, regular training is provided for staff responsible for transport management</t>
  </si>
  <si>
    <t>Improvement targets are set in line with best practice guidance available</t>
  </si>
  <si>
    <t>An environmental management system (EMS) that includes procedures to review position against an appropriate peer group through published guidance, benchmarking etc. with regards to transport</t>
  </si>
  <si>
    <t>Deliveries are scheduled to minimise impacts on staff and surrounding environment</t>
  </si>
  <si>
    <t>Initiatives are undertaken to minimise car-based travel patterns (in line with the appropriate annex)*</t>
  </si>
  <si>
    <t>Policy for a staff car share scheme</t>
  </si>
  <si>
    <t>Well lit foot and cycle paths on and around the site to optimise safety and encourage use</t>
  </si>
  <si>
    <t>Home working policy</t>
  </si>
  <si>
    <t>Restricted parking based on a needs-based permit system that gives priority to drivers that meet certain criteria</t>
  </si>
  <si>
    <t xml:space="preserve">Charging for parking </t>
  </si>
  <si>
    <t>Staff car pool (more than 1 person going to customer for meeting)</t>
  </si>
  <si>
    <t>Policy for staff use public transport network if travelling on business within the local area</t>
  </si>
  <si>
    <t>All car pool cars to have CO2 emissions within vehicle excise duty band B (101 - 110 CO₂ (g/km) ) or better )</t>
  </si>
  <si>
    <t>All rental cars to be have CO2 emissions within vehicle excise duty band C (111 - 120 CO₂ (g/km) ) or better</t>
  </si>
  <si>
    <t>Carbon offsetting of staff travel</t>
  </si>
  <si>
    <t>Staff/visitor shuttle bus for travel to and from key transport links</t>
  </si>
  <si>
    <t>Policy to calculate and monitor CO2 or equivalent transport emissions from staff
travel/commute</t>
  </si>
  <si>
    <t>Incentives in place for travelling to work on foot, by bike, car sharing or by public
transport for example a monthly free breakfast/lunch</t>
  </si>
  <si>
    <t>Video-conferencing facilities</t>
  </si>
  <si>
    <t>Phone or internet conferencing facilities</t>
  </si>
  <si>
    <t>TRA 07</t>
  </si>
  <si>
    <t>Local public transport</t>
  </si>
  <si>
    <t>Is there an agreement in place to liaise with local public transport operators to improve services to the asset and ensure that information is readily available for building occupiers?</t>
  </si>
  <si>
    <t>1. A copy of the arrangement(s) with local public transport provider(s).
2. A copy of public transport operator timetables.
3. A copy of the public transport route map highlighting the location of the asset
4. Evidence confirming installation of measures that are in place to make the information
available to building users. This</t>
  </si>
  <si>
    <t>TRA 08</t>
  </si>
  <si>
    <t>Local amenities</t>
  </si>
  <si>
    <t>Is information made available to asset users on the location of local amenities near the asset?</t>
  </si>
  <si>
    <t>1. Evidence of information provision to all building users such as photographic 1. evidence of an information board or local information leaflets</t>
  </si>
  <si>
    <t>TRA 09</t>
  </si>
  <si>
    <t>Transport objectives</t>
  </si>
  <si>
    <t>In the last calendar year, what percentage of the transport objectives and targets were achieved?
One choice</t>
  </si>
  <si>
    <t>1. Copy of documented targets and 1. when these were achieved.
2. Documentation and photographic evidence confirming installation of measures that support the Assessment criteria.</t>
  </si>
  <si>
    <t>0 &lt; 25%</t>
  </si>
  <si>
    <t>1 ≥ 25% to &lt; 50%</t>
  </si>
  <si>
    <t>2 ≥ 50% to &lt;75%</t>
  </si>
  <si>
    <t>3 ≥75% to &lt; 100%</t>
  </si>
  <si>
    <t>TRA 10</t>
  </si>
  <si>
    <t>Transport impact of
commuting</t>
  </si>
  <si>
    <t xml:space="preserve">What is the total work commute in kilometres per annum for staff in the asset?
One choice </t>
  </si>
  <si>
    <t>1. A copy of a document demonstrating results of staff commuting survey, illustrating a relevant
transport data
2. Documentation illustrating how such data was acquired.</t>
  </si>
  <si>
    <t>Car (km/annum)</t>
  </si>
  <si>
    <t>Train (km/annum)</t>
  </si>
  <si>
    <t>Light rail/tram (km/annum)</t>
  </si>
  <si>
    <t>Bus (km/annum)</t>
  </si>
  <si>
    <t>Motorbike (km/annum)</t>
  </si>
  <si>
    <t>Bicycle/walk (km/annum)</t>
  </si>
  <si>
    <t>TRA11</t>
  </si>
  <si>
    <t>Transport impact of
business travel</t>
  </si>
  <si>
    <t xml:space="preserve">What are the transport impacts of business travel relating to this asset in kilometres per annum?
One choice </t>
  </si>
  <si>
    <t>1. Transport data, including documentation illustrating how such data was acquired.</t>
  </si>
  <si>
    <t>Long haul flights, over 7 hours in length often involving intercontinental travel (km/annum)</t>
  </si>
  <si>
    <t>Short haul flights, 3200 km/4.5 hours in length (km/annum)</t>
  </si>
  <si>
    <t>Domestic flights, 800 km/1.5 hours in length (km/annum)</t>
  </si>
  <si>
    <t>TRA 12</t>
  </si>
  <si>
    <t>Transport impact of goods
delivery</t>
  </si>
  <si>
    <t xml:space="preserve">What is the total business related transport impact of goods delivery from operations in this asset?
One choice </t>
  </si>
  <si>
    <t>1. Goods delivery figures, including documentation illustrating how such data was acquired.</t>
  </si>
  <si>
    <t>Heavy goods vehicle (HGV) (km/annum)</t>
  </si>
  <si>
    <t>Large goods vehicle (LGV) (km/annum)</t>
  </si>
  <si>
    <t>Van (km/ annum)</t>
  </si>
  <si>
    <t>Rail freight (tonne km/annum)</t>
  </si>
  <si>
    <t>Marine freight (tonne km/annum)</t>
  </si>
  <si>
    <t>WAT 18</t>
  </si>
  <si>
    <t>Water management</t>
  </si>
  <si>
    <t>How are activities managed to avoid unnecessary water consumption?
Multiple choice</t>
  </si>
  <si>
    <t>1. Interviews with relevant staff.
2. Copy of awareness raising material.
3. Copy of relevant feedback procedures.</t>
  </si>
  <si>
    <t>Activities are not managed</t>
  </si>
  <si>
    <t>Green/staff champions identified to encourage reduction of water wastage</t>
  </si>
  <si>
    <t>Awareness training for staff</t>
  </si>
  <si>
    <t>Staff feedback mechanisms in place to raise issues, such as leakages</t>
  </si>
  <si>
    <t>WAT 19</t>
  </si>
  <si>
    <t>Water management
arrangements</t>
  </si>
  <si>
    <t>To what extent are water management arrangements in place that allow monitoring against set targets?
Multiple choice</t>
  </si>
  <si>
    <t>1. Copy of the water management arrangements
2. Copies of records for monitoring the consumption phases / sectors / areas / processes
3. Agenda of the training records, employee attendance records
4. Management review records where relevant to water management
5. Interviews with staff champions</t>
  </si>
  <si>
    <t xml:space="preserve">Scope and objectives defined </t>
  </si>
  <si>
    <t xml:space="preserve">Water consumption is recorded </t>
  </si>
  <si>
    <t xml:space="preserve">A water management system is in place </t>
  </si>
  <si>
    <t xml:space="preserve">Water consumption is monitored </t>
  </si>
  <si>
    <t xml:space="preserve">Includes mechanisms to incorporate feedback into procedures or strategy </t>
  </si>
  <si>
    <t xml:space="preserve">Improvement targets are set in line with best practice guidance available </t>
  </si>
  <si>
    <t>Environmental management system (EMS) includes procedures to review against an appropriate peer group through published guidance, benchmarking etc.position with regards to water</t>
  </si>
  <si>
    <t>Water saving initiatives are undertaken (in line with the appropriate annex)* 40*</t>
  </si>
  <si>
    <t>Separate water meter on hot water cold feed to provide indication of hot water
consumption</t>
  </si>
  <si>
    <t>Water softeners are demand initiated (i.e. based on water consumption rather than a
pre-programmed timer</t>
  </si>
  <si>
    <t>Insulating pipework</t>
  </si>
  <si>
    <t>Water saving tips/signage</t>
  </si>
  <si>
    <t>Only appliances requiring soft water are connected to water softeners</t>
  </si>
  <si>
    <t>Policy to reuse water for landscaping</t>
  </si>
  <si>
    <t>Reduce water consumption for landscape by use of mulch to retain moisture in the garden</t>
  </si>
  <si>
    <t>Install water butts to help collection of rain water for landscape use</t>
  </si>
  <si>
    <t>Adopt principles of landscaping for water conservation – i.e. use plants that require less
water.</t>
  </si>
  <si>
    <t>Reducing water pipe length</t>
  </si>
  <si>
    <t>Ensure that water using appliances are operated with full loads</t>
  </si>
  <si>
    <t>Fit water saving devices in cistern for flushing or fit low water consumption appliances</t>
  </si>
  <si>
    <t>Water pressure reduction for general appliances</t>
  </si>
  <si>
    <t>WAT 20</t>
  </si>
  <si>
    <t>Water management
targets</t>
  </si>
  <si>
    <t>In the last calendar year, what percentage of annual water management objectives/targets was
achieved?</t>
  </si>
  <si>
    <t>1. Meter readings from previous year.
2. Current meter readings.
3. Copy of water management policy highlighting water targets.</t>
  </si>
  <si>
    <t>0 &lt;25%</t>
  </si>
  <si>
    <t>1 ≥25% to &lt;50%</t>
  </si>
  <si>
    <t>3 ≥75% to &lt;100%</t>
  </si>
  <si>
    <t>WAT 21</t>
  </si>
  <si>
    <t>Water consumption</t>
  </si>
  <si>
    <t>What was the total quantity of water consumed (in cubic metres) during the last calendar year?</t>
  </si>
  <si>
    <t>1. Meter readings from previous year
2. Utility bills</t>
  </si>
  <si>
    <t>MAT 15</t>
  </si>
  <si>
    <t>Material procurement
issues</t>
  </si>
  <si>
    <t>To what extent are sustainability and environmental issues considered when procuring materials?
Multiple choice</t>
  </si>
  <si>
    <t>1. Copy of Sustainable procurement policy,
2. Evidence of actions taken to monitor embodied impacts of purchased materials,
3. Documented confirmation from suppliers,
4. Certification reference number against appropriate responsible sourcing standard.</t>
  </si>
  <si>
    <t>Not applicable</t>
  </si>
  <si>
    <t>1 Minimising the emission from deliveries</t>
  </si>
  <si>
    <t>Procedures are in place to reduce procurement of consumables where practicable</t>
  </si>
  <si>
    <t>Procedures are in place to take account of embodied emission impacts such as recyclability, low energy, reusable, sustainable, life cycle</t>
  </si>
  <si>
    <r>
      <t xml:space="preserve">Responsible sourcing has been conducted in accordance with a procedure/guideline/standard that has international scope. Further information regarding responsible sourcing can be found on www.breeam.com </t>
    </r>
    <r>
      <rPr>
        <b/>
        <sz val="11"/>
        <color theme="1"/>
        <rFont val="Calibri"/>
        <family val="2"/>
        <scheme val="minor"/>
      </rPr>
      <t>(nécessaire pour OUTSTANDING)</t>
    </r>
  </si>
  <si>
    <t>MAT 16</t>
  </si>
  <si>
    <t>Are management arrangements for the procurement of materials that allow monitoring against set targets in place?
Multiple choice</t>
  </si>
  <si>
    <t>1. Copy of the procurement arrangements/procurement policy highlighting the relevant clauses.
2. Material-Management-System/Register.
3. Visual inspection of the internal organisational structure of the systems.
4. Interviews with employees.
5. Copy of the records to verify the Procurement Policy.
6. Agenda of the training records, training materials etc.
7. Copy of the procurement arrangements, including names of key personnel, objectives and
guidelines used.
8. Complete records and certificates of employees.</t>
  </si>
  <si>
    <t xml:space="preserve">Scope and objectives are defined and appropriate requirements specified </t>
  </si>
  <si>
    <t xml:space="preserve">A management system is in place to promote the efficient use of materials </t>
  </si>
  <si>
    <t>Materials purchasing is monitored to include need, quantities, and sustainability issues</t>
  </si>
  <si>
    <t>Awareness seminars / training sessions are carried out for all staff regarding materials procurement</t>
  </si>
  <si>
    <t>Individual staff are identified who are accountable for implementation of the materials policy, objectives and targets</t>
  </si>
  <si>
    <t xml:space="preserve">Formal, regular training is provided for staff responsible for materials procurement </t>
  </si>
  <si>
    <t>Mechanisms are in place to incorporate feedback into procurement procedures or strategy</t>
  </si>
  <si>
    <t>A list of acceptable suppliers is maintained for all materials.</t>
  </si>
  <si>
    <t>An environmental management system (EMS) is in place that includes procedures to review position against an appropriate peer group through published guidance, benchmarking etc. with regards to materials procurement</t>
  </si>
  <si>
    <t>Initiatives to reduce materials procurement impacts are undertaken (in line with the appropriate annex)*</t>
  </si>
  <si>
    <t>Monitor and double check meeting arrangements to reduce over ordering refreshments,
room size, facilities</t>
  </si>
  <si>
    <t>Use of detergents which are fully degradable</t>
  </si>
  <si>
    <t>Recyclability/Reusability - for example print cartridges</t>
  </si>
  <si>
    <t>Base decision process on whole life cost of equipment and consumables, considering
the following:Durability - extended life of products</t>
  </si>
  <si>
    <t>Base decision process on whole life cost of equipment and consumables, considering
the following:Durability -Maintainability - ease of cleaning, self-cleaning</t>
  </si>
  <si>
    <t>Base decision process on whole life cost of equipment and consumables, considering
the following:Durability - Upgradeability - computer equipment that can be upgraded, modular
equipment</t>
  </si>
  <si>
    <t>Work with suppliers to minimise packaging</t>
  </si>
  <si>
    <t>Policy and procurement to ensure that printers with low impact such as ammonia free,
non-carcinogenic toners</t>
  </si>
  <si>
    <t>Policy to review all consumed products at least once every two years to identify
alternatives which have less of an environmental impact</t>
  </si>
  <si>
    <t>Working with suppliers to reduce impact of supply chain</t>
  </si>
  <si>
    <t>MAT 17</t>
  </si>
  <si>
    <t>Supplier approval</t>
  </si>
  <si>
    <t>Which of the following initiatives are used to determine the acceptability of suppliers?
One choice</t>
  </si>
  <si>
    <t>1. Copy of supplier questionnaire/survey,
2. Copy of letter(s) sent to suppliers
3. Copy of membership certificate.</t>
  </si>
  <si>
    <t>The acceptability of suppliers is not determined</t>
  </si>
  <si>
    <t>A Supplier Questionnaire/Survey is in use</t>
  </si>
  <si>
    <t>Membership of an industry/supply chain initiative (e.g. Ethical Trading Initiative (ETI), or Sedex) is required</t>
  </si>
  <si>
    <t xml:space="preserve"> Other</t>
  </si>
  <si>
    <t>MAT 18</t>
  </si>
  <si>
    <t>Supplier quality policy</t>
  </si>
  <si>
    <t>What percentage of suppliers is required to have a quality policy?</t>
  </si>
  <si>
    <t>1. Copy of the letters distributed to suppliers/contractors asking for the quality policy.
2. Copy of the suppliers polices.
3. List outlining all suppliers and those who have a quality policy in place.</t>
  </si>
  <si>
    <t>&lt; 25% of suppliers</t>
  </si>
  <si>
    <t>≥ 25% of suppliers</t>
  </si>
  <si>
    <t>≥ 50% of suppliers</t>
  </si>
  <si>
    <t>≥ 75% of suppliers</t>
  </si>
  <si>
    <t>100% of suppliers</t>
  </si>
  <si>
    <t>MAT 19</t>
  </si>
  <si>
    <t>Supplier environmental
management</t>
  </si>
  <si>
    <t>What percentage of suppliers is required to have an environmental management system?</t>
  </si>
  <si>
    <t>1. Copy of the letters distributed to suppliers/contractors asking for the quality policy,
2. Copy of the suppliers polices.
3. List outlining all suppliers and those who have an environmental management system in
place.</t>
  </si>
  <si>
    <t>&lt;25% of suppliers</t>
  </si>
  <si>
    <t>≥25% of suppliers</t>
  </si>
  <si>
    <t xml:space="preserve"> ≥50% of suppliers</t>
  </si>
  <si>
    <t>≥75% of suppliers</t>
  </si>
  <si>
    <t xml:space="preserve"> 100% of suppliers</t>
  </si>
  <si>
    <t>MAT 20</t>
  </si>
  <si>
    <t>Supplier quality
management (third party certified)</t>
  </si>
  <si>
    <t>What percentage of suppliers must have third party certification under a quality management standard
such as ISO 9001 or equivalent?</t>
  </si>
  <si>
    <t>1. Copy of the letters distributed to suppliers/contractors asking for the quality policy.
2. Copy of the suppliers polices.</t>
  </si>
  <si>
    <t xml:space="preserve"> ≥75% of suppliers</t>
  </si>
  <si>
    <t>MAT 21</t>
  </si>
  <si>
    <t>Supplier management</t>
  </si>
  <si>
    <t>What percentage of suppliers must have third party certification under an environmental management
standard such as ISO 14001 or equivalent?</t>
  </si>
  <si>
    <t>1. Copy of supplier certification under relevant standard.</t>
  </si>
  <si>
    <t xml:space="preserve"> ≥ 25% of suppliers</t>
  </si>
  <si>
    <t xml:space="preserve"> ≥ 50% of suppliers</t>
  </si>
  <si>
    <t xml:space="preserve"> ≥ 75% of suppliers</t>
  </si>
  <si>
    <t>MAT 22</t>
  </si>
  <si>
    <t>Supplier responsible
sourcing standard (third party certified)</t>
  </si>
  <si>
    <t>What percentage of suppliers is required to have a third party certification under a recognised
responsible sourcing standard?</t>
  </si>
  <si>
    <t xml:space="preserve"> ≥25% of suppliers</t>
  </si>
  <si>
    <t>MAT 23</t>
  </si>
  <si>
    <t>Material procurement
targets</t>
  </si>
  <si>
    <t>In the last calendar year, what percentage of materials procurement objectives and targets were
achieved?</t>
  </si>
  <si>
    <t>1. Copy of documented material procurement objectives and targets,
2. Management Review minutes,
3. Review company website, intranet for publication of information.</t>
  </si>
  <si>
    <t>0&lt; 25%</t>
  </si>
  <si>
    <t>WST 02</t>
  </si>
  <si>
    <t>Waste management</t>
  </si>
  <si>
    <t>How is waste managed in line with the waste hierarchy?
Multiple choice</t>
  </si>
  <si>
    <t>1. Copy of the waste management policy</t>
  </si>
  <si>
    <t>0 All waste is put into a bin</t>
  </si>
  <si>
    <t>2 Waste management policy incorporates recovery of energy from waste</t>
  </si>
  <si>
    <t>2 Waste management policy incorporates recycling of waste</t>
  </si>
  <si>
    <t>2 Waste management policy incorporates the reuse of waste materials</t>
  </si>
  <si>
    <t>2 Waste management policy incorporates the reduction of waste produced</t>
  </si>
  <si>
    <t>WST 03</t>
  </si>
  <si>
    <t>How are waste streams managed to minimise environmental impact?
Multiple choice</t>
  </si>
  <si>
    <t>1. Photographs of how waste is managed such as:
a) Waste crushing apparatus
b) Waste segregation
c) Internal waste segregation
d) Labelling of bins</t>
  </si>
  <si>
    <t>1 Waste is crushed for ease of storage on site before removal for recycling</t>
  </si>
  <si>
    <t>4 or more waste streams are segregated before removal or comingled bins are used throughout the assetrecycling</t>
  </si>
  <si>
    <t>1 Waste is discarded in separate bins by staff within the asset</t>
  </si>
  <si>
    <t>1 Bins are adequately labelled to allow ease of use for staff</t>
  </si>
  <si>
    <t>WST 04</t>
  </si>
  <si>
    <t>Waste management
arrangements</t>
  </si>
  <si>
    <t>To what extent are waste management arrangements/strategies which set targets and monitors
implementation in place?
Multiple choice</t>
  </si>
  <si>
    <t>1. Evidence provided for the relevant criteria can include:
a) Audits
b) Procedures
c) Strategies
d) Interviews
e) Any other deemed suitable by the assessors sound judgement</t>
  </si>
  <si>
    <t>Scope and objectives defined</t>
  </si>
  <si>
    <t>Total waste volume/mass is recorded</t>
  </si>
  <si>
    <t>Targets are set to promote better waste management and monitored</t>
  </si>
  <si>
    <t>Waste management system is in place and operational 1</t>
  </si>
  <si>
    <t>Waste generation is monitored 1</t>
  </si>
  <si>
    <t>Awareness seminars / training sessions are carried out for all staff regarding waste minimisation and management</t>
  </si>
  <si>
    <t>Formal, regular training including legislation and compliance awareness, is provided for staff responsible for waste management</t>
  </si>
  <si>
    <t>Individual staff are identified who are accountable for implementation of the waste management policies, objectives and targets</t>
  </si>
  <si>
    <t>Staff responsible for waste management work closely with an authorised waste management firm to ensure waste practices are managed efficiently</t>
  </si>
  <si>
    <t>Environmental management system (EMS) includes procedures to review position against an appropriate peer group through published guidance, benchmarking etc. with regards to waste</t>
  </si>
  <si>
    <t>Initiatives are taken to minimise waste (in line with the appropriate annex)*</t>
  </si>
  <si>
    <t>Office recycling schemes covering key office waste streams for example paper,
magazines, printer/toner cartridges</t>
  </si>
  <si>
    <t>Use clearly differentiated recycling bins (such as labelled and colour coordinated) to
promote sorting at source</t>
  </si>
  <si>
    <t xml:space="preserve">Double sided printing </t>
  </si>
  <si>
    <t>Avoidance of printing emails etc.</t>
  </si>
  <si>
    <t>Staff awareness and communication scheme</t>
  </si>
  <si>
    <t xml:space="preserve">Incentives for staff to reduce waste </t>
  </si>
  <si>
    <t xml:space="preserve">Use of recycled paper </t>
  </si>
  <si>
    <t>Re-use of paper</t>
  </si>
  <si>
    <t>Recycling schemes covering other office related waste streams: Cans and bottles,
plastics, food waste</t>
  </si>
  <si>
    <t>Electronic archiving</t>
  </si>
  <si>
    <t>Policy and procedure to reuse of single sided printing as office notepads, draft printing</t>
  </si>
  <si>
    <t>Use of 80 gsm paper or lower for general use</t>
  </si>
  <si>
    <t>Office food waste streams sent for recovery by composting or bio-gas</t>
  </si>
  <si>
    <t>Policy and procedure to reuse office supplies such as folders, document wallets, paper
clips etc.</t>
  </si>
  <si>
    <t>Policy and contract to reuse unwanted IT equipment through local schools, charities,
and community organisations</t>
  </si>
  <si>
    <t>Policy and contract to reuse furniture within the organisation or through local schools,
charities and community organisations</t>
  </si>
  <si>
    <t>Policy and contract to work with suppliers to minimise and/or reuse packaging / take
back surplus products</t>
  </si>
  <si>
    <t>Encourage the use of reusable catering containers such as plates, cups etc.</t>
  </si>
  <si>
    <t>Policy and procedure in place to recycle disposable batteries</t>
  </si>
  <si>
    <t>Conduct office surveys and occupant surveys to identify ways of minimising, recycling</t>
  </si>
  <si>
    <t>Use a certified/registered waste carrier to collect materials, such as; waste contractors,
scrap metal merchants, recycling businesses, local authorities, and skip hire
businesses.</t>
  </si>
  <si>
    <t>Work with a waste contractor to maximise reuse, recycling and minimise landfill</t>
  </si>
  <si>
    <t>WST 05</t>
  </si>
  <si>
    <t>Waste monitoring</t>
  </si>
  <si>
    <t>How many waste types are recorded and monitored?</t>
  </si>
  <si>
    <t>1. Copy of recording/monitoring; this can be information contained within spread sheets etc.</t>
  </si>
  <si>
    <t>No recoding or monitoring of waste types</t>
  </si>
  <si>
    <t>2 waste types recorded and monitored</t>
  </si>
  <si>
    <t>3 waste types recorded and monitored</t>
  </si>
  <si>
    <t>4 or more waste types recorded and monitored</t>
  </si>
  <si>
    <t>WST 06</t>
  </si>
  <si>
    <t>Waste performance</t>
  </si>
  <si>
    <t>How often is the organisation’s waste performance reviewed?</t>
  </si>
  <si>
    <t>1. Copy of waste audit process and relevant paper trail.
2. Dates of previous two audits.</t>
  </si>
  <si>
    <t>WST 07</t>
  </si>
  <si>
    <t>Waste management
objectives</t>
  </si>
  <si>
    <t>In the last calendar year, what percentage of annual waste management objectives was achieved?</t>
  </si>
  <si>
    <t>1. Agreed and documented informal incremental objectives/targets.
2. Presentation of achieved objectives, combined with relevant first hand evidence; waste
transfer notes etc.</t>
  </si>
  <si>
    <t xml:space="preserve"> &lt;25%</t>
  </si>
  <si>
    <t xml:space="preserve"> ≥25% to &lt;50%</t>
  </si>
  <si>
    <t xml:space="preserve"> ≥75% to &lt;100%</t>
  </si>
  <si>
    <t>WST 08</t>
  </si>
  <si>
    <t>Waste sent to landfill</t>
  </si>
  <si>
    <t>What is the total quantity of waste sent to landfill in metric tonnes?</t>
  </si>
  <si>
    <t>1. Copies of Waste Transfer and Consignment Note’s.
2. Copies of relevant invoices and receipts.
3. Visual inspection and/or hard copy of waste calculation sheet.
4. Internal and External audit reports relevant to waste management practices (if environmental
management system has been implemented by participating organisation).
5. Relevant section of CSR report (if written by participating organisation).</t>
  </si>
  <si>
    <t>WST 09</t>
  </si>
  <si>
    <t>Waste diverted from
landfill</t>
  </si>
  <si>
    <t>What is the total quantity of waste diverted from landfill in metric tonnes?</t>
  </si>
  <si>
    <t>1. Copies of Waste  Transfer Note’s,
2. Review of Organisational waste data calculations, Internal and External audit reports relevant
to waste management practices (if environmental management system has been
implemented by participating organisation),
3. Relevant section of CSR report (if written by participating organisation).</t>
  </si>
  <si>
    <t>WST 10</t>
  </si>
  <si>
    <t>Waste sent for
incineration</t>
  </si>
  <si>
    <t>What is the total quantity of waste sent for incineration in metric tonnes?</t>
  </si>
  <si>
    <t>1. Copies of Waste Transfer Notes or national equivalent.
2. Internal and External audit reports relevant to waste management practices (if environmental
management system has been implemented by participating organisation).
3. Relevant section of CSR report (if written by participating organisation.</t>
  </si>
  <si>
    <t>LE 06</t>
  </si>
  <si>
    <t>Ecology/biodiversity
enhancement</t>
  </si>
  <si>
    <t>Does the organisation contribute to ecology/biodiversity enhancement through sponsorship or active support?</t>
  </si>
  <si>
    <t>1. Copy of relevant partnership/sponsorship documents.</t>
  </si>
  <si>
    <t>Partnerships/sponsorship or active support arrangements are in place with international wildlife protection/enhancement organisations</t>
  </si>
  <si>
    <t>Partnerships/sponsorship or active support arrangements are in place with regional/national wildlife protection/enhancement organisations</t>
  </si>
  <si>
    <t>Partnerships/sponsorship or active support arrangements are in place with local wildlife protection/enhancement organisations</t>
  </si>
  <si>
    <t>POL 15</t>
  </si>
  <si>
    <t>Pollution management</t>
  </si>
  <si>
    <t>Is pollution managed through avoidance and management of risks?</t>
  </si>
  <si>
    <t>1. Relevant documentation outlining pollution management through avoidance and management
of risks such as copies of:
a) Risk assessments
b) Procurement strategies
c) Emergency procedures</t>
  </si>
  <si>
    <t>Use of effective incident response guidance/procedures in accordance to local, national, or international guidance/procedures</t>
  </si>
  <si>
    <t>Reduce and effectively control environmental pollution impacts (these should include the following, as a minimum, where relevant: lighting, noise generating plant/equipment, traffic nuisance)</t>
  </si>
  <si>
    <t>Use of CO2, CO and Nitrous Oxides (NOx) and other emission controls</t>
  </si>
  <si>
    <t>Use of non-polluting/non-hazardous alternatives wherever possible (these should include the following, as a minimum and where relevant: cleaning products, refrigerants, lubricants, oils, hydraulic fluids, paints, adhesives, batteries)</t>
  </si>
  <si>
    <t>POL 16</t>
  </si>
  <si>
    <t>Pollution prevention
arrangements</t>
  </si>
  <si>
    <t>To what extent are pollution prevention objectives/management arrangements in place that allow monitoring against set targets?</t>
  </si>
  <si>
    <t>1. Copy of the pollutant avoidance agreements business rules.
2. Copy of records of pollutants and all compensation measures undertaken including a copy of the register of pollution accidents.
3. Copy of the records of maintenance and repair copy of the maintenance register photos.
4. Copy of the records of maintenance and repair copy of the maintenance register.
5. Copy of the records for inspection during operation.
6. Copy of the pollutant avoidance agreements agenda of the training records, interviews with staff.
7. Copy of the pollutant avoidance agreement names of the employees, interviews with employees.
8. Records and certificates of the employees who have completed the training interviews with employees.
9. Assessor information for visual inspection of the internal organisation structure of systems date of the last feedback.
10. Copy of the pollutant avoidance agreement benchmarks used.
11. Credentials of the peer group date of benchmarks compared to the measured, which were published.</t>
  </si>
  <si>
    <t xml:space="preserve">Pollution risks, levels and incidents are recorded </t>
  </si>
  <si>
    <t>Regular inspection and maintenance of machinery / equipment operational in the organisation's day-to-day activities to minimise the risk of pollution occurring</t>
  </si>
  <si>
    <t>Routine inspection and maintenance of machinery / equipment occasionally operated in the organisations activities to minimise the risk of pollution occurring</t>
  </si>
  <si>
    <t xml:space="preserve">Pollution risks, levels and incidents are monitored </t>
  </si>
  <si>
    <t>Awareness seminars / training sessions are carried out for all staff regarding pollution avoidance and control</t>
  </si>
  <si>
    <t>Individual staff are identified who are accountable for implementation of the pollution management policies, objectives and targets</t>
  </si>
  <si>
    <t>Formal, regular training is provided for staff responsible for pollution prevention and management</t>
  </si>
  <si>
    <t>Mechanisms are in place to incorporate feedback into procedures or strategy</t>
  </si>
  <si>
    <t>Environmental management system (EMS) includes procedures to review position against an appropriate peer group through published guidance, benchmarking etc. with regards to pollution</t>
  </si>
  <si>
    <t>Initiatives are undertaken to prevent pollution (in line with the appropriate annex)*</t>
  </si>
  <si>
    <t>Procedures and training for safe delivery and handling of hazardous materials</t>
  </si>
  <si>
    <t>Check chemical, oil and waste storage containers are fit for purpose, regularly inspected
and maintained</t>
  </si>
  <si>
    <t>Ensure wash waters from cleaning activities with detergents should be drained to foul
sewer</t>
  </si>
  <si>
    <t>Ensure oil interceptors are located and maintained in areas such as; car parks, garages,
forecourts, kitchens and fuel delivery areas</t>
  </si>
  <si>
    <t>Check surface water treatments address contamination by silt, chemicals, oils etc</t>
  </si>
  <si>
    <t>Check drainage plans are easily accessible to occupier</t>
  </si>
  <si>
    <t>Appropriate contingency plans - spill kits or absorbent material for spillages or run off
water from fire fighting</t>
  </si>
  <si>
    <t>POL 17</t>
  </si>
  <si>
    <t>Pollution prevention
targets</t>
  </si>
  <si>
    <t>In the last calendar year, what percentage of pollution prevention objectives and targets were
achieved?</t>
  </si>
  <si>
    <t>1. Agreed and documented informal incremental objectives/targets, allowing improvements to be
assessed against.
2. Presentation of achieved objectives
3. Copy of pollution Management Strategy (relating to set objectives/targets)</t>
  </si>
  <si>
    <t>&lt;25%</t>
  </si>
  <si>
    <t>Answers</t>
  </si>
  <si>
    <t>Notes</t>
  </si>
  <si>
    <t>Commentaires auditeur.trice</t>
  </si>
  <si>
    <t xml:space="preserve">Provide date as: </t>
  </si>
  <si>
    <t>Value</t>
  </si>
  <si>
    <t xml:space="preserve">Autre : </t>
  </si>
  <si>
    <t>Type d'asset</t>
  </si>
  <si>
    <t>Bureaux</t>
  </si>
  <si>
    <t>Reférentiel utilisé</t>
  </si>
  <si>
    <t>V6</t>
  </si>
  <si>
    <t>Menu déroulant</t>
  </si>
  <si>
    <t>Tout le bâtiment</t>
  </si>
  <si>
    <t>Parties communes</t>
  </si>
  <si>
    <t>Parties privatives</t>
  </si>
  <si>
    <t>Energies utilisées</t>
  </si>
  <si>
    <t>Chauffage urbain</t>
  </si>
  <si>
    <t xml:space="preserve">Electricité </t>
  </si>
  <si>
    <t>Gaz</t>
  </si>
  <si>
    <t>Logistique</t>
  </si>
  <si>
    <t>Centre commercial</t>
  </si>
  <si>
    <t>Commentaires auditeur.trice par défaut</t>
  </si>
  <si>
    <t>Internal blinds are fitted on each window of the building. The blinds are controlled manually by the users. A picture "HEA02_Stores" has been added to the evidence folder and the blinds have also been seen during the audit visit. As all windows have manually controlled solar shading then 3 points have been awarded.</t>
  </si>
  <si>
    <t>Each occupant can open the window in their work place. A picture "HEA04_Fenêtre ouverte" has been added to the evidence folder. This has been checked during the audit visit. 2 points have therefore been awarded.</t>
  </si>
  <si>
    <t>A study has been carried out on the BUILDING NAME to identify the most effective system to minimise the risk of Legionella contamination. the study report has been added to the evidence folder "HEA05_Note Legionnelle". On page X, it can be read that there is a near zero legionella risk on site due to the type of sanitary water equipment (small hot water tanks), the size of the distribution network (short thanks to the closeness to the water supplied point). The report has been checked during the audit. 2 points have therefore been awarded.</t>
  </si>
  <si>
    <t>The glazed area represents xx% of the total building envelope. A calculation note "HEA01_Surface Vitrée" is provided in the evidence folder. This note takes into account the four facades and the roof. The glazed areas and non-glazed areas have been extracted from the layouts of the building. Plans of façades and roof are also provided "HEA01_Plans-façades"
The calculation note has been checked during the audit.
2 points have been awarded.</t>
  </si>
  <si>
    <t>Each occupant can adjust the temperature of their work place. A controller is available on the wall allowing occupant to change the temperature, and the airspeed. They can open the window as well. Pictures of the controller "HEA03_Thermostat" and the window "HEA03_Fenêtre ouverte" have been added to the evidence folder. A floor plan is also provided to illustrate how the thermal zoning is carried out "HEA03_Zonage thermique". As the controller and openable windows have been checked during the audit visit then 4 points have been awarded.</t>
  </si>
  <si>
    <r>
      <t xml:space="preserve">The French best practice lighting guide considered in this item is </t>
    </r>
    <r>
      <rPr>
        <sz val="11"/>
        <color theme="1"/>
        <rFont val="Calibri"/>
        <family val="2"/>
        <scheme val="minor"/>
      </rPr>
      <t xml:space="preserve">the norm NF EN 12464-1 and -2. </t>
    </r>
    <r>
      <rPr>
        <sz val="11"/>
        <rFont val="Calibri"/>
        <family val="2"/>
        <scheme val="minor"/>
      </rPr>
      <t>A measurement campaign has been carried out by COMPANY NAME in MONTH YEAR considering this lighting norm. The relevant building areas of the BUILDING NAME are : XXXX. Lighting measurements have been carried out in each of these relevant areas. The measurement report "HEA08_Rapport-mesures-éclairement" has been added to the evidence folder. The results of measurement are in line with the national best practice guide. The national best practice guide is mentionned in the report on page XX/XXX and the results can be seen on page XX/XXX. The operator that conducted the measurement and written the report is sufficiently qualified to do so as his/her skills and experience are compliant - his/her curriculum vitae "HEA08_CV opérateur" has been provided as well as the measurement tool calibration certificate "HEA08_Certificat calibrage".
4 points have been awarded.</t>
    </r>
  </si>
  <si>
    <r>
      <rPr>
        <b/>
        <sz val="11"/>
        <color theme="1"/>
        <rFont val="Calibri"/>
        <family val="2"/>
        <scheme val="minor"/>
      </rPr>
      <t>Retail :</t>
    </r>
    <r>
      <rPr>
        <sz val="11"/>
        <color theme="1"/>
        <rFont val="Calibri"/>
        <family val="2"/>
        <scheme val="minor"/>
      </rPr>
      <t xml:space="preserve">
The distance between the rooftops next to mechanically controlled ventilations of the sanitaries were checked. Between these equipments, there is over 10m apart. For example, air intake and extraction closest are at 25m (we can see this point on roof plan in evidences file). Moreover, rooftops within the building are located at least 20m from roads, car parks and other potential sources of pollution. So, due to the location of those equipments, the asset is compliant with the requirement. 2 points have been awarded.
</t>
    </r>
    <r>
      <rPr>
        <b/>
        <sz val="11"/>
        <color theme="1"/>
        <rFont val="Calibri"/>
        <family val="2"/>
        <scheme val="minor"/>
      </rPr>
      <t>Office building with AHU :</t>
    </r>
    <r>
      <rPr>
        <sz val="11"/>
        <color theme="1"/>
        <rFont val="Calibri"/>
        <family val="2"/>
        <scheme val="minor"/>
      </rPr>
      <t xml:space="preserve">
The note named "HEA11_Distance-airs neuf-vs-vicie" confirms that the ventilation system on site is compliant with the BIU requirements : air intakes are located more than 20m away from sources of external pollution, and more than 10m away from all exhausts. This note has been added to the evidence folder. Pictures and explanations are present in this note that has been checked during the audit. Those locations of air intakes and outlet were also checked during the audit visit. 2 points have been awarded here.</t>
    </r>
  </si>
  <si>
    <r>
      <t xml:space="preserve">There are automatic ligthing controls per zone with manual override in every office area. Pictures of ligthings "HEA09_Luminaires-bureaux" and controls "HEA09_Détecteur-présence"/"HEA09_Sonde-luminosité" have been added to the evidence folder. There are movement sensors in office areas and the lighting zoning can be seen on the provided technical plan  "HEA09_Plan-zoning-contrôle-luminaires"). Manual overrides are available to occupants "HEA09_Interrupteurs" in office areas. A lighting plan "HEA09_Plan-zoning-éclairage-bureau" has been provided to see that each lighting zone includes no more than 4 work places. On each desk, an additional light source has been fitted in order to provide task lighting "HEA09_Lampe bureau". Those lighting equipments and zoning features have been checked during the visit audit as well.
4 points have been awarded.
</t>
    </r>
    <r>
      <rPr>
        <b/>
        <sz val="11"/>
        <color theme="1"/>
        <rFont val="Calibri"/>
        <family val="2"/>
        <scheme val="minor"/>
      </rPr>
      <t xml:space="preserve">In case of BMS feature : </t>
    </r>
    <r>
      <rPr>
        <sz val="11"/>
        <color theme="1"/>
        <rFont val="Calibri"/>
        <family val="2"/>
        <scheme val="minor"/>
      </rPr>
      <t>A BMS screenshot "HEA09_Visuel-GTB-luminaires" has been added to the evidence folder to see the ligthing zoning. The BMS allows a control of lighting in each lighting zone.</t>
    </r>
  </si>
  <si>
    <t>An assessment on the accessibility has been carried out by XXX for the whole building in XXX. The report "HEA10_Rapport accessibilité" has been added to the evidence folder. The building enables full use by less abled bodied persons according to the report on page 3. The conclusion has been highlighted on the page. Besides a note was written about accessibility of public areas of the site "HEA10_Notice accessibilité" in XXX. It confirms also that the requirement is answered. To clarify the compliance : in France the local legislation is the Labour Code for a building with office as main use. However there is a higher legislation (higher standards) that is to apply when public is to be welcomed in the building. As this building features comply with these higher standards, it is considered as going beyond the local legislation. 3 points have therefore been awarded.</t>
  </si>
  <si>
    <r>
      <rPr>
        <b/>
        <sz val="11"/>
        <color theme="1"/>
        <rFont val="Calibri"/>
        <family val="2"/>
        <scheme val="minor"/>
      </rPr>
      <t>Office asset :</t>
    </r>
    <r>
      <rPr>
        <sz val="11"/>
        <color theme="1"/>
        <rFont val="Calibri"/>
        <family val="2"/>
        <scheme val="minor"/>
      </rPr>
      <t xml:space="preserve">
As there are XXX occupants in the BUILDING NAME, there is the need of 10% x XXX seats in the identified resting spaces in order to comply to the requirement. An email "HEA07_Effectif-site" can be found in the evidence folder stating the number 
X seats can be counted per tea/coffe points 
X seats can be counted in the dining area 
X seats can be counted in the outdoor area which is sheltered from wind and rain. This outdoor area is also located far enough from any pollutant. Pictures "HEA07_Espaces-détente(x)" of each type of resting spaces are available in the evidence folder where can be seen all the seats.
As those resting spaces are located within the asset, the safe pedestrian route is ensured. Those three kind of resting spaces are also accessible by all occupants of the building during their working hours. 4 points have been awarded.
</t>
    </r>
    <r>
      <rPr>
        <b/>
        <sz val="11"/>
        <color theme="1"/>
        <rFont val="Calibri"/>
        <family val="2"/>
        <scheme val="minor"/>
      </rPr>
      <t xml:space="preserve">Retail : </t>
    </r>
    <r>
      <rPr>
        <sz val="11"/>
        <color theme="1"/>
        <rFont val="Calibri"/>
        <family val="2"/>
        <scheme val="minor"/>
      </rPr>
      <t xml:space="preserve">
The occupancy figure used for the gallery part of the asset is coming from an average customer counting from an automated meter fitted in the building. An email "HEA07_Effectif moyen client" from the asset  manager is added in the evidence folder where it can be read that XX customers (mean yearly value) are in the gallery between 12am-2pm. In the gallery there are XX seats that have been identified through a visit. Pictures "HEA07_Places assises-mail" of those seats (benches and food outlets / restaurants seating) have been taken and added to the evidence folder. An annoted plan "HEA07_PLan places assises" has been also provided where the seats have been pinpointed. By summing all the seats, we can see that enough seating is provided to comply to the requirement : XXX seats are on site in total. 4 points have been awarded.</t>
    </r>
  </si>
  <si>
    <r>
      <rPr>
        <b/>
        <sz val="11"/>
        <color theme="1"/>
        <rFont val="Calibri"/>
        <family val="2"/>
        <scheme val="minor"/>
      </rPr>
      <t>Not connected :</t>
    </r>
    <r>
      <rPr>
        <sz val="11"/>
        <color theme="1"/>
        <rFont val="Calibri"/>
        <family val="2"/>
        <scheme val="minor"/>
      </rPr>
      <t xml:space="preserve">
Drinking water not connected to mains supply is provided in the hall of the building. A picture "HEA06_Fontaine" has been added to the evidence folder. An annoted layout "HEA06_Plan fontaines" is provided as evidence to view the location of fountains in the building. A maintenance contract has been signed "HEA06_Contrat fontaine signe" to ensure that the water bottles are changed regularly and that the system is cleaned regularly as well. 1 point has therefore been awarded.
</t>
    </r>
    <r>
      <rPr>
        <b/>
        <sz val="11"/>
        <color theme="1"/>
        <rFont val="Calibri"/>
        <family val="2"/>
        <scheme val="minor"/>
      </rPr>
      <t>Connected :</t>
    </r>
    <r>
      <rPr>
        <sz val="11"/>
        <color theme="1"/>
        <rFont val="Calibri"/>
        <family val="2"/>
        <scheme val="minor"/>
      </rPr>
      <t xml:space="preserve">
Fresh water is avalaible to occupants through fountains connected to the main water network. Pictures "HEA06_Fontaine-reseau" have been added to the evidence folder. The fountains are located on each floor. A few fountains have been seen during the audit visit. As there is one per floor, the fountains are considered sufficient in number for building users. An annoted layout "HEA06_Plan fontaines" is provided as evidence to view the location of fountains in the building. A maintenance contract has been signed "HEA06_Contrat fontaine signe" to ensure that the fountains are cleaned regularly as well.
2 points have been awarded.</t>
    </r>
  </si>
  <si>
    <r>
      <t>A statement letter has been added to the evidence folder written and signed by the asset manager/owner, stating the staff number in the BULIDING NAME in 2020. This figure has been used to determine the TRA01 requirements. As there are XXX people on site, XX cycle racks are needed.
XX cycle racks are present in the underground level/courtyard/ground floor. This space is secure and well-lit as it can be seen in the pictures "TRA01_Racks vélo" added to the evidence folder. Those racks are available to all occupants of the BUILDING NAME.
In addition, gender changing facilities "TRA01_Vestiaires" with lockers "TRA01_Casiers" are also fitted in the underground level/ground floor to be used by cylclists. They are sufficient in number as there are XX changing facilities per gender and XX lockers. XXX showers (X per gender) "TRA01_Douches" can be used by cyclists on site. They are located in the underground level/ ground floor. 
After checking all those facilities during the audit visit, 3 points can be awarded.</t>
    </r>
    <r>
      <rPr>
        <b/>
        <sz val="11"/>
        <color theme="1"/>
        <rFont val="Calibri"/>
        <family val="2"/>
        <scheme val="minor"/>
      </rPr>
      <t xml:space="preserve">
Site with TRA02 full-points :
</t>
    </r>
    <r>
      <rPr>
        <sz val="11"/>
        <color theme="1"/>
        <rFont val="Calibri"/>
        <family val="2"/>
        <scheme val="minor"/>
      </rPr>
      <t xml:space="preserve">As TRA02 shows that all its points available are awarded, then the number of racks required is divided by 2. </t>
    </r>
    <r>
      <rPr>
        <b/>
        <sz val="11"/>
        <color theme="1"/>
        <rFont val="Calibri"/>
        <family val="2"/>
        <scheme val="minor"/>
      </rPr>
      <t xml:space="preserve">
Site with public bicycle sharing station nearby and TRA02 full-points :</t>
    </r>
    <r>
      <rPr>
        <sz val="11"/>
        <color theme="1"/>
        <rFont val="Calibri"/>
        <family val="2"/>
        <scheme val="minor"/>
      </rPr>
      <t xml:space="preserve">
As TRA02 shows that all its points available are awarded, and as there is a public bicycle sharing system with a station located within under 500m from the building entrance, the BIU required number of racks in the building is XX.</t>
    </r>
  </si>
  <si>
    <r>
      <t xml:space="preserve">The public transport station "NAME" is located within 500 meters/1km of the main entrance of the BUILDING NAME. An annoted map "TRA02_Carte-annoté" has been provided with secure route and distance from the BUILDING to the public transport nodes. An illustrated note has been provided with many pictures in order to specifically testify the safety of routes between the building entrance and the public transport nodes.
The line(s) of metro/bus X has a X minutes frequency at peak times. As the main use of the BUILDING NAME is office/retail, then the peak times are : 7am-10am and 5pm-7pm/11am-2am and 5pm-7pm. 
Bus/metro timetables "TRA02_Horaires-bus" are added to the evidence folder as well as bus/metro plan "TRA02_Plan ligne bus" with station names.
The safe route has been checked during the audit.
</t>
    </r>
    <r>
      <rPr>
        <b/>
        <sz val="11"/>
        <color theme="1"/>
        <rFont val="Calibri"/>
        <family val="2"/>
        <scheme val="minor"/>
      </rPr>
      <t>Several bus lines at the same station :</t>
    </r>
    <r>
      <rPr>
        <sz val="11"/>
        <color theme="1"/>
        <rFont val="Calibri"/>
        <family val="2"/>
        <scheme val="minor"/>
      </rPr>
      <t xml:space="preserve">
As there are X bus lines stopping at the same station, the frequencies were identified taking into account the different timetables at the same time. This is presented in the note "TRA02_Fréquence-bus". As you can see the frequency between two buses whichever the one (X or Y) is less than XX minutes (XX minutes tops).</t>
    </r>
  </si>
  <si>
    <t>An annoted map with explanations "TRA03_Aménités locales" has been provided. On this map the amenities features can be seen :
- post box : xx m away
- cash machine/bank : xx m away
- sandwich bar/café : xx m away
- pictures showing the different safe routes to go to those amenities
- opening hours of those amenities
As those amenities were checked during the audit, 4 points are awarded.</t>
  </si>
  <si>
    <t>A note "TRA04_Accessibilité-livraison" has been added to the evidence folder. The note includes a map of the asset with the different areas highlighted : delivery area, manoeuvring area, parking area, pedestrians and cyclist routes. It can be seen that they are properly separated in order to guarantee the safety of the building users. Pictures "TRA04_Acces-livraison", "TRA04_Accès-piétons", "TRA04_Accès-cyclistes", "TRA04_Accès-VL" have also been provided to see the different areas. The delivery/manoeuvring areas have been checked during the audit visit. 2 points can be awarded.</t>
  </si>
  <si>
    <t>The water metering in the building is set through X submeters : INSERT LIST.
An activity report of the building written by the FM team shows on page XX/XXX : the list of the X submeters and the lastest water readings. This report "WAT01_RMA-pageXX" has been provided in the evidence folder as well as the picture of the water submeters.
Plumbing plans have been added to the evidence folder to pinpoint the water meters.
//
A synoptic plan "WAT01_Synoptique-comptage-eau" is provided in the evidence folder where all the water meters are reprensented. Pictures of the water meters "WAT01_Compteurs-eau" are added to the evidence folder.
During the audit visit, the submeters were checked.
4 points have been awarded.</t>
  </si>
  <si>
    <t>In the certification scope, there are X sanitary blocks. Each block includes X urinals. They can be seen on the building layouts : "WAT03_Plans-niveaux-urinoirs".
Pictures of the urinals "WAT03_photo-urinoir" with the times//PIR controlled//flush is added to the evidence folder. The technical sheet is also provided "WAT03_FT-chasse-urinoir", it can be read on page X that the flush volume is X L. 
//
All the urinals are waterless. The technical sheet of waterless urinal is provided "WAT03_FT-urinoir-sans-eau"
//
There are no urinals present in the asset. A statement letter signed by the owner//asset manager has been added to the evidence folder "WAT03_Attestation-aucun-urinoir". In addition, the bulding layouts are provided for all of levels and it can be seen that the sanitary blocks are fitted only by WCs. Lastly as the assessor I checked X sanitary blocks and no urinal has been seen.</t>
  </si>
  <si>
    <t>In the certification scope, there are X sanitary blocks. Each block includes X WCs. They can be seen on the building layouts : "WAT02_Plans-niveaux-sanitaires"
Pictures of the WCs "WAT02_photo-WC" with the low flush is added to the evidence folder. The technical sheet is also provided "WAT02_FT-chasseWC", it can be read on page X that the flush volume is X L. The small flush volume is XL and the big flush volume is YL. Folowing the BIU calculation the flush considred in WAT02 is here : (3x3+1x6)/4 = 3.75L/flush.
As there are X WC in the certification scope and that there are all fitted with the low flush, 3 points are awarded.
//
As only X WCs over YWCs are fitted with low flush, then only 2 points are awarded.</t>
  </si>
  <si>
    <t xml:space="preserve">In the certification scope, there are X sanitary blocks. Each block includes X washing basins. They can be seen on the building layouts : "WAT04_Plans-niveaux-sanitaires".
Pictures of the taps "WAT04_photo-robinet" are added to the evidence folder. The technical sheet is also provided "WAT04_FT-robinet", it can be read on page X that the water flow is X L per min confirming that they are all low water use. 4 points have been awarded.
//
Water flow was measured with a watermeter as it can be seen on the picture "WAT04_Mesure-robinet". You can see that the water flow is no more than XL/min. 
//
As there are X taps in the certification scope, I checked X sanitary blocks and therefore X taps were seen. I confirm that the taps are corresponding to the provided technical sheet.
</t>
  </si>
  <si>
    <t>In the certification scope, there are X showers. They are located on the Xth floor for occupants use. They can be seen on the building layouts : "WAT05_Plans-niveaux-douches".
Pictures of the showers "WAT05_photo-douche" are added to the evidence folder. The technical sheet of the shower head is also provided "WAT05_FT-shower head", it can be read on page X that the water flow rate is X L per min. 
//
As no technical sheet is available, water flow rate measurements were carried out on the showers. Pictures of the measurements have been added as well to the evidence folder. On the picture "WAT05_Mesure-douche" we can see that the flow rate is lower than XL/min.
//
There are no shower present in the asset. A statement letter signed by the owner//asset manager has been added to the evidence folder "WAT05_Attestation-aucune-douche". In addition, the bulding layouts are provided for all of levels and it can be seen that no plumbing equipement such as showers are in place. Lastly as the assessor, no shower were seen during the visit I carried out.</t>
  </si>
  <si>
    <t>There isn't any water consuming white good in the asset. No such equipment was seen during the audit visit as well. 4 points are therefore awarded.
//
2 dishwashers are fitted in the building. Pictures and manufacturer information have been added to the evidence folder "WAT06_Photo-lave-vaisselle", "WAT06_FT lave vaisselle" where on page X the water consumption is specified : 11L per cycle. This water consumption is compliant with the requirement.
4 points have been awarded.
//
There is a dishwasher in the office area but it was installed by the tenant. So the dishwasher is no under the operational control of the building owner "OwnerName" and/or are fitted by the "OwnerName". Please see the technical manager signed attestation provided as evidence " WAT06_Attestation absence white goods". In addition I can confirm that during the audit visit, no other white good was seen.</t>
  </si>
  <si>
    <t>There is a monitoring system onsite dedicated to water leak detection. The water consumption are monitored and can be checked via a web platform. Screenshots of the platform have been added to the evidence folder "WAT07_Capture-ecran-NOMPLATEFORME". On the screenshots you can see the water consumption in real time and how alert can be set and triggered when water consumption exceeds a set treshold. The treshold can be fixed by the building manager. An example of triggered alert has been recorded and added to the evidence folder "WAT07_Exemple-alarme-surconsommation".
Manufacturer information is also provided regarding the online monitoring system and telemeters.
4 points have been therefore awarded.</t>
  </si>
  <si>
    <t>There is an isolation valve for each sanitary block in the building. During the audit visit some valves were checked and were seen each time. Pictures taken during the audit visit "WAT09_Sanitaires_RDC_vanne", "WAT09_Sanitaires_R1_vanne", "WAT09_Sanitaires_R4_vanne" have been added to the evidence folder. "WAT09_Vannes d'arrêt_liste" is a list of the isolation valves that are fitted in the building : per floor, per equipment (tap or WC). All those evidence show that the requirement is answered and 4 points can be awarded here.</t>
  </si>
  <si>
    <t>A compléter - très rare</t>
  </si>
  <si>
    <t>A rainwater tank was implemented onsite for the landscaping uses. The rain water saved in the water tanks is used to irrigate the green areas of the site. If the water tanks were not here, the necessary water for irrigation would be mains water from the building.
It is then considered a water need displacement thanks to the rainwater. Pictures of the tanks and cans used to irrigate as evidence "WAT10_Réserves-eau-de-pluie", "WAT10_Arrosoirs". 2 points are awarded.</t>
  </si>
  <si>
    <t>An energy audit "MAT01_Audit énergétique" was carried out in 20XX for "NAMEBUILDING". The company XXX was in charge of the energy audit. The CV of the operator carrying out the study has been provided "MAT01_CV-Nom". An action plan is described on page XX/XX. The actions identified that had been considered as the major ones are the one with the most important energy economy, generated economy gain the most rapidly and the less investment involved. Those action are  : XXXXXXX.
Please see as evidence : "preuves de mise en oeuvre des actions"
In addition, regulatory audit reports have been conducted by XXX on :
- Electricity ;
- Rescue means ;
- Doors and portals ;
- Lifts.
See the reports provided as evidence "MAT01_Contrôle-regl-élec", "MAT01_Contrôle-regl-moyens-secours", "Etc". The main issues have been adressed. The long term plan has been provided as evidence and as you can see all the issues are planned "MAT01_Plan-pluriannuel".
In addition, another action plan called Environmental action plan is implemented and used on the "NAMEBUILDING". It is a long-term plan including the years 20XX to 20XX. The file "MAT01_Plan d'action environnemental" has been added to the evidence folder. The plan shows that all the actions expected in 20XX and 20XX have been carried out.
X points have been awarded.</t>
  </si>
  <si>
    <t>A security audit has been carried out in "MONTH-YEAR" by a specialized company called XXX. The operator conducting the study is xxx XXXX. His CV is provided as well "MAT02_CV-xxXXX". The report of the sudy has been added to the evidence folder "MAT02_Rapport-étude-sureté". The conclusion can be found on page XX and includes the security issues identified. 
The major actions are :
- XXXX, this action has been carried out, see the evidence "MAT02_Action-XXX".
- XXXX, this action has been carried out, see the evidence "MAT02_Action-XXX"
The minor actions have been added in the longterm plan "MAT02_PLan-pluriannuel" where the security actions have been highlighted in yellow.
2 points have been awarded.
// All issues have been rectified. 4 points have been awarded.</t>
  </si>
  <si>
    <t>Security is guaranteed 24/24, 7/7 in the "NAMEBUILDING" as there are an intruder system as well as security guard on site. Pictures of the security material is provided "MAT03_Système-anti-intrusion", "MAT03_Logo-certifié-NF". In addition, manufacturer information about the security equipement and the security contract are provided as evidence "MAT03_FT-système-anti-intrusion", "MAT03_Contrat-gardiennage". It can be seen in the security contract on page XX that the site is manned guarded 24/24.
4 points have been awarded.</t>
  </si>
  <si>
    <t>The fire alarm and security alarms are both related to a monitored facility called XXX. The file "MAT04_Surveillance-alarmes" is provided to attest this monitoring.
4 points have been awarded.</t>
  </si>
  <si>
    <t xml:space="preserve">According to the ERP of "NAMEBUILDING" "MAT05_ERP" which is the official diagnosis report called "ERP" in french for "pollution and risks situation diagnosis". It is provided by the government upon request for a specific building. The file states that no natural risk is to be deplored on the asset. However, procedures "MAT05_Procédure urgence aleas" have been put in place to deal with any potential event. Those evidence were checked during the audit. 
4 points can therefore be awarded here.
//
 A local flood risk plan, covering the whole city area (PPRI) has been established by local authorities. As the building site is located within, related evidence and maps have been provided "MAT05_Descriptif-georisques", "MAT05_PPRI-ville". 
A third party study has been carried out for the asset about the natural risks including flooding. Emergency plans have been developed to deal with threats for the site from all relevant natural hazards. Please see the report provided as evidence "MAT05_Plan-urgence". 2 points have been awarded.
</t>
  </si>
  <si>
    <t xml:space="preserve">External features :
Asset walls near the streets are separated from vehicular traffic by barriers. The landscaped areas are fenced off to avoid any damage from pedestrian traffic. Boulders are fitted in front of the external wall near the parking entrance.
Internal features :
Many protection equipments are present in the parking lot, and the delivery access area. Internal walls in the underground have wooden edges as protection from trolleys or else. A barrier is present in front of a wall to protect any damage near the freight elevator.
Please see the pictures provided as evidence. 
Those features were checked during the audit visit. 2 pints have been awarded.
"MAT 07_protection du bâtiment1.jpg", "MAT 07_protection du bâtiment2.jpg", "MAT 07_protection du bâtiment3.jpg", "MAT 07_protection du bâtiment4.jpg", "MAT 07_protection du bâtiment5.jpg".
2 points have been awarded.
</t>
  </si>
  <si>
    <t>The following waste streams are separated and stored independantly onsite : cardboards/papers, glass, cans, plastic bottles, food wastes, other wastes (OIW) and Nespresso capsules. Thus, the central storage area for waste is large enough to contain more than 4 streams. Please see the pictures provided as evidence : "WST 01_local déchets1.jpg", "WST 01_local déchets2.jpg", "WST 01_local déchets3.jpg", "WST 01_local déchets4.jpg", "WST 01_local déchets5.jpg".
4 points have been awarded.
//
Waste treatment on the asset is carried out by the City of Paris. Three containers are available: yellow (paper / cardboard, all types of packaging and plastic), white (for glass) and green for the rest.
The City of Paris makes an off-site waste separation using mainly optical sorting machines. Additional information is available on this website: https://www.paris.fr/pages/en-2019-paris-vous-facilite-le-tri-6266. 
The waste room was observed during the site visit on the day of the audit. All the waste containers described are present.
The pictures taken that day have been added to the evidence folder : WST01_Local déchets, WST01_Local déchets(1), WST01_Local déchets(2), WST01_Local déchets(3), WST01_Local déchets(4), WST01_Local déchets(5), WST01_Local déchets(6), WST01_Local déchets(7), WST01_Local déchets(8). As the off-site waste seperation shows more than 4 waste streams, 4 points have been awarded.</t>
  </si>
  <si>
    <t>In the interior courtyard of the building, potted plants have been set up, surrounding the outdoor relaxation area in landscaping. 
A calculation note "LE01_Espaces verts" has been added to the evidence folder. On page 1 and 2, the figures used for the calculation are stated. The planted area represents 3% of the total area of the cadastral plot. The note has been checked during the audit and the courtyard was visited. Pictures have been taken and added to the evidence folder : LE01_02_Espaces verts (1), LE01_02_Espaces verts (2), LE01_02_Espaces verts (3), LE01_02_Espaces verts (4), LE01_02_Espaces verts (5).
1 point has been awarded.
//
According to the ecological survey conducted in XXXX by the third party XXX, more than 10% of the asset footprint has been planted. See the study report "LE01_Rapport-étude-écologique" on page XX.
2 points have therefore been awarded.</t>
  </si>
  <si>
    <t>The differents areas of the building can be adapted to the functionality needs. For instance, the current tenant changed their work areas 3 years ago (before that there were partitioned offices). See the provided pictures as evidence. "MAT06_photo-cloisons", "MAT06_photo-open-space", "MAT06_photo-terminaux". 4 points have been awarded.
//
The architectural design of the building allows for each floor to be fully modular depending on the use made of the asset. Lightweight partitions are currently in place but can be removed quickly and easily. The layout of each floor "MAT06_Plans tous niveaux" has been added to the evidence folder. This piece of evidence shows how the partitions are fitted through the building (modularity). The plans are concording with what has been seen during the audit visit. 4 points have been awarded.
//
The asset was designed to allow any tenant upon arrival to adapt the space to their needs. The floors were delivered empty and identical without any partition. Different type of areas have been created to respond to the needs of the tenants : storage areas, offices, open spaces, etc. A note was written and added to the evidence file : "MAT06 Adaptation- immeuble". 4 points have been awarded.</t>
  </si>
  <si>
    <t>Natural herbaceous band along the rails and green roof/wall were seen during the visit. Pictures are provided in the evidence folder "LE02_Terrasse", "LE02_Végétalisation-toiture", etc.  2 points have been awarded.
//
Several planters can be seen on site. Pictures are provided. It is consistent with what was seen during the audit visit. 2 points have been awarded.</t>
  </si>
  <si>
    <t>The parking area on the underground floor is equipped with a light liquid separator. An annual passage is planned in order to purge it and avoid clogging. The annual voucher "POL01_Séparateur hydrocarbure" is presented on page X of the document given as evidence. During the audit visit, the room where can be seen the light liquid separator manhole cover has been checked. Pictures have been taken "POL01_Photo-séparateur hydroc (1)", "POL01_Photo-séparateur hydroc (2)" and added to the evidence folder.
4 points have been awarded.
//
As there are no parking area for motored vehicles nor restaurant, there is no need of any light-liquid or grease separator. The building layout for each floor and the ground floor are provided to justify the absence of parking area or restaurant facilities "POL01_Plan-niveaux", "POL01_Plan-masse".
4 points have been awarded.</t>
  </si>
  <si>
    <t>As shown in the ERP document "POL02_ERP" which is the official diagnosis report called "ERP" in french for "pollution and risks situation diagnosis", the plot on which the building is located is not concerned by any risk of flooding. 4 points have been awarded
//
Flood mitigation measures are implemented on the technical scope and for the emergency procedures. Please see the evidences provided "POL02_Reduction-risque-inondation", "POL02_Procédure-risque-inondation". 2 points have been awarded.</t>
  </si>
  <si>
    <t>Rainwater tanks have been fitted on site in order to minimise the rate of surface water runoff. Pictures have been added to the evidence folder "POL03_Recuperateur-eau-pluie(1)", "POL03_Cuve-eau-pluie(2)". 2 points have been awarded.
//
Green areas have been implemented on the roof where it was technically possible in order to minimise the rate of surface water runoff. Pictures have been added to the evidence folder "POL03_Terrasse-végétalisée(1)", "POL03_Terrasse-végétalisée(2)". 2 points have been awarded.
//
A large grassy area // storm-water basin has been implemented and maintained on the building site to reduce the amount of water run-off. Pictures have been added to the evidence folder "POL03_Espace-vert(1)", "POL03_Espace-vert(2)", "POL03_Bassin-orage(1)", "POL03_Bassin-orage(2)". 2 points have been awarded.</t>
  </si>
  <si>
    <t>A note "POL06_Chauffage" has been added to the evidence folder. It explains how the building is heated on page 1 and how the hot water is produced on page 2. As the building is heated thanks to heat pumps and that those heat pumps are functioning thanks to electricity, then it concurs to the fact that there is no combustion equipment on site. The hot water tanks are also eletrcical. There is therefore no risk of nitrogen oxide emission. As those equipement were checked during the audit visit, 4 points have been awarded.</t>
  </si>
  <si>
    <t>As the building is linked to an urban cooling network to meet its cooling needs, there is no additional cooling equipement using refrigerant. The cooling equippents of the building are listed in the energy audit report "POL04_Audit-énergétique-pXX".
4 points have been awarded.</t>
  </si>
  <si>
    <t>The file "POL05 Détecteur de fuite" provided as evidence show that there is a refrigerant (R134A) sensor fitted in the building. The sensor has been seen during the visit in the chiller room, a picture of the sensor has also been added to the evidence folder. As the sensor detects a refrigerant leak,  only an alarm is triggered - there is no automatic shutdown of the system, 3 points have been awarded.</t>
  </si>
  <si>
    <t>Management</t>
  </si>
  <si>
    <t xml:space="preserve">Materials </t>
  </si>
  <si>
    <t>Transport</t>
  </si>
  <si>
    <t>Waste</t>
  </si>
  <si>
    <t>Water</t>
  </si>
  <si>
    <t>Pollution</t>
  </si>
  <si>
    <t>Energy</t>
  </si>
  <si>
    <t>LandUse &amp; Ecology</t>
  </si>
  <si>
    <t>Total Score</t>
  </si>
  <si>
    <t>Rating</t>
  </si>
  <si>
    <t>Points disponibles</t>
  </si>
  <si>
    <t xml:space="preserve">Points disponibles - contribution au score </t>
  </si>
  <si>
    <t>Valeur du point - contribution au score</t>
  </si>
  <si>
    <t>Points atteints</t>
  </si>
  <si>
    <t>Part 2 Building Management</t>
  </si>
  <si>
    <t>Building Management</t>
  </si>
  <si>
    <t xml:space="preserve">Score atteint (%) </t>
  </si>
  <si>
    <t xml:space="preserve">Score visé (%) </t>
  </si>
  <si>
    <t>Part 1 Asset Performance</t>
  </si>
  <si>
    <t>Asset Performance</t>
  </si>
  <si>
    <t>Pondération Thème (%)</t>
  </si>
  <si>
    <t>Health &amp; Wellbeing</t>
  </si>
  <si>
    <t>Niveau obtenu en l'état</t>
  </si>
  <si>
    <t>Niveau obtenu avec le plan d'action</t>
  </si>
  <si>
    <t>Points atteints avec plan d'action</t>
  </si>
  <si>
    <t>Crédit</t>
  </si>
  <si>
    <t>Action</t>
  </si>
  <si>
    <t>Thématique</t>
  </si>
  <si>
    <t>Pondération</t>
  </si>
  <si>
    <t>Avancement</t>
  </si>
  <si>
    <t>Date d'échéance</t>
  </si>
  <si>
    <t>Commentaires</t>
  </si>
  <si>
    <t>Responsable de l'action</t>
  </si>
  <si>
    <t>Exemplary</t>
  </si>
  <si>
    <t>Titre</t>
  </si>
  <si>
    <t>-</t>
  </si>
  <si>
    <t>Réf</t>
  </si>
  <si>
    <t>A</t>
  </si>
  <si>
    <t>B</t>
  </si>
  <si>
    <t>C</t>
  </si>
  <si>
    <t>D</t>
  </si>
  <si>
    <t>E</t>
  </si>
  <si>
    <t>Crédits</t>
  </si>
  <si>
    <t>F</t>
  </si>
  <si>
    <t>x</t>
  </si>
  <si>
    <t xml:space="preserve">Options </t>
  </si>
  <si>
    <t>G</t>
  </si>
  <si>
    <t>H</t>
  </si>
  <si>
    <t>I</t>
  </si>
  <si>
    <t>Local</t>
  </si>
  <si>
    <t>_</t>
  </si>
  <si>
    <t>Biodiesel</t>
  </si>
  <si>
    <t>J</t>
  </si>
  <si>
    <t>K</t>
  </si>
  <si>
    <t>L</t>
  </si>
  <si>
    <t>M</t>
  </si>
  <si>
    <t>N</t>
  </si>
  <si>
    <t>O</t>
  </si>
  <si>
    <t>P</t>
  </si>
  <si>
    <t>Q</t>
  </si>
  <si>
    <t>Internal lighting</t>
  </si>
  <si>
    <t>Ventilation</t>
  </si>
  <si>
    <t>Local energy performance asset rating</t>
  </si>
  <si>
    <t>kgCO2/m2</t>
  </si>
  <si>
    <t>≥75 %</t>
  </si>
  <si>
    <t>&lt;5%</t>
  </si>
  <si>
    <t>X</t>
  </si>
  <si>
    <t>Crédits disponibles</t>
  </si>
  <si>
    <t>Catégorie</t>
  </si>
  <si>
    <t xml:space="preserve">ENE 04 </t>
  </si>
  <si>
    <t xml:space="preserve">ENE 10 </t>
  </si>
  <si>
    <t>RSC 01</t>
  </si>
  <si>
    <t>RSC 02</t>
  </si>
  <si>
    <t>RSC 03</t>
  </si>
  <si>
    <t>RSC 04</t>
  </si>
  <si>
    <t>RSL 01</t>
  </si>
  <si>
    <t>RSL 02</t>
  </si>
  <si>
    <t>RSL 03</t>
  </si>
  <si>
    <t>RSL 04</t>
  </si>
  <si>
    <t>RSL 05</t>
  </si>
  <si>
    <t>LUE 01</t>
  </si>
  <si>
    <t>LUE 02</t>
  </si>
  <si>
    <t>Question sans réponse</t>
  </si>
  <si>
    <t>Non</t>
  </si>
  <si>
    <t>Oui, ≥ 10 % de la surface totale des murs extérieurs et du toit du bien est vitrée.</t>
  </si>
  <si>
    <t>Oui, ≥ 50 % de la surface occupée répond aux exigences minimales de performance en matière de surface vitrée en pourcentage de la surface de plancher.</t>
  </si>
  <si>
    <t>Oui, ≥ 80 % de l'espace occupé répond aux exigences minimales de performance en matière de surface vitrée en pourcentage de la surface de plancher.</t>
  </si>
  <si>
    <t>Oui, tous les espaces occupés satisfont aux exigences minimales de performance en matière de surface vitrée en pourcentage de la surface de plancher.</t>
  </si>
  <si>
    <t>Les espaces occupés concernés sont-ils dotés de dispositifs de contrôle de l'éblouissement dû à la lumière du soleil ?</t>
  </si>
  <si>
    <t>Oui, dans ≥ 50 % de tout l'espace occupé pertinent</t>
  </si>
  <si>
    <t>Oui, dans ≥ 80 % de tout l'espace occupé pertinent</t>
  </si>
  <si>
    <t>Oui, ≥ 50 % de l'espace occupé est conforme aux meilleures pratiques en matière d'éclairement (lux) pour l'éclairage interne.</t>
  </si>
  <si>
    <t>Oui, ≥ 80 % de l'espace occupé est conforme aux meilleures pratiques en matière d'éclairement (lux) pour l'éclairage interne.</t>
  </si>
  <si>
    <t>Oui, ≥ 80 % de l'espace extérieur concerné respecte les niveaux d'éclairement (lux) des meilleures pratiques en matière d'éclairage extérieur.</t>
  </si>
  <si>
    <t>Existe-t-il des commandes d'éclairage dans les espaces occupés concernés qui permettent aux utilisateurs du bien de contrôler l'éclairage ?</t>
  </si>
  <si>
    <t>Oui, dans ≥ 50 % de l'espace occupé pertinent</t>
  </si>
  <si>
    <t>Oui, dans ≥ 80 % de l'espace occupé pertinent</t>
  </si>
  <si>
    <t>Les installations d'éclairage du bien ont-elles des caractéristiques qui minimisent ou empêchent le scintillement ?</t>
  </si>
  <si>
    <t>Oui ≥ 25% des installations d'éclairage ont des caractéristiques qui minimisent ou empêchent le scintillement</t>
  </si>
  <si>
    <t>Oui ≥ 50% des installations d'éclairage ont des caractéristiques qui minimisent ou empêchent le scintillement</t>
  </si>
  <si>
    <t>Oui ≥ 75 % des installations d'éclairage présentent des caractéristiques qui minimisent ou empêchent le scintillement</t>
  </si>
  <si>
    <t>Oui, toutes les installations d'éclairage ont des caractéristiques qui minimisent ou empêchent le scintillement.</t>
  </si>
  <si>
    <t>Les espaces pertinents comportant des postes de travail pour les utilisateurs de biens disposent-ils d'une vue extérieure adéquate depuis une fenêtre ?</t>
  </si>
  <si>
    <t>Oui ≥80% de la surface interne nette de chaque espace pertinent offre une vue adéquate vers l'extérieur dans ≥50% de tous les espaces pertinents du bien</t>
  </si>
  <si>
    <t>Oui ≥95% de la surface intérieure nette de chaque espace pertinent offre une vue adéquate vers l'extérieur dans ≥50% de tous les espaces pertinents du bien</t>
  </si>
  <si>
    <t>Oui ≥80% de la surface intérieure nette de chaque espace pertinent offre une vue adéquate vers l'extérieur dans ≥80% de tous les espaces pertinents du bien</t>
  </si>
  <si>
    <t>Oui ≥95% de la surface intérieure nette de chaque espace pertinent offre une vue adéquate vers l'extérieur dans ≥80% de tous les espaces pertinents du bien.</t>
  </si>
  <si>
    <t>Les utilisateurs du bien peuvent-ils contrôler la température et la ventilation des espaces occupés ?</t>
  </si>
  <si>
    <t>Oui, au moins une forme conforme de contrôle de la température</t>
  </si>
  <si>
    <t>Oui, au moins une forme conforme de contrôle de la ventilation</t>
  </si>
  <si>
    <t>Les entrées et sorties d'air du système de ventilation sont-elles situées de manière à minimiser l'entrée de polluants atmosphériques dans le bien ?</t>
  </si>
  <si>
    <t>Oui</t>
  </si>
  <si>
    <t>Des capteurs sont-ils installés dans le bien pour surveiller les niveaux de dioxyde de carbone dans l'air intérieur ?</t>
  </si>
  <si>
    <t>Oui, dans les zones soumises à des schémas d'occupation importants, imprévisibles ou variables</t>
  </si>
  <si>
    <t>Oui, dans les zones soumises à des schémas d'occupation importants, imprévisibles ou variables et dans tous les espaces régulièrement occupés.</t>
  </si>
  <si>
    <t>Oui, dans tous les espaces contenant des appareils à combustion</t>
  </si>
  <si>
    <t>Des aires de repos intérieures ou extérieures sont-elles prévues pour les utilisateurs des actifs ?</t>
  </si>
  <si>
    <t>Oui, des aires de repos intérieures avec places assises</t>
  </si>
  <si>
    <t>Oui, des installations pour préparer la nourriture et les boissons</t>
  </si>
  <si>
    <t>Oui, un espace extérieur dédié avec des sièges</t>
  </si>
  <si>
    <t>Le bien contient-il des caractéristiques permettant à tous les utilisateurs, indépendamment de leur âge, de leur taille, de leurs capacités ou de leur handicap, d'utiliser le bien de manière efficace ?</t>
  </si>
  <si>
    <t>Aucune caractéristique</t>
  </si>
  <si>
    <t>Oui, caractéristiques d'accessibilité standard limitées</t>
  </si>
  <si>
    <t>Oui, plusieurs caractéristiques d'accessibilité standard</t>
  </si>
  <si>
    <t>Oui, plusieurs caractéristiques d'accessibilité standard et avancées (conception universelle)</t>
  </si>
  <si>
    <t>Oui, nombreuses caractéristiques d'accessibilité standard et avancées (conception universelle)</t>
  </si>
  <si>
    <t>L'eau potable est-elle disponible pour les utilisateurs de l'actif ?</t>
  </si>
  <si>
    <t>Oui, tout ou partie des points de vente d'eau potable ne sont pas raccordés à un réseau public de distribution d'eau</t>
  </si>
  <si>
    <t>Oui, toutes les prises d'eau potable sont raccordées à un réseau public d'approvisionnement en eau</t>
  </si>
  <si>
    <t>Quelles sont les installations techniques présentes dans le bâtiment ?</t>
  </si>
  <si>
    <t>Chauffage uniquement</t>
  </si>
  <si>
    <t>Refroidissement uniquement</t>
  </si>
  <si>
    <t>Eau chaude uniquement</t>
  </si>
  <si>
    <t>Chauffage et eau chaude</t>
  </si>
  <si>
    <t>Refroidissement et eau chaude</t>
  </si>
  <si>
    <t>Chauffage, refroidissement et eau chaude</t>
  </si>
  <si>
    <t>Chauffage et climatisation</t>
  </si>
  <si>
    <t>Aucun (éclairage uniquement)</t>
  </si>
  <si>
    <t>Quel est le pourcentage de la surface au sol ventilée mécaniquement ?</t>
  </si>
  <si>
    <t>Le pourcentage de la surface de plancher ventilée mécaniquement est de ..... %.</t>
  </si>
  <si>
    <t>Valeur U moyenne des murs extérieurs (W/m²K)</t>
  </si>
  <si>
    <t>Valeur U moyenne du toit (W/m²K)</t>
  </si>
  <si>
    <t>Valeur U moyenne des fenêtres (W/m²K)</t>
  </si>
  <si>
    <t>Surface des murs extérieurs (sans les fenêtres) (m²)</t>
  </si>
  <si>
    <t>Surface du toit (m²)</t>
  </si>
  <si>
    <t>Surface des fenêtres (m²)</t>
  </si>
  <si>
    <t>Volume du bâtiment (m3)</t>
  </si>
  <si>
    <t>Valeur g moyenne du vitrage</t>
  </si>
  <si>
    <t>Y a-t-il une protection solaire extérieure pour réduire les gains solaires excessifs pendant la saison de refroidissement ?</t>
  </si>
  <si>
    <t>En quelle année les fenêtres ont-elles été remplacées pour la dernière fois ?</t>
  </si>
  <si>
    <t>Le bien utilise-t-il de l'électricité renouvelable produite sur place ?</t>
  </si>
  <si>
    <t>Quel pourcentage de la consommation annuelle d'électricité provient d'électricité renouvelable produite sur place ?</t>
  </si>
  <si>
    <t>Indiquer le résultat du test de pression/de fuite d'air du bâtiment s'il est connu (m3/h/m2@50Pa).</t>
  </si>
  <si>
    <t>Si aucun test de pression ou d'étanchéité à l'air n'a été effectué, une étude thermographique a-t-elle été réalisée ?</t>
  </si>
  <si>
    <t>Le résultat du test de pression et d'étanchéité à l'air du bâtiment est le suivant : ...... m³/h.m²@50Pa</t>
  </si>
  <si>
    <t>Refroidissement</t>
  </si>
  <si>
    <t>Le système de refroidissement sur site est-il central ou local ?</t>
  </si>
  <si>
    <t>Le refroidissement est-il distribué dans le bâtiment par l'air ?</t>
  </si>
  <si>
    <t>En quelle année le système de refroidissement principal a-t-il été remplacé (s'il est connu) ?</t>
  </si>
  <si>
    <t>Pour le refroidissement urbain uniquement : Quelles sont les principales sources de production de froid ?</t>
  </si>
  <si>
    <t>Le refroidissement des locaux est-il produit sur place ?</t>
  </si>
  <si>
    <t>Veuillez indiquer le coefficient d'efficacité énergétique (EER) du principal générateur de froid sur site, s'il est connu.</t>
  </si>
  <si>
    <t>Le bien n'est pas refroidi</t>
  </si>
  <si>
    <t>Unité de climatisation localisée (pièce)</t>
  </si>
  <si>
    <t>Cogénération sur site</t>
  </si>
  <si>
    <t>Source de refroidissement renouvelable</t>
  </si>
  <si>
    <t>Autre (défini par l'utilisateur)</t>
  </si>
  <si>
    <t>L'EER est le suivant : ......</t>
  </si>
  <si>
    <t>Centrale</t>
  </si>
  <si>
    <t>Locale</t>
  </si>
  <si>
    <t>Le système de refroidissement principal a été remplacé sur .....</t>
  </si>
  <si>
    <t>Source de refroidissement 1</t>
  </si>
  <si>
    <t>Source de refroidissement 2</t>
  </si>
  <si>
    <t>Source de refroidissement 3</t>
  </si>
  <si>
    <t>Source de refroidissement 4</t>
  </si>
  <si>
    <t>Le pourcentage de pertes de distribution pour le réseau de refroidissement est de...... %</t>
  </si>
  <si>
    <t>Le chauffage des locaux est-il produit sur place ?</t>
  </si>
  <si>
    <t>Veuillez indiquer l'efficacité ou le COP du principal générateur de chaleur sur site.</t>
  </si>
  <si>
    <t>Pompe à chaleur/refroidisseur réversible</t>
  </si>
  <si>
    <t>Consommation directe d'électricité</t>
  </si>
  <si>
    <t>Autre production de chaleur sur site, p. ex. cogénération/thermique solaire</t>
  </si>
  <si>
    <t>Autre (saisie par l'utilisateur)</t>
  </si>
  <si>
    <t>La COP est......</t>
  </si>
  <si>
    <t>Quel est le principal combustible utilisé pour la production de chaleur sur site ?</t>
  </si>
  <si>
    <t>Électricité</t>
  </si>
  <si>
    <t>Gaz naturel</t>
  </si>
  <si>
    <t>Mazout/kérosène</t>
  </si>
  <si>
    <t>Gazole</t>
  </si>
  <si>
    <t>Mazout</t>
  </si>
  <si>
    <t>Essence</t>
  </si>
  <si>
    <t>GPL</t>
  </si>
  <si>
    <t>Autres gaz de pétrole</t>
  </si>
  <si>
    <t>Charbon</t>
  </si>
  <si>
    <t>Gaz de décharge</t>
  </si>
  <si>
    <t>Autres biogaz</t>
  </si>
  <si>
    <t>Bois</t>
  </si>
  <si>
    <t>Source de chaleur renouvelable</t>
  </si>
  <si>
    <t>Refroidissement renouvelable</t>
  </si>
  <si>
    <t>Le système de chauffage principal du site est-il centralisé ou local ?</t>
  </si>
  <si>
    <t>La chaleur est-elle distribuée dans le bâtiment par l'air ?</t>
  </si>
  <si>
    <t>En quelle année le générateur de chaleur principal/système de chauffage a-t-il été remplacé pour la dernière fois (s'il est connu) ?</t>
  </si>
  <si>
    <t>Le générateur de chaleur principal/système de chauffage a été remplacé sur .....</t>
  </si>
  <si>
    <t>Source de chaleur 1</t>
  </si>
  <si>
    <t>Source de chaleur 2</t>
  </si>
  <si>
    <t>Source de chaleur 3</t>
  </si>
  <si>
    <t>Source de chaleur n</t>
  </si>
  <si>
    <t>Le pourcentage de pertes de distribution pour le réseau de chaleur est de ...... %.</t>
  </si>
  <si>
    <t>Quel est le pourcentage de la surface éclairée qui est équipée de lampes LED ?</t>
  </si>
  <si>
    <t>Quel est le pourcentage d'éclairage LED équipé d'un système de contrôle de l'éclairement constant ?</t>
  </si>
  <si>
    <t>Quel est le pourcentage de la surface éclairée qui est équipée de lampes fluorescentes compactes ?</t>
  </si>
  <si>
    <t>Quel est le pourcentage de lampes fluorescentes compactes équipées de diffuseurs ou d'abat-jour ?</t>
  </si>
  <si>
    <t>Quel est le pourcentage de la surface éclairée qui est équipée de lampes halogènes ?</t>
  </si>
  <si>
    <t>Quel est le pourcentage de lampes halogènes à tungstène équipées de diffuseurs ou d'abat-jour ?</t>
  </si>
  <si>
    <t>Quel est le pourcentage de lampes à incandescence équipées de diffuseurs ou d'abat-jour ?</t>
  </si>
  <si>
    <t>Quel pourcentage de la surface éclairée est équipé de tubes fluorescents T12 ?</t>
  </si>
  <si>
    <t>Quel est le pourcentage de tubes fluorescents T12 équipés de diffuseurs ou d'abat-jour ?</t>
  </si>
  <si>
    <t>Quel pourcentage de la surface éclairée est équipé de tubes fluorescents T8 ?</t>
  </si>
  <si>
    <t>Quel est le pourcentage de tubes fluorescents T8 équipés de diffuseurs ou d'abat-jour ?</t>
  </si>
  <si>
    <t>Quel pourcentage de la surface éclairée est équipé de tubes fluorescents T5 ?</t>
  </si>
  <si>
    <t>Quel est le pourcentage de tubes fluorescents T5 équipés de diffuseurs ou d'abat-jour ?</t>
  </si>
  <si>
    <t>Quel est le pourcentage de tubes fluorescents équipés de ballasts à haute fréquence ?</t>
  </si>
  <si>
    <t>Quel est le pourcentage de la surface éclairée des biens qui est équipée de lampes aux halogénures métalliques ?</t>
  </si>
  <si>
    <t>Quel est le pourcentage de lampes aux halogénures métalliques équipées de diffuseurs ou d'abat-jour ?</t>
  </si>
  <si>
    <t>Quel est le pourcentage de la surface de plancher éclairée qui a accès à la lumière du jour ?</t>
  </si>
  <si>
    <t>Quel est le pourcentage de l'espace éclairé le jour qui est équipé d'une commande photoélectrique à gradation ?</t>
  </si>
  <si>
    <t>Quel est le pourcentage de l'espace éclairé de jour qui est équipé de commandes photoélectriques ?</t>
  </si>
  <si>
    <t>Quel est le pourcentage de la surface éclairée occupée occasionnellement ?</t>
  </si>
  <si>
    <t>Quel est le pourcentage d'espaces occupés occasionnellement qui sont équipés d'un système de détection de présence avec arrêt automatique (activation manuelle) ?</t>
  </si>
  <si>
    <t>Quel pourcentage de l'espace occupé occasionnellement est équipé d'un système de détection automatique de présence ?</t>
  </si>
  <si>
    <t>Le pourcentage de ventilateurs équipés de variateurs de vitesse (VSD) est de ... %.</t>
  </si>
  <si>
    <t>La puissance spécifique des ventilateurs pour les systèmes de traitement de l'air est de .... W/l/s</t>
  </si>
  <si>
    <t>Le principal système de ventilation remplacé l'a été sur ....</t>
  </si>
  <si>
    <t>Le taux de récupération de chaleur du système de ventilation est de ......</t>
  </si>
  <si>
    <t>Quel est le pourcentage de ventilateurs équipés de variateurs de vitesse (VSD) ?</t>
  </si>
  <si>
    <t>Les pompes sont-elles équipées de variateurs de vitesse ?</t>
  </si>
  <si>
    <t>Les conduits ont-ils été testés pour détecter les fuites et des mesures correctives appropriées ont-elles été prises ?</t>
  </si>
  <si>
    <t>En quelle année le système de ventilation principal a-t-il été remplacé (s'il est connu) ?</t>
  </si>
  <si>
    <t>Quel est le taux de récupération de chaleur du système de ventilation (s'il est connu) ?</t>
  </si>
  <si>
    <t>Centralisé</t>
  </si>
  <si>
    <t>Le COP est de ................</t>
  </si>
  <si>
    <t>Le générateur principal d'eau chaude/système d'eau chaude a été remplacé sur .....</t>
  </si>
  <si>
    <t>Le pourcentage de pertes de distribution pour le réseau de chaleur est de...... %</t>
  </si>
  <si>
    <t>L'eau chaude est-elle produite sur place ?</t>
  </si>
  <si>
    <t>Le système principal de production d'eau chaude sur site est-il local ou centralisé ?</t>
  </si>
  <si>
    <t>Quelle est la source d'énergie utilisée pour produire de l'eau chaude sur place ?</t>
  </si>
  <si>
    <t>Veuillez indiquer le rendement de la production d'eau chaude ou le COP (s'il est connu).</t>
  </si>
  <si>
    <t>En quelle année le générateur principal d'eau chaude/système d'eau chaude a-t-il été remplacé pour la dernière fois (s'il est connu) ?</t>
  </si>
  <si>
    <t>Eau chaude</t>
  </si>
  <si>
    <t>Non cogénération</t>
  </si>
  <si>
    <t>Pas de chauffage électrique</t>
  </si>
  <si>
    <t>Pas de refroidissement électrique</t>
  </si>
  <si>
    <t>Pas de charge de véhicules électriques ou d'autres charges</t>
  </si>
  <si>
    <t>Charge contrôlée par l'équilibrage du réseau à sens unique</t>
  </si>
  <si>
    <t>Chargement contrôlé à équilibrage bidirectionnel du réseau et véhicule électrique sur le réseau</t>
  </si>
  <si>
    <t>Non Système CVC</t>
  </si>
  <si>
    <t>L'actif dispose-t-il d'une capacité de stockage d'électricité ?</t>
  </si>
  <si>
    <t>La cogénération est-elle optimisée pour être coordonnée avec la production locale d'énergie renouvelable et les profils de la demande d'énergie locale ?</t>
  </si>
  <si>
    <t>Le chauffage électrique est-il soumis au contrôle de la DSM ?</t>
  </si>
  <si>
    <t>Le refroidissement électrique est-il soumis au contrôle de la DSM ?</t>
  </si>
  <si>
    <t>La recharge des véhicules électriques, ou d'autres charges de recharge, inclut-elle un équilibrage du réseau ?</t>
  </si>
  <si>
    <t>Le système CVC dispose-t-il d'une gestion de la durée de fonctionnement ?</t>
  </si>
  <si>
    <t>Le bien n'est pas équipé d'un système de chauffage et de refroidissement</t>
  </si>
  <si>
    <t>Oui, avec communication entre les contrôleurs</t>
  </si>
  <si>
    <t>Oui, par des valeurs thermostatiques ou un contrôleur électronique</t>
  </si>
  <si>
    <t>Régulation de la température intérieure</t>
  </si>
  <si>
    <t>Contrôle de la compensation de la température extérieure</t>
  </si>
  <si>
    <t>Pas de contrôle</t>
  </si>
  <si>
    <t>Le bien n'est ni chauffé ni refroidi</t>
  </si>
  <si>
    <t>Verrouillage total</t>
  </si>
  <si>
    <t>Verrouillage partiel</t>
  </si>
  <si>
    <t>Pas de verrouillage</t>
  </si>
  <si>
    <t>Pas de ventilation mécanique ni de chauffage ou de refroidissement distribués par l'air</t>
  </si>
  <si>
    <t>Régulation du débit d'air en fonction de la demande ou de la présence au niveau de la pièce</t>
  </si>
  <si>
    <t>Régulation du débit d'air en fonction du temps au niveau de la pièce</t>
  </si>
  <si>
    <t>Pas de régulation du débit d'air au niveau de la pièce</t>
  </si>
  <si>
    <t>Pas de chauffage ou de refroidissement distribué par l'air</t>
  </si>
  <si>
    <t>Point de consigne variable avec compensation de la charge de la température de l'air soufflé</t>
  </si>
  <si>
    <t>Point de consigne variable avec compensation de la température extérieure pour la température de l'air soufflé</t>
  </si>
  <si>
    <t>Consigne constante pour la température de l'air soufflé</t>
  </si>
  <si>
    <t>Pas de contrôle de la température de l'air soufflé</t>
  </si>
  <si>
    <t>Pas d'humidification dans l'installation</t>
  </si>
  <si>
    <t>Contrôle de l'humidité de l'air ambiant, de l'air extrait ou de l'air soufflé</t>
  </si>
  <si>
    <t>Limitation de l'humidité de l'air soufflé</t>
  </si>
  <si>
    <t>Pas de contrôle de l'humidité de l'air</t>
  </si>
  <si>
    <t>Existe-t-il des régulateurs de température internes dans les différentes pièces ou zones ?</t>
  </si>
  <si>
    <t>La puissance du générateur de chaleur et du générateur de froid peut-elle être modulée ?</t>
  </si>
  <si>
    <t>Le système dispose-t-il d'une commande de verrouillage ?</t>
  </si>
  <si>
    <t>Le flux d'air peut-il être contrôlé au niveau de la pièce ?</t>
  </si>
  <si>
    <t>La température de l'air soufflé est-elle contrôlée ?</t>
  </si>
  <si>
    <t>L'humidité de l'air est-elle contrôlée ?</t>
  </si>
  <si>
    <t>Législation ou réglementation</t>
  </si>
  <si>
    <t>Volontaire</t>
  </si>
  <si>
    <t>Chauffage</t>
  </si>
  <si>
    <t>Ventilation mécanique</t>
  </si>
  <si>
    <t>Eclairage</t>
  </si>
  <si>
    <t>Systèmes de transport</t>
  </si>
  <si>
    <t>Systèmes de contrôle des bâtiments</t>
  </si>
  <si>
    <t>Systèmes de communication</t>
  </si>
  <si>
    <t>Utilisations d'énergie spécialisées, par exemple piscines, salles de serveurs</t>
  </si>
  <si>
    <t>Autres utilisations de l'énergie</t>
  </si>
  <si>
    <t>Calculée</t>
  </si>
  <si>
    <t>Mesurée</t>
  </si>
  <si>
    <t>kWh d'énergie fournie/m² pour chaque combustible</t>
  </si>
  <si>
    <t>kWh de demande de chauffage et de refroidissement par m2</t>
  </si>
  <si>
    <t>kWh d'énergie primaire par m²</t>
  </si>
  <si>
    <t>Métrique sans dimension</t>
  </si>
  <si>
    <t>Autre (à préciser)</t>
  </si>
  <si>
    <t>La mesure de la performance énergétique du bien est ....................</t>
  </si>
  <si>
    <t>Le bien a-t-il été évalué par rapport aux normes locales de performance énergétique pour les bâtiments existants ?</t>
  </si>
  <si>
    <t>L'évaluation de l'actif répondait-elle à une exigence légale ou réglementaire ou a-t-elle été entreprise volontairement ?</t>
  </si>
  <si>
    <t>L'évaluation a-t-elle été vérifiée par une tierce partie par rapport à une norme industrielle reconnue ?</t>
  </si>
  <si>
    <t xml:space="preserve">Quelles sont les utilisations de l'énergie prises en compte dans l'évaluation ?
</t>
  </si>
  <si>
    <t>L'évaluation est-elle basée sur une consommation d'énergie calculée ou mesurée ?</t>
  </si>
  <si>
    <t>Quelle est la mesure utilisée pour déterminer la performance énergétique ?</t>
  </si>
  <si>
    <t>Indiquer la valeur de la performance énergétique de l'actif, si elle est disponible.</t>
  </si>
  <si>
    <t>La surface totale de toiture accessible où des panneaux photovoltaïques pourraient être installés est de ..... m².</t>
  </si>
  <si>
    <t>La surface totale des panneaux photovoltaïques installés sur les toits est de .................. m².</t>
  </si>
  <si>
    <t>La surface totale des zones accessibles ailleurs sur le site où des panneaux photovoltaïques pourraient être installés est de .................... m².</t>
  </si>
  <si>
    <t>La surface totale des panneaux photovoltaïques installés ailleurs sur le site est de ..................... m².</t>
  </si>
  <si>
    <t>Quelle est la surface totale de la toiture accessible où des panneaux photovoltaïques pourraient être installés ?</t>
  </si>
  <si>
    <t>Quelle est la surface totale des panneaux photovoltaïques installés sur les toits ?</t>
  </si>
  <si>
    <t>Existe-t-il un ombrage important des panneaux photovoltaïques sur le toit ?</t>
  </si>
  <si>
    <t>Existe-t-il des zones accessibles ailleurs sur le site où des panneaux photovoltaïques pourraient être installés ?</t>
  </si>
  <si>
    <t>Quelle est la surface totale des zones accessibles ailleurs sur le site où des panneaux photovoltaïques pourraient être installés ?</t>
  </si>
  <si>
    <t>Quelle est la surface totale des panneaux photovoltaïques installés ailleurs sur le site ?</t>
  </si>
  <si>
    <t>Existe-t-il un ombrage excessif significatif des panneaux photovoltaïques ailleurs sur le site ?</t>
  </si>
  <si>
    <t>Il n'y a pas d'utilisation finale avec une consommation d'énergie significative</t>
  </si>
  <si>
    <t>100 % des utilisations finales ayant une consommation d'énergie significative sont sous-comptées</t>
  </si>
  <si>
    <t>≥75% des utilisations finales ayant une consommation d'énergie significative sont sous-comptées</t>
  </si>
  <si>
    <t>≥50% des utilisations finales ayant une consommation d'énergie significative sont sous-comptées</t>
  </si>
  <si>
    <t>≥25% des utilisations finales ayant une consommation d'énergie significative sont sous-comptées</t>
  </si>
  <si>
    <t>&lt;25% des utilisations finales ayant une consommation d'énergie significative sont sous-comptées</t>
  </si>
  <si>
    <t>Toutes les zones louées séparément ayant une consommation d'énergie significative sont sous-comptées.</t>
  </si>
  <si>
    <t>Toutes les utilisations finales ayant une consommation d'énergie importante dans chaque zone louée séparément font l'objet d'un sous-comptage.</t>
  </si>
  <si>
    <t>Pas de réponse à la question</t>
  </si>
  <si>
    <t>Les zones fonctionnelles ayant une consommation d'énergie significative sont sous-comptées.</t>
  </si>
  <si>
    <t>Toutes les utilisations finales ayant une consommation d'énergie significative au sein de chaque zone fonctionnelle font l'objet de compteurs divisionnaires.</t>
  </si>
  <si>
    <t>L'ensemble de l'éclairage du parking et de l'éclairage extérieur n'est pas économe en énergie et n'est pas équipé de dispositifs de contrôle automatique des économies d'énergie.</t>
  </si>
  <si>
    <t>L'éclairage extérieur est présent et efficace sur le plan énergétique OU est équipé de dispositifs de contrôle automatique des économies d'énergie</t>
  </si>
  <si>
    <t>L'éclairage extérieur est présent et efficace sur le plan énergétique ET est équipé de dispositifs de contrôle automatique des économies d'énergie</t>
  </si>
  <si>
    <t>L'éclairage du parking est présent et efficace sur le plan énergétique OU est équipé de dispositifs de contrôle automatique des économies d'énergie</t>
  </si>
  <si>
    <t>L'éclairage des parkings est présent et efficace sur le plan énergétique ET est équipé de dispositifs de contrôle automatique des économies d'énergie</t>
  </si>
  <si>
    <t>Tous les ascenseurs sont économes en énergie</t>
  </si>
  <si>
    <t>Tous les escaliers mécaniques et trottoirs roulants sont économes en énergie</t>
  </si>
  <si>
    <t>Nombre minimum d'espaces de rangement pour les vélos conformes</t>
  </si>
  <si>
    <t>Deux locaux à vélos conformes</t>
  </si>
  <si>
    <t>Trois installations pour vélos conformes</t>
  </si>
  <si>
    <t>Nombre minimal de stations de recharge pour voitures électriques conformes</t>
  </si>
  <si>
    <t>Postes de recharge supplémentaires pour voitures électriques</t>
  </si>
  <si>
    <t>Nombre minimal de voitures conformes partageant les espaces prioritaires</t>
  </si>
  <si>
    <t>Le bien est-il situé à distance de marche de nœuds de transport public offrant des services fréquents ?</t>
  </si>
  <si>
    <t>Nœud de transport public à plus de 1 km du bâtiment via un itinéraire piétonnier sûr, avec une fréquence de service de 30 minutes aux heures de pointe</t>
  </si>
  <si>
    <t>Nœud de transport public à plus d'1 km du bâtiment via un itinéraire piétonnier sûr, avec une fréquence de service de 15 minutes aux heures de pointe</t>
  </si>
  <si>
    <t>Nœud de transport public à moins d'un kilomètre du bâtiment par un itinéraire piétonnier sûr, avec une fréquence de service de 30 minutes aux heures de pointe.</t>
  </si>
  <si>
    <t>Un service de bus spécialisé est assuré.</t>
  </si>
  <si>
    <t>Nœud de transport public à moins de 500 m du bâtiment via un itinéraire piétonnier sûr, avec une fréquence de service de 30 minutes aux heures de pointe.</t>
  </si>
  <si>
    <t>Nœud de transport public à moins de 1 km du bâtiment via un itinéraire piétonnier sûr, avec une fréquence de service de 15 minutes aux heures de pointe.</t>
  </si>
  <si>
    <t>Nœud de transport public à moins de 500 m du bâtiment via un itinéraire piétonnier sûr, avec une fréquence de service de 15 minutes aux heures de pointe.</t>
  </si>
  <si>
    <t>Pas de nœud de transport public en place répondant aux critères ci-dessus</t>
  </si>
  <si>
    <t>Le bien est-il situé à proximité des commodités ?</t>
  </si>
  <si>
    <t>2 commodités se trouvent à moins de 1 km du bien par un itinéraire piétonnier sûr</t>
  </si>
  <si>
    <t>2 commodités se trouvent à moins de 500m du bien par un itinéraire piétonnier sûr</t>
  </si>
  <si>
    <t>4 commodités se trouvent à moins de 1km du bien via un itinéraire piétonnier sûr</t>
  </si>
  <si>
    <t>4 commodités se trouvent à moins de 500m du bien via un itinéraire piétonnier sûr</t>
  </si>
  <si>
    <t>Aucun de ces éléments</t>
  </si>
  <si>
    <t>Sans compteur</t>
  </si>
  <si>
    <t>Site - lorsque la consommation d'eau est mesurée pour l'ensemble du site</t>
  </si>
  <si>
    <t>Bâtiment - où la consommation d'eau est mesurée au niveau de l'ensemble du bâtiment</t>
  </si>
  <si>
    <t>Toutes les installations ou zones de bâtiments consommant de l'eau et représentant 10 % ou plus de la demande totale en eau du bâtiment sont équipées de sous-compteurs ou d'un équipement de surveillance de l'eau intégré à l'installation ou à la zone.
ET
Lorsque le bâtiment est occupé par plusieurs locataires, la consommation d'eau est mesurée pour chaque zone occupée par le locataire.</t>
  </si>
  <si>
    <t>Toutes les conditions de l'option de réponse E sont remplies, mais les compteurs divisionnaires ont également une sortie pulsée connectée à un système de gestion des bâtiments (GTB).</t>
  </si>
  <si>
    <t>Quel est le pourcentage de toilettes équipées de technologies à faible débit ?</t>
  </si>
  <si>
    <t>Le bien contient des toilettes qui ont une capacité de &gt;6 litres par chasse d'eau.</t>
  </si>
  <si>
    <t>Toutes les toilettes ≤6 litres par chasse d'eau</t>
  </si>
  <si>
    <t>≥75% des toilettes ≤4,5 litres par chasse d'eau (toutes les toilettes restantes ≤6 litres par chasse d'eau)</t>
  </si>
  <si>
    <t>Toutes les toilettes ≤4,5 litres par chasse d'eau</t>
  </si>
  <si>
    <t>≥50% des toilettes ≤3 litres par chasse d'eau (toutes les toilettes restantes ≤4,5 litres par chasse d'eau).</t>
  </si>
  <si>
    <t>Tous les urinoirs ≤3 litres par chasse d'eau</t>
  </si>
  <si>
    <t>Tous les urinoirs ≤1,2 litre par chasse d'eau</t>
  </si>
  <si>
    <t>Urinoirs sans eau</t>
  </si>
  <si>
    <t>Quel est le pourcentage de robinets de lavabos conçus pour une faible consommation d'eau ?</t>
  </si>
  <si>
    <t>Le bien contient des robinets de lavabo qui sont ≥6 litres/min.</t>
  </si>
  <si>
    <t>100 % ont ≤6 litres/min</t>
  </si>
  <si>
    <t>50 % ont une capacité ≤4 litres/min et les autres ont une capacité ≤6 litres/min</t>
  </si>
  <si>
    <t>100 % ont ≤4 litres/min</t>
  </si>
  <si>
    <t>100% ont ≤4 litres/min et ont une commande automatique</t>
  </si>
  <si>
    <t>≥1 à &lt;50%</t>
  </si>
  <si>
    <t>≥50 à &lt;75%</t>
  </si>
  <si>
    <t>≥75 à &lt;100%</t>
  </si>
  <si>
    <t>≥1 à &lt;25%</t>
  </si>
  <si>
    <t>≥25 à &lt;50%</t>
  </si>
  <si>
    <t>Le système d'approvisionnement en eau est-il équipé d'un système de détection automatique des fuites ?</t>
  </si>
  <si>
    <t>0 Question sans réponse</t>
  </si>
  <si>
    <t>≥1% à &lt;50%</t>
  </si>
  <si>
    <t>≥50% à &lt;70%</t>
  </si>
  <si>
    <t>≥75% à &lt;100%</t>
  </si>
  <si>
    <t>Quel est le pourcentage de robinets d'isolement installés sur les appareils et équipements de distribution d'eau ?</t>
  </si>
  <si>
    <t>Aucune étude d'état n'a été réalisée</t>
  </si>
  <si>
    <t>Une étude d'état a été réalisée par l'organisme gérant le bien</t>
  </si>
  <si>
    <t>Une étude d'état a été réalisée par l'organisme gérant le bien selon une procédure tierce</t>
  </si>
  <si>
    <t>Une étude d'état a été réalisée par un tiers indépendant</t>
  </si>
  <si>
    <t>Aucun travail n'a été effectué pour corriger les défauts identifiés et il n'y a pas de plan d'action</t>
  </si>
  <si>
    <t>Aucun travail n'a été effectué pour corriger les défauts identifiés, mais un plan d'action a été mis en place pour fixer la date à laquelle les défauts seront corrigés.</t>
  </si>
  <si>
    <t>Tous les défauts majeurs ont été corrigés</t>
  </si>
  <si>
    <t>Tous les défauts majeurs ont été corrigés et un plan d'action confirme la date à laquelle les défauts mineurs restants seront corrigés.</t>
  </si>
  <si>
    <t>Tous les défauts majeurs et mineurs identifiés ont été corrigés</t>
  </si>
  <si>
    <t>Existe-t-il des installations appropriées pour séparer, stocker et collecter les déchets du bien afin de permettre une réutilisation ou un recyclage optimal ?</t>
  </si>
  <si>
    <t>Une installation appropriée de gestion des déchets opérationnels est disponible pour le tri, le stockage et la collecte optimaux des déchets opérationnels générés par l'organisation qui gère le bien.</t>
  </si>
  <si>
    <t>Une installation de gestion des déchets opérationnels appropriée est disponible pour le tri, le stockage et la collecte optimaux des déchets opérationnels générés par le(s) occupant(s).</t>
  </si>
  <si>
    <t>Un espace de gestion des déchets de construction est disponible pour le tri, le stockage et la collecte optimaux des déchets de construction générés pendant les travaux d'aménagement des occupants.</t>
  </si>
  <si>
    <t>Un espace de stockage des produits de construction réutilisables est disponible sur le site ou localement pour stocker les produits de construction réutilisables.</t>
  </si>
  <si>
    <t>Oui, inventaire des ressources simples</t>
  </si>
  <si>
    <t>Oui, inventaire des ressources étendu</t>
  </si>
  <si>
    <t>Une étude sur la stratégie d'adaptation fonctionnelle spécifique au bâtiment a été entreprise.</t>
  </si>
  <si>
    <t>Un inventaire des ressources a-t-il été réalisé au cours des 5 dernières années ?</t>
  </si>
  <si>
    <t>La conception de l'actif permet-elle une adaptation future pour répondre à des demandes changeantes telles que des variations dans l'utilisation et la fonctionnalité ?</t>
  </si>
  <si>
    <t>Le champ d'application de l'évaluation des risques de catastrophes inclut les sources fluviales (rivières) et marémotrices (mer) et le risque d'inondation provenant de ces sources est moyen ou élevé.</t>
  </si>
  <si>
    <t>Le champ d'application de l'évaluation des risques d'inondation incluait toutes les sources et le risque d'inondation est moyen ou élevé.</t>
  </si>
  <si>
    <t>Des mesures d'atténuation des inondations étaient nécessaires et ont été mises en œuvre.</t>
  </si>
  <si>
    <t>L'étendue de l'évaluation des risques comprend les sources fluviales (rivières) et marémotrices (mer) ; le risque d'inondation provenant de ces sources est nul ou faible.</t>
  </si>
  <si>
    <t>L'évaluation des risques d'inondation a porté sur toutes les sources et le risque d'inondation est nul ou faible.</t>
  </si>
  <si>
    <t>L'évaluation des risques d'inondation tient compte du changement climatique.</t>
  </si>
  <si>
    <t>Des mesures ont-elles été prises pour minimiser le taux d'écoulement des eaux de surface du site ?</t>
  </si>
  <si>
    <t>Oui, et des plans d'urgence ont été élaborés pour tous les risques naturels pertinents.</t>
  </si>
  <si>
    <t>Le bien se trouve dans une zone où il n'y a pas de risques.</t>
  </si>
  <si>
    <t>Protection contre les effets d'une circulation piétonne intense dans toutes les entrées principales, les zones publiques et les voies de circulation (couloirs, ascenseurs, escaliers, portes, etc.).</t>
  </si>
  <si>
    <t>Protection contre toute circulation interne de véhicules ou de chariots à moins d'un mètre de la structure interne du bâtiment dans toutes les zones de stockage, de livraison, dans les couloirs et dans les cuisines.</t>
  </si>
  <si>
    <t>Protection ou prévention de toute collision potentielle avec des véhicules lorsque le stationnement et les manœuvres des véhicules ont lieu à moins d'un mètre de la façade du bâtiment pour toutes les aires de stationnement et à moins de deux mètres pour toutes les aires de livraison.</t>
  </si>
  <si>
    <t>Des allées facilement accessibles.</t>
  </si>
  <si>
    <t>Systèmes d'alarme incendie</t>
  </si>
  <si>
    <t>Le système d'alarme incendie est relié à un centre de surveillance opérationnel 24 heures sur 24.</t>
  </si>
  <si>
    <t>Systèmes d'alarme anti-intrusion</t>
  </si>
  <si>
    <t>Le système d'alarme anti-intrusion est relié à un centre de surveillance opérationnel 24 heures sur 24</t>
  </si>
  <si>
    <t>Une évaluation des risques a-t-elle été réalisée pour comprendre l'exposition d'un bien aux risques naturels actuels ?</t>
  </si>
  <si>
    <t>Le bien présente-t-il des caractéristiques qui protègent les éléments exposés du bâtiment et de l'aménagement paysager contre les dommages causés par la circulation des piétons, les mouvements des véhicules internes et des chariots, et les collisions avec les véhicules externes ?</t>
  </si>
  <si>
    <t>Le bien a-t-il été équipé de systèmes d'alarme incendie et intrusion certifiés conformes à une norme nationale ou internationale ?</t>
  </si>
  <si>
    <t>≥5% à ≤20%</t>
  </si>
  <si>
    <t>&gt;20% à ≤40%</t>
  </si>
  <si>
    <t>&gt;40% à ≤70%</t>
  </si>
  <si>
    <t>&gt;70% ou plus</t>
  </si>
  <si>
    <t>2 caractéristiques écologiques ou plus sont présentes</t>
  </si>
  <si>
    <t>Toutes les caractéristiques écologiques sont présentes</t>
  </si>
  <si>
    <t>Quel pourcentage de l'empreinte du bien a été planté ?</t>
  </si>
  <si>
    <t>Quels sont les éléments écologiques qui ont été plantés ou installés dans les zones plantées de l'empreinte du bien ?</t>
  </si>
  <si>
    <t>Oui, des intercepteurs de liquides légers sont installés dans le système de drainage là où il existe des sources potentielles de pollution.</t>
  </si>
  <si>
    <t>Oui, des séparateurs/filtres à graisse sont installés dans les cuisines commerciales.</t>
  </si>
  <si>
    <t>Oui, les émissions provenant des appareils de combustion dépassent les limites fixées dans le tableau 26</t>
  </si>
  <si>
    <t>Oui, les émissions des appareils de combustion de la biomasse ou des combustibles solides respectent les limites fixées dans le tableau 26.</t>
  </si>
  <si>
    <t>Oui, les émissions des appareils de combustion au mazout respectent les limites du tableau 26</t>
  </si>
  <si>
    <t>Oui, les émissions provenant d'appareils de combustion au gaz respectent les limites du tableau 26.</t>
  </si>
  <si>
    <t>Non, l'ensemble du chauffage et de l'eau chaude est fourni par un ou plusieurs systèmes sans combustion, par exemple alimentés par l'électricité.</t>
  </si>
  <si>
    <t>Certains réfrigérants ont un potentiel de réchauffement planétaire &gt;10 (par exemple, la majorité des HFC, HCFC, CFC).</t>
  </si>
  <si>
    <t>50 % des réfrigérants, par kW de capacité de refroidissement ou de chauffage, ont un potentiel de réchauffement planétaire ≤10 (par exemple, propane, butane).</t>
  </si>
  <si>
    <t>Tous les fluides frigorigènes ont un potentiel de réchauffement planétaire ≤10 (par exemple, propane, butane).</t>
  </si>
  <si>
    <t>Tous les réfrigérants ont un potentiel de réchauffement global ≤1 (par exemple, l'ammoniac, l'eau, le dioxyde de carbone).</t>
  </si>
  <si>
    <t>Aucun système de détection des fuites n'est en place</t>
  </si>
  <si>
    <t>Oui, alarme ou éclairage d'avertissement uniquement</t>
  </si>
  <si>
    <t>Oui, alarme ou éclairage, arrêt automatique et vidange des réfrigérants</t>
  </si>
  <si>
    <t>Seuls des réfrigérants inoffensifs pour l'environnement (PRP ≤1, ou à l'état solide) sont utilisés.</t>
  </si>
  <si>
    <t>Quelle est la puissance spécifique des ventilateurs pour les systèmes de traitement de l'air ? (SFPV value)</t>
  </si>
  <si>
    <t>Habitat qui soutient de manière significative les espèces indigènes locales</t>
  </si>
  <si>
    <t>Daylighting</t>
  </si>
  <si>
    <t>Control of glare from sunlight</t>
  </si>
  <si>
    <t>Internal and external lighting levels</t>
  </si>
  <si>
    <t>Minimizing flicker in lighting systems</t>
  </si>
  <si>
    <t>User comfort control</t>
  </si>
  <si>
    <t>Ventilation system air intakes and exhausts</t>
  </si>
  <si>
    <t>Carbon dioxide sensors</t>
  </si>
  <si>
    <t>Carbon monoxide detection</t>
  </si>
  <si>
    <t>Provision of rest areas</t>
  </si>
  <si>
    <t>Drinking Water Provision</t>
  </si>
  <si>
    <t>Building services</t>
  </si>
  <si>
    <t>Percentage of mechanical ventilation</t>
  </si>
  <si>
    <t>Fabric performance</t>
  </si>
  <si>
    <t xml:space="preserve">Questions relatives à la performance des tissus:  </t>
  </si>
  <si>
    <t>Air permeability of the fabric</t>
  </si>
  <si>
    <t>Cooling</t>
  </si>
  <si>
    <t>Quel pourcentage de la surface éclairée est équipé de lampes à incandescence ?</t>
  </si>
  <si>
    <t>Hot water</t>
  </si>
  <si>
    <t>Demand side 
management (DSM) capabilities 
for electricity</t>
  </si>
  <si>
    <t>Installed controls</t>
  </si>
  <si>
    <t>Water efficient 
equipment: toilets</t>
  </si>
  <si>
    <t>Water efficient 
equipment: urinals</t>
  </si>
  <si>
    <t>Water efficient 
equipment: hand washing 
basin taps</t>
  </si>
  <si>
    <t>Water efficient 
equipment: showers</t>
  </si>
  <si>
    <t>Water efficient 
equipment: white goods</t>
  </si>
  <si>
    <t>Reducing utility_x0002_supplied water consumption</t>
  </si>
  <si>
    <t>Condition Survey</t>
  </si>
  <si>
    <t xml:space="preserve">Resources inventory </t>
  </si>
  <si>
    <t>NIVEAU</t>
  </si>
  <si>
    <t>Score</t>
  </si>
  <si>
    <t>Select a single answer option</t>
  </si>
  <si>
    <t>Select either B, C or D, Answer E can be selected independently</t>
  </si>
  <si>
    <t xml:space="preserve"> Select a single answer option</t>
  </si>
  <si>
    <t>Select all answers that apply</t>
  </si>
  <si>
    <t>PART I : ASSET PERFORMANCE</t>
  </si>
  <si>
    <t>Score Actuel</t>
  </si>
  <si>
    <t>Applicable</t>
  </si>
  <si>
    <t xml:space="preserve"> Select all that apply</t>
  </si>
  <si>
    <t>Percentage of floor area that is mechanically ventilated</t>
  </si>
  <si>
    <t>Enter value or select a single answer option</t>
  </si>
  <si>
    <t>Enter pressure/air leakage test result</t>
  </si>
  <si>
    <t>For questions 1, 2, 4, 5, 7a-b select a single answer option. 
For questions 3, 6, 7c enter value</t>
  </si>
  <si>
    <t>For questions 1 - 6, 8 a - b select a single answer. 
For questions 7 and 8c enter value</t>
  </si>
  <si>
    <t>Question/ Answer</t>
  </si>
  <si>
    <t>For questions 1,3,5,6 enter value.
For question 2 and 4 select either Yes or No</t>
  </si>
  <si>
    <t>For questions 1 - 4, 7a - b select a single answer option. 
For question 5,6 and 7c enter value</t>
  </si>
  <si>
    <t>For questions 1 - 3, 5 - 6 select a single answer option. 
For question 4 select all that apply. For question 7 - 8 enter value</t>
  </si>
  <si>
    <t>For questions 2,3,6 and 7 provide area in m2. 
For questions 1,4,5 and 8select Yes or No</t>
  </si>
  <si>
    <t>Select all that apply</t>
  </si>
  <si>
    <t>If B is not selected, please select either answer C or D and either answer E or F.</t>
  </si>
  <si>
    <t>Select all answers from A - G that apply. 
Where B applies select either C or D</t>
  </si>
  <si>
    <t xml:space="preserve"> Select all answers that apply</t>
  </si>
  <si>
    <t xml:space="preserve"> Select one applicable answer A - D, also select answer E if applicable</t>
  </si>
  <si>
    <t xml:space="preserve"> Select all options that apply</t>
  </si>
  <si>
    <t>Oui, dans tous les parkings fermés</t>
  </si>
  <si>
    <t>Refroidisseur / Chiller</t>
  </si>
  <si>
    <t>Chaudière / Boiler</t>
  </si>
  <si>
    <t>Health and Wellbeing</t>
  </si>
  <si>
    <t>Resources</t>
  </si>
  <si>
    <t>Resilience</t>
  </si>
  <si>
    <t>Land Use and Ecology</t>
  </si>
  <si>
    <t>Weight</t>
  </si>
  <si>
    <t>SCORE</t>
  </si>
  <si>
    <t>Diesel</t>
  </si>
  <si>
    <t>Quel est le pourcentage de tubes fluorescents équipés d'un système de contrôle de l'éclairement constant ?</t>
  </si>
  <si>
    <t>Yes, ≥ 10% of the property's total exterior wall and roof area is glazed.</t>
  </si>
  <si>
    <t>Yes, ≥ 50% of the occupied space meets minimum glazed area performance requirements as a percentage of floor area.</t>
  </si>
  <si>
    <t>Yes, ≥ 80% of occupied space meets minimum glazed area performance requirements as a percentage of floor area.</t>
  </si>
  <si>
    <t>Yes, all occupied spaces meet the minimum performance requirements for glazed area as a percentage of floor area.</t>
  </si>
  <si>
    <t>Yes, in ≥ 50% of all relevant occupied space</t>
  </si>
  <si>
    <t>Yes, in ≥ 80% of all relevant occupied space</t>
  </si>
  <si>
    <t>Yes, ≥ 50% of occupied space complies with best practice illuminance (lux) for internal lighting.</t>
  </si>
  <si>
    <t>Yes, ≥ 80% of the occupied space complies with best practice illuminance levels (lux) for internal lighting.</t>
  </si>
  <si>
    <t>Yes, ≥ 80% of the outdoor space concerned complies with best practice illuminance levels (lux) for outdoor lighting.</t>
  </si>
  <si>
    <t>Yes, in ≥ 50% of the relevant occupied space</t>
  </si>
  <si>
    <t>Yes, in ≥ 80% of relevant occupied space</t>
  </si>
  <si>
    <t>Yes ≥ 25% of lighting installations have features that minimize or prevent flicker</t>
  </si>
  <si>
    <t>Yes ≥ 50% of lighting installations have features that minimize or prevent flicker</t>
  </si>
  <si>
    <t>Yes ≥ 75% of lighting installations have features that minimize or prevent flicker</t>
  </si>
  <si>
    <t>Yes, all lighting installations have features that minimize or prevent flicker.</t>
  </si>
  <si>
    <t>Yes ≥80% of the net internal area of each relevant space provides an adequate view to the outside in ≥50% of all relevant spaces in the property</t>
  </si>
  <si>
    <t>Yes ≥95% of the net internal area of each relevant space provides an adequate view to the outside in ≥50% of all relevant spaces in the property</t>
  </si>
  <si>
    <t>Yes ≥80% of the net interior surface area of each relevant space offers an adequate view to the outside in ≥80% of all relevant spaces in the property</t>
  </si>
  <si>
    <t>Yes ≥95% of the net interior surface area of each relevant space provides an adequate view to the outside in ≥80% of all relevant spaces in the property.</t>
  </si>
  <si>
    <t>Yes, at least one compliant form of temperature control</t>
  </si>
  <si>
    <t>Yes, at least one compliant form of ventilation control</t>
  </si>
  <si>
    <t>Yes, in areas subject to significant, unpredictable or variable occupancy patterns.</t>
  </si>
  <si>
    <t>Yes, in areas subject to significant, unpredictable or variable occupancy patterns and in all regularly occupied spaces.</t>
  </si>
  <si>
    <t>Yes, in all areas containing combustion appliances</t>
  </si>
  <si>
    <t>Yes, in all enclosed parking lots</t>
  </si>
  <si>
    <t>Yes, indoor rest areas with seating</t>
  </si>
  <si>
    <t>Yes, food and beverage preparation facilities</t>
  </si>
  <si>
    <t>Yes, dedicated outdoor seating area</t>
  </si>
  <si>
    <t>No features</t>
  </si>
  <si>
    <t>Yes, limited standard accessibility features</t>
  </si>
  <si>
    <t>Yes, several standard accessibility features</t>
  </si>
  <si>
    <t>Yes, many standard and advanced accessibility features (universal design)</t>
  </si>
  <si>
    <t>Yes, some or all drinking water outlets are not connected to a public water supply network.</t>
  </si>
  <si>
    <t>Yes, all drinking water outlets are connected to a public water supply network</t>
  </si>
  <si>
    <t>Cooling only</t>
  </si>
  <si>
    <t>None (lighting only)</t>
  </si>
  <si>
    <t>Heating and hot water</t>
  </si>
  <si>
    <t>Heating, cooling and hot water</t>
  </si>
  <si>
    <t>Cooling and hot water</t>
  </si>
  <si>
    <t>The percentage of mechanically ventilated floor area is ..... %.</t>
  </si>
  <si>
    <t>Average U-value for exterior walls (W/m²K)</t>
  </si>
  <si>
    <t>Average roof U-value (W/m²K)</t>
  </si>
  <si>
    <t>Average window U-value (W/m²K)</t>
  </si>
  <si>
    <t>Exterior wall surface (without windows) (m²)</t>
  </si>
  <si>
    <t>Roof area (m²)</t>
  </si>
  <si>
    <t>Window area (m²)</t>
  </si>
  <si>
    <t>Building volume (m3)</t>
  </si>
  <si>
    <t>Average g-value of glazing</t>
  </si>
  <si>
    <t>Is there any external solar shading to reduce excessive solar gain during the cooling season?</t>
  </si>
  <si>
    <t>In what year were the windows last replaced?</t>
  </si>
  <si>
    <t>Does the property use locally-generated renewable electricity?</t>
  </si>
  <si>
    <t>What percentage of annual electricity consumption comes from renewable electricity produced on site?</t>
  </si>
  <si>
    <t>The result of the building pressure and airtightness test is as follows: ...... m³/h.m²@50Pa</t>
  </si>
  <si>
    <t>Unanswered question</t>
  </si>
  <si>
    <t>Property is not cooled</t>
  </si>
  <si>
    <t>Localized air-conditioning unit (room)</t>
  </si>
  <si>
    <t>Chiller</t>
  </si>
  <si>
    <t>On-site cogeneration</t>
  </si>
  <si>
    <t>Renewable cooling source</t>
  </si>
  <si>
    <t>Other (user-defined)</t>
  </si>
  <si>
    <t>The EER is as follows: ......</t>
  </si>
  <si>
    <t>Central</t>
  </si>
  <si>
    <t>Main cooling system replaced at .....</t>
  </si>
  <si>
    <t>Cooling source 1</t>
  </si>
  <si>
    <t>Cooling source 2</t>
  </si>
  <si>
    <t>Cooling source 3</t>
  </si>
  <si>
    <t>Cooling source 4</t>
  </si>
  <si>
    <t>The percentage of distribution losses for the cooling network is ...... %</t>
  </si>
  <si>
    <t>COP is......</t>
  </si>
  <si>
    <t>Electricity</t>
  </si>
  <si>
    <t>Natural gas</t>
  </si>
  <si>
    <t>Fuel oil/kerosene</t>
  </si>
  <si>
    <t>Fuel oil</t>
  </si>
  <si>
    <t>Gasoline</t>
  </si>
  <si>
    <t>LPG</t>
  </si>
  <si>
    <t>Other petroleum gases</t>
  </si>
  <si>
    <t>Coal</t>
  </si>
  <si>
    <t>Landfill gas</t>
  </si>
  <si>
    <t>Other biogas</t>
  </si>
  <si>
    <t>Wood</t>
  </si>
  <si>
    <t>Renewable heat source</t>
  </si>
  <si>
    <t>Renewable cooling</t>
  </si>
  <si>
    <t>Power plant</t>
  </si>
  <si>
    <t>The main heat generator/heating system has been replaced at .....</t>
  </si>
  <si>
    <t>Heat source 1</t>
  </si>
  <si>
    <t>Heat source 2</t>
  </si>
  <si>
    <t>Heat source 3</t>
  </si>
  <si>
    <t>Heat source n</t>
  </si>
  <si>
    <t>The percentage of distribution losses for the heat network is ...... %.</t>
  </si>
  <si>
    <t>What percentage of the illuminated surface is equipped with LED lamps?</t>
  </si>
  <si>
    <t>What percentage of LED lighting is equipped with a constant illuminance control system?</t>
  </si>
  <si>
    <t>What percentage of the illuminated surface is equipped with compact fluorescent lamps?</t>
  </si>
  <si>
    <t>What percentage of compact fluorescent lamps are fitted with diffusers or shades?</t>
  </si>
  <si>
    <t>What percentage of the illuminated surface is equipped with halogen lamps?</t>
  </si>
  <si>
    <t>What percentage of tungsten-halogen lamps are fitted with diffusers or shades?</t>
  </si>
  <si>
    <t>What percentage of the illuminated surface is equipped with incandescent lamps?</t>
  </si>
  <si>
    <t>What percentage of incandescent lamps are fitted with diffusers or shades?</t>
  </si>
  <si>
    <t>What percentage of the illuminated surface is equipped with T12 fluorescent tubes?</t>
  </si>
  <si>
    <t>What percentage of T12 fluorescent lamps are fitted with diffusers or shades?</t>
  </si>
  <si>
    <t>What percentage of the illuminated surface is equipped with T8 fluorescent tubes?</t>
  </si>
  <si>
    <t>What percentage of T8 fluorescent tubes are fitted with diffusers or shades?</t>
  </si>
  <si>
    <t>What percentage of the illuminated surface is equipped with T5 fluorescent tubes?</t>
  </si>
  <si>
    <t>What percentage of T5 fluorescent tubes are fitted with diffusers or shades?</t>
  </si>
  <si>
    <t>What percentage of fluorescent tubes are equipped with a constant illuminance control system?</t>
  </si>
  <si>
    <t>What percentage of fluorescent tubes are equipped with high-frequency ballasts?</t>
  </si>
  <si>
    <t>What percentage of the illuminated surface of goods is equipped with metal halide lamps?</t>
  </si>
  <si>
    <t>What percentage of metal halide lamps are fitted with diffusers or shades?</t>
  </si>
  <si>
    <t>What percentage of the lit floor area has access to daylight?</t>
  </si>
  <si>
    <t>What percentage of daylit space is equipped with dimmable photoelectric control?</t>
  </si>
  <si>
    <t>What percentage of daylit space is equipped with photoelectric controls?</t>
  </si>
  <si>
    <t>What percentage of the illuminated area is occupied occasionally?</t>
  </si>
  <si>
    <t>What percentage of occasionally-occupied spaces is equipped with a presence detection system with automatic shut-off (manual activation)?</t>
  </si>
  <si>
    <t>What percentage of occasionally occupied space is equipped with an automatic presence detection system?</t>
  </si>
  <si>
    <t>The percentage of fans equipped with variable speed drives (VSD) is ... %.</t>
  </si>
  <si>
    <t>Specific fan power for air handling systems is .... W/l/s</t>
  </si>
  <si>
    <t>The main ventilation system replaced is ....</t>
  </si>
  <si>
    <t>The heat recovery rate of the ventilation system is ......</t>
  </si>
  <si>
    <t>Centralized</t>
  </si>
  <si>
    <t>Reversible heat pump/cooler</t>
  </si>
  <si>
    <t>Other on-site heat generation, e.g. cogeneration/solar thermal</t>
  </si>
  <si>
    <t>Other (user input)</t>
  </si>
  <si>
    <t>COP is ................</t>
  </si>
  <si>
    <t>The main hot water generator/hot water system has been replaced on .....</t>
  </si>
  <si>
    <t>The percentage of distribution losses for the heat network is ...... %</t>
  </si>
  <si>
    <t>No cogeneration</t>
  </si>
  <si>
    <t>No electric heating</t>
  </si>
  <si>
    <t>No electric cooling</t>
  </si>
  <si>
    <t>No charging of electric vehicles or other loads</t>
  </si>
  <si>
    <t>Load controlled by one-way grid balancing</t>
  </si>
  <si>
    <t>Two-way grid-balance controlled charging and electric vehicle on grid</t>
  </si>
  <si>
    <t>No HVAC system</t>
  </si>
  <si>
    <t>The property is not equipped with a heating and cooling system</t>
  </si>
  <si>
    <t>Yes, with communication between controllers</t>
  </si>
  <si>
    <t>Yes, with thermostatic values or electronic controller</t>
  </si>
  <si>
    <t>Property not equipped with heating and cooling system</t>
  </si>
  <si>
    <t>Indoor temperature control</t>
  </si>
  <si>
    <t>Outdoor temperature compensation control</t>
  </si>
  <si>
    <t>No control</t>
  </si>
  <si>
    <t>Property is neither heated nor cooled</t>
  </si>
  <si>
    <t>Total lockout</t>
  </si>
  <si>
    <t>Partial locking</t>
  </si>
  <si>
    <t>No lockout</t>
  </si>
  <si>
    <t>No mechanical ventilation or air-distributed heating or cooling</t>
  </si>
  <si>
    <t>Demand- or presence-dependent airflow control at room level</t>
  </si>
  <si>
    <t>Time-dependent airflow control at room level</t>
  </si>
  <si>
    <t>No airflow regulation at room level</t>
  </si>
  <si>
    <t>No air-distributed heating or cooling</t>
  </si>
  <si>
    <t>Variable setpoint with supply air temperature load compensation</t>
  </si>
  <si>
    <t>Variable setpoint with outdoor temperature compensation for supply air temperature</t>
  </si>
  <si>
    <t>Constant supply air temperature setpoint</t>
  </si>
  <si>
    <t>No supply air temperature control</t>
  </si>
  <si>
    <t>No humidification in the system</t>
  </si>
  <si>
    <t>Humidity control of room air, extract air or supply air</t>
  </si>
  <si>
    <t>Supply air humidity limitation</t>
  </si>
  <si>
    <t>No humidity control</t>
  </si>
  <si>
    <t>Legislation or regulations</t>
  </si>
  <si>
    <t>Voluntary</t>
  </si>
  <si>
    <t>Lighting</t>
  </si>
  <si>
    <t>Transportation systems</t>
  </si>
  <si>
    <t>Building control systems</t>
  </si>
  <si>
    <t>Communication systems</t>
  </si>
  <si>
    <t>Specialized energy uses, e.g. swimming pools, server rooms</t>
  </si>
  <si>
    <t>Other energy uses</t>
  </si>
  <si>
    <t>Calculated</t>
  </si>
  <si>
    <t>Measured</t>
  </si>
  <si>
    <t>kWh energy supplied/m² for each fuel</t>
  </si>
  <si>
    <t>kWh heating and cooling demand per m2</t>
  </si>
  <si>
    <t>kWh primary energy per m²</t>
  </si>
  <si>
    <t>Dimensionless metric</t>
  </si>
  <si>
    <t>Other (please specify)</t>
  </si>
  <si>
    <t>The property's energy performance measurement is ....................</t>
  </si>
  <si>
    <t>The total surface area of accessible roofs where photovoltaic panels could be installed is ..... m².</t>
  </si>
  <si>
    <t>The total surface area of photovoltaic panels installed on roofs is .................. m².</t>
  </si>
  <si>
    <t>The total surface area of accessible areas elsewhere on the site where photovoltaic panels could be installed is .................... m².</t>
  </si>
  <si>
    <t>The total surface area of photovoltaic panels installed elsewhere on the site is ..................... m².</t>
  </si>
  <si>
    <t>There is no end use with significant energy consumption</t>
  </si>
  <si>
    <t>100% of end uses with significant energy consumption are undercounted</t>
  </si>
  <si>
    <t>≥75% of end uses with significant energy consumption are undercounted</t>
  </si>
  <si>
    <t>≥50% of end uses with significant energy consumption are undercounted</t>
  </si>
  <si>
    <t>≥25% of end uses with significant energy consumption are undercounted</t>
  </si>
  <si>
    <t>&lt;25% of end uses with significant energy consumption are undercounted</t>
  </si>
  <si>
    <t>All separately rented areas with significant energy consumption are undermetered.</t>
  </si>
  <si>
    <t>All end uses with significant energy consumption in each separately leased area are submetered.</t>
  </si>
  <si>
    <t>Functional areas with significant energy consumption are undercounted.</t>
  </si>
  <si>
    <t>All end uses with significant energy consumption within each functional zone are subject to submetering.</t>
  </si>
  <si>
    <t>All parking lot lighting and exterior lighting are not energy efficient and are not equipped with automatic energy saving control devices.</t>
  </si>
  <si>
    <t>Exterior lighting is present and energy efficient OR is equipped with automatic energy saving controls</t>
  </si>
  <si>
    <t>Exterior lighting is present and energy efficient AND is equipped with automatic energy saving controls</t>
  </si>
  <si>
    <t>Parking lot lighting is present and energy efficient OR is equipped with automatic energy saving controls</t>
  </si>
  <si>
    <t>Parking lot lighting is present and energy efficient AND is equipped with automatic energy saving controls</t>
  </si>
  <si>
    <t>All elevators are energy efficient</t>
  </si>
  <si>
    <t>All escalators and moving walks are energy efficient</t>
  </si>
  <si>
    <t>Minimum number of storage spaces for compliant bicycles</t>
  </si>
  <si>
    <t>Two compliant bicycle rooms</t>
  </si>
  <si>
    <t>Three compliant bicycle facilities</t>
  </si>
  <si>
    <t>Minimum number of compliant electric car charging stations</t>
  </si>
  <si>
    <t>Additional charging stations for electric cars</t>
  </si>
  <si>
    <t>Minimum number of compliant cars sharing priority spaces</t>
  </si>
  <si>
    <t>Public transport node more than 1 km from the building via a safe pedestrian route, with a service frequency of 30 minutes during peak hours</t>
  </si>
  <si>
    <t>Public transport node more than 1 km from the building via a safe pedestrian route, with a service frequency of 15 minutes during peak hours</t>
  </si>
  <si>
    <t>Public transport hub less than 1 kilometer from the building via a safe pedestrian route, with a service frequency of 30 minutes during peak hours.</t>
  </si>
  <si>
    <t>A specialized bus service is provided.</t>
  </si>
  <si>
    <t>Public transport node within 500m of the building via a safe pedestrian route, with a service frequency of 30 minutes during peak hours.</t>
  </si>
  <si>
    <t>Public transport node less than 1 km from the building via a safe pedestrian route, with a service frequency of 15 minutes during peak hours.</t>
  </si>
  <si>
    <t>Public transport node within 500m of the building via a safe pedestrian route, with a service frequency of 15 minutes during peak hours.</t>
  </si>
  <si>
    <t>No public transport hub in place meeting the above criteria</t>
  </si>
  <si>
    <t>2 amenities are within 1 km of the property via a safe pedestrian route</t>
  </si>
  <si>
    <t>2 amenities are located less than 500m from the property via a safe pedestrian route</t>
  </si>
  <si>
    <t>4 amenities are located within 1km of the property via a safe pedestrian route</t>
  </si>
  <si>
    <t>4 amenities are located within 500m of the property via a safe pedestrian route</t>
  </si>
  <si>
    <t>None of these</t>
  </si>
  <si>
    <t>Service access routes and maneuvering areas are independent of parking areas, pedestrian and cycle paths, but access points are not independent.</t>
  </si>
  <si>
    <t>Without meter</t>
  </si>
  <si>
    <t>Site - when water consumption is measured for the entire site</t>
  </si>
  <si>
    <t>Building - where water consumption is measured at the level of the whole building</t>
  </si>
  <si>
    <t>All facilities or areas of buildings consuming water and representing 10% or more of the total water demand of the building are equipped with sub-meters or water monitoring equipment integrated into the facility or to the area.
AND
When the building is occupied by multiple tenants, water consumption is measured for each area occupied by the tenant.</t>
  </si>
  <si>
    <t>All conditions for response option E are met, but submeters also have a pulsed output connected to a building management system (BMS).</t>
  </si>
  <si>
    <t>The property contains a toilet which has a capacity of &gt;6 liters per flush.</t>
  </si>
  <si>
    <t>All toilets ≤6 liters per flush</t>
  </si>
  <si>
    <t>≥75% of toilets ≤4.5 liters per flush (all remaining toilets ≤6 liters per flush)</t>
  </si>
  <si>
    <t>All toilets ≤4.5 liters per flush</t>
  </si>
  <si>
    <t>≥50% of toilets ≤3 liters per flush (all remaining toilets ≤4.5 liters per flush).</t>
  </si>
  <si>
    <t>All urinals ≤3 liters per flush</t>
  </si>
  <si>
    <t>All urinals ≤1.2 liters per flush</t>
  </si>
  <si>
    <t>Waterless urinals</t>
  </si>
  <si>
    <t>The property contains sink taps that are ≥6 liters/min.</t>
  </si>
  <si>
    <t>100% have ≤6 liters/min</t>
  </si>
  <si>
    <t>50% have a capacity ≤4 liters/min and the others have a capacity ≤6 liters/min</t>
  </si>
  <si>
    <t>100% have ≤4 liters/min</t>
  </si>
  <si>
    <t>100% have ≤4 liters/min and have automatic control</t>
  </si>
  <si>
    <t>No state study has been carried out</t>
  </si>
  <si>
    <t>A condition study was carried out by the organization managing the property</t>
  </si>
  <si>
    <t>A condition study was carried out by the organization managing the property using a third-party procedure</t>
  </si>
  <si>
    <t>A state study was carried out by an independent third party</t>
  </si>
  <si>
    <t>No work has been done to correct the identified defects and there is no action plan</t>
  </si>
  <si>
    <t>No work has been carried out to correct the identified defects, but an action plan has been put in place to set a date by which the defects will be corrected.</t>
  </si>
  <si>
    <t>All major defects have been fixed</t>
  </si>
  <si>
    <t>All major defects have been corrected and an action plan confirms when the remaining minor defects will be corrected.</t>
  </si>
  <si>
    <t>All major and minor defects identified have been corrected</t>
  </si>
  <si>
    <t>An appropriate operational waste management facility is available for the optimal sorting, storage and collection of operational waste generated by the organization managing the property.</t>
  </si>
  <si>
    <t>A suitable operational waste management facility is available for the optimal sorting, storage and collection of operational waste generated by the occupant(s).</t>
  </si>
  <si>
    <t>A construction waste management space is available for the optimal sorting, storage and collection of construction waste generated during occupier fit-out works.</t>
  </si>
  <si>
    <t>Reusable construction product storage space is available on site or locally to store reusable construction products.</t>
  </si>
  <si>
    <t>Yes, simple resource inventory</t>
  </si>
  <si>
    <t>Yes, expanded resource inventory</t>
  </si>
  <si>
    <t>A study on the functional adaptation strategy specific to the building was undertaken.</t>
  </si>
  <si>
    <t>The scope of disaster risk assessment includes fluvial (rivers) and tidal (sea) sources and the risk of flooding from these sources is medium or high.</t>
  </si>
  <si>
    <t>The scope of the flood risk assessment included all sources and the flood risk is medium or high.</t>
  </si>
  <si>
    <t>Flood mitigation measures were necessary and were implemented.</t>
  </si>
  <si>
    <t>The scope of risk assessment includes fluvial (rivers) and tidal (sea) sources; the risk of flooding from these sources is zero or low.</t>
  </si>
  <si>
    <t>The flood risk assessment has covered all sources and the risk of flooding is zero or low.</t>
  </si>
  <si>
    <t>Flood risk assessment takes climate change into account.</t>
  </si>
  <si>
    <t>Yes, and contingency plans have been developed for all relevant natural hazards.</t>
  </si>
  <si>
    <t>The property is located in an area where there are no risks.</t>
  </si>
  <si>
    <t>Protection against the effects of heavy pedestrian traffic in all main entrances, public areas and circulation routes (corridors, elevators, stairs, doors, etc.).</t>
  </si>
  <si>
    <t>Protection against any internal circulation of vehicles or trolleys within one meter of the internal structure of the building in all storage and delivery areas, in corridors and in kitchens.</t>
  </si>
  <si>
    <t>Protection or prevention of any potential collision with vehicles when parking and maneuvering of vehicles takes place within one meter of the building facade for all parking areas and within two meters for all delivery areas.</t>
  </si>
  <si>
    <t>Easily accessible paths.</t>
  </si>
  <si>
    <t>Fire alarm systems</t>
  </si>
  <si>
    <t>The fire alarm system is connected to a monitoring center operational 24 hours a day.</t>
  </si>
  <si>
    <t>Anti-intrusion alarm systems</t>
  </si>
  <si>
    <t>The intruder alarm system is connected to a 24-hour monitoring center</t>
  </si>
  <si>
    <t>&gt;70% or more</t>
  </si>
  <si>
    <t>2 or more ecological characteristics are present</t>
  </si>
  <si>
    <t>All ecological features are present</t>
  </si>
  <si>
    <t>Habitat that significantly supports local native species</t>
  </si>
  <si>
    <t>Yes, light liquid interceptors are installed in the drainage system where there are potential sources of pollution.</t>
  </si>
  <si>
    <t>Yes, grease traps/filters are installed in commercial kitchens</t>
  </si>
  <si>
    <t>Yes, emissions from combustion appliances exceed the limits set out in Table 26</t>
  </si>
  <si>
    <t>Yes, emissions from biomass or solid fuel combustion appliances meet the limits set out in Table 26.</t>
  </si>
  <si>
    <t>Yes, emissions from oil combustion appliances meet the limits in Table 26</t>
  </si>
  <si>
    <t>Yes, emissions from gas combustion appliances meet the limits in Table 26.</t>
  </si>
  <si>
    <t>No, all heating and hot water is provided by one or more non-combustion systems, for example powered by electricity.</t>
  </si>
  <si>
    <t>Some refrigerants have a global warming potential &gt;10 (for example, the majority of HFCs, HCFCs, CFCs).</t>
  </si>
  <si>
    <t>50% of refrigerants, per kW of cooling or heating capacity, have a global warming potential ≤10 (e.g. propane, butane).</t>
  </si>
  <si>
    <t>All refrigerants have a global warming potential ≤10 (e.g. propane, butane).</t>
  </si>
  <si>
    <t>All refrigerants have a global warming potential ≤1 (e.g. ammonia, water, carbon dioxide).</t>
  </si>
  <si>
    <t>No leak detection system is in place</t>
  </si>
  <si>
    <t>Yes, alarm or warning light only</t>
  </si>
  <si>
    <t>Yes, alarm or lighting, automatic shutdown and draining of refrigerants</t>
  </si>
  <si>
    <t>Only refrigerants that are harmless to the environment (GWP ≤1, or in solid state) are used.</t>
  </si>
  <si>
    <t>Other petroleum gas</t>
  </si>
  <si>
    <t>District cooling</t>
  </si>
  <si>
    <t>Select a single answer option (if C, D or E has been selected above)</t>
  </si>
  <si>
    <t xml:space="preserve">             </t>
  </si>
  <si>
    <t>Réponse VA</t>
  </si>
  <si>
    <t xml:space="preserve">Numéro d'affaire ARP : </t>
  </si>
  <si>
    <t xml:space="preserve">Client : </t>
  </si>
  <si>
    <t>Informations sur le bâtiment</t>
  </si>
  <si>
    <t>Description du site :</t>
  </si>
  <si>
    <t>Adresse</t>
  </si>
  <si>
    <t>Nom du batiment :</t>
  </si>
  <si>
    <t>Nom du porteur :</t>
  </si>
  <si>
    <t>Noms du (des) porteur(s) du (des) contrats d'exploitation :</t>
  </si>
  <si>
    <t>Référentiel utilisé :</t>
  </si>
  <si>
    <t>Surface du bâtiment (m²) :</t>
  </si>
  <si>
    <t>Gross Internal Area (m²)</t>
  </si>
  <si>
    <t>Gross Lettable Area (m²)</t>
  </si>
  <si>
    <t>Non-Lettable Area (m²)</t>
  </si>
  <si>
    <t>Effectif sur site :</t>
  </si>
  <si>
    <t>Surface de la parcelle (m²) :</t>
  </si>
  <si>
    <t>Nom(s) du (des) locataire(s)</t>
  </si>
  <si>
    <t>Informations relatives à la certification</t>
  </si>
  <si>
    <t>Certificabilité PART 1</t>
  </si>
  <si>
    <t>Certificabilité PART 2</t>
  </si>
  <si>
    <t>Parts portées</t>
  </si>
  <si>
    <t>Année de construction</t>
  </si>
  <si>
    <t>Année de dernière rénovation</t>
  </si>
  <si>
    <t>Accès plateforme BIU</t>
  </si>
  <si>
    <t>Auditrice ARP-Astrance</t>
  </si>
  <si>
    <t>Coordonnées des acteurs d'exploitation</t>
  </si>
  <si>
    <t>Date et durée contrat</t>
  </si>
  <si>
    <t>Nom et coordonnées</t>
  </si>
  <si>
    <t>Multitechnique
Parties Communes</t>
  </si>
  <si>
    <t>Multitechnique 
Parties privatives</t>
  </si>
  <si>
    <t>CBRE</t>
  </si>
  <si>
    <t>Entretien des espaces verts</t>
  </si>
  <si>
    <t>Entretien des espaces extérieurs</t>
  </si>
  <si>
    <t>Entretien des façades</t>
  </si>
  <si>
    <t>Entretien toiture(s)</t>
  </si>
  <si>
    <t>Nettoyage des espaces intérieurs Parties communes</t>
  </si>
  <si>
    <t>Nettoyage des espaces intérieurs
Parties privatives</t>
  </si>
  <si>
    <t>Gestionnaire déchets de maintenance</t>
  </si>
  <si>
    <t>Gestionnaire des déchets d'activité</t>
  </si>
  <si>
    <t>Biodéchets</t>
  </si>
  <si>
    <t>Déchets mégots</t>
  </si>
  <si>
    <t>Sécurité incendie et sureté Parties communes</t>
  </si>
  <si>
    <t>Sécurité incendie et sureté Parties privatives</t>
  </si>
  <si>
    <t>Maintenance GTB</t>
  </si>
  <si>
    <t>Espaces verts Parties privatives</t>
  </si>
  <si>
    <t>Caféteria</t>
  </si>
  <si>
    <t>Conciergerie</t>
  </si>
  <si>
    <t>Frais BRE crédit de mesure certification</t>
  </si>
  <si>
    <t>Date d'achat</t>
  </si>
  <si>
    <t>Date fin de validité</t>
  </si>
  <si>
    <t>Montant (£)</t>
  </si>
  <si>
    <t>Montant vendu (€HT)</t>
  </si>
  <si>
    <t>Frais BRE crédits de certificat</t>
  </si>
  <si>
    <t>Quel est le principal Type de système de refroidissement sur site ?</t>
  </si>
  <si>
    <t>Pour le refroidissement urbain uniquement : Savez-vous quels Types de production de froid sont utilisés pour l'approvisionnement en froid du réseau ?</t>
  </si>
  <si>
    <t>Quel est le principal Type de production pour le chauffage des locaux sur site ?</t>
  </si>
  <si>
    <t>Quel est le principal Type de production d'eau chaude sur site ?</t>
  </si>
  <si>
    <t>Pour l'eau chaude fournie par le chauffage urbain uniquement : Savez-vous quels Types de production de chaleur sont utilisés pour l'approvisionnement du réseau de chauffage ?</t>
  </si>
  <si>
    <t>Saisir la valeur de référence de la performance énergétique pour le Type d'actif, si elle est disponible.</t>
  </si>
  <si>
    <t>La valeur de référence de la performance énergétique pour le Type d'actif est .........................</t>
  </si>
  <si>
    <t>The energy performance reference value for the asset Type is .........................</t>
  </si>
  <si>
    <t>Les appareils électriques intelligents ou l'eau chaude Sanitaire (ECS) font-ils l'objet d'un contrôle de la GAD ?</t>
  </si>
  <si>
    <t>Des dispositifs de contrôle du débit permettant de réguler l'approvisionnement en eau en fonction de la demande sont-ils installés dans chaque zone de WC ou installation Sanitaire ?</t>
  </si>
  <si>
    <t>Pour le chauffage urbain uniquement : Savez-vous quels Types de production de chaleur sont utilisés pour l'approvisionnement en chaud du réseau ?</t>
  </si>
  <si>
    <t xml:space="preserve">A quel niveau la consommation d'eau est-elle mesurée ?
</t>
  </si>
  <si>
    <t xml:space="preserve">Si une évaluation des risques d'inondation (FRA) a été réalisée, quelle était sa portée et quel niveau de risque d'inondation a été attribué à l'actif ?
</t>
  </si>
  <si>
    <t>Le service courrier et les quai de livraisons sont-ils indépendants des parking et des accès piétons et cyclistes?</t>
  </si>
  <si>
    <t>La quai de livraison et le service courriers sont indépendantes des parking et des accès piétons et cyclistes, mais les points d'accès ne sont pas indépendants.</t>
  </si>
  <si>
    <t>Commentaires FR</t>
  </si>
  <si>
    <t>Commentaires EN</t>
  </si>
  <si>
    <t>Status</t>
  </si>
  <si>
    <t>EN ATTENTE</t>
  </si>
  <si>
    <t>Nbr</t>
  </si>
  <si>
    <t xml:space="preserve">Part I Asset Performance </t>
  </si>
  <si>
    <t>Select a single answer from B, C, E &amp; F, if answer B or C has been selected, answer D is also available. 
Answer G is in addition to all other answers</t>
  </si>
  <si>
    <t>Solar photovoltaic (PV) panels</t>
  </si>
  <si>
    <t xml:space="preserve">Solar thermal panels </t>
  </si>
  <si>
    <t xml:space="preserve">Monitoring energy uses </t>
  </si>
  <si>
    <t xml:space="preserve">Monitoring tenanted 
areas </t>
  </si>
  <si>
    <t>External lighting</t>
  </si>
  <si>
    <t xml:space="preserve">Energy efficient 
transport systems </t>
  </si>
  <si>
    <t xml:space="preserve">Alternative modes of transport </t>
  </si>
  <si>
    <t xml:space="preserve">Proximity to public transport </t>
  </si>
  <si>
    <t xml:space="preserve">Pedestrian and cyclist safety </t>
  </si>
  <si>
    <t xml:space="preserve">Surface water run-off impact mitigation </t>
  </si>
  <si>
    <t>Natural hazard risk assessment</t>
  </si>
  <si>
    <t xml:space="preserve">Durable and resilient features </t>
  </si>
  <si>
    <t>Alarm systems</t>
  </si>
  <si>
    <t xml:space="preserve">Ecological features of planted area </t>
  </si>
  <si>
    <t>Minimising watercourse pollution</t>
  </si>
  <si>
    <t xml:space="preserve">Chemical storage </t>
  </si>
  <si>
    <t>Local air quality</t>
  </si>
  <si>
    <t>Refrigerant leak detection systems</t>
  </si>
  <si>
    <t>Global warming potential of refrigerants</t>
  </si>
  <si>
    <t>Documentation spécifiant la surface au sol et la surface vitrée dans les espaces occupés et les calculs conformément à la méthodologie.</t>
  </si>
  <si>
    <t>Preuve photographique des élévations du bâtiment, des surfaces vitrées dans les espaces occupés et de toute obstruction.</t>
  </si>
  <si>
    <t>Preuve photographique des dispositifs de contrôle de l'éblouissement.</t>
  </si>
  <si>
    <t>Documentation confirmant que les niveaux d'éclairement dans l'espace occupé sont conformes aux meilleures pratiques et ont été mesurés conformément à la "procédure de mesure de l'éclairement" (cf. Méthodologie).</t>
  </si>
  <si>
    <t>Plans d'éclairage, fiches techniques ou schémas.</t>
  </si>
  <si>
    <t>Preuve photographique des commandes d'éclairage.</t>
  </si>
  <si>
    <t xml:space="preserve">Inspection visuelle et preuve photographique par l'évaluateur que l'éclairage installé répond aux critères. </t>
  </si>
  <si>
    <t>Spécifications techniques de l'éclairage installé.</t>
  </si>
  <si>
    <t>Preuve photographique</t>
  </si>
  <si>
    <t>Plans d'étage illustrant la profondeur des pièces et la surface des fenêtres pour chaque espace concerné.</t>
  </si>
  <si>
    <t xml:space="preserve">Les plans de construction illustrent l'emplacement des contrôles et du zonage </t>
  </si>
  <si>
    <t xml:space="preserve">Documentation (par exemple, plans, photographies ou dessins à l'échelle du bien) indiquant l'emplacement des entrées et sorties d'air et des sources externes de pollution, ainsi que les distances qui les séparent. </t>
  </si>
  <si>
    <t>Preuve photographique des capteurs</t>
  </si>
  <si>
    <t>Description du fonctionnement des capteurs en termes d'actionnement de la ventilation ou d'alerte des utilisateurs</t>
  </si>
  <si>
    <t>Manuels ou registres d'exploitation et d'entretien pour le(s) système(s) installé(s)</t>
  </si>
  <si>
    <t>Preuve photographique du ou des systèmes de détection et d'alarme</t>
  </si>
  <si>
    <t>Spécifications, procédures ou registres de contrôle pour le(s) système(s) de détection et d'alarme</t>
  </si>
  <si>
    <t>Diagrammes, photographies ou plans indiquant l'emplacement des appareils de combustion et des parkings fermés, ainsi que des détecteurs de monoxyde de carbone associés.</t>
  </si>
  <si>
    <t>Confirmation du propriétaire du bien ou de l'équipe de gestion lorsqu'aucun appareil de combustion n'est installé dans le bien ou lorsqu'il n'y a pas de parking fermé.</t>
  </si>
  <si>
    <t>Des preuves photographiques démontrant les dispositions disponibles pour le personnel des actifs et les visiteurs.</t>
  </si>
  <si>
    <t>Plans illustrant l'emplacement des installations.</t>
  </si>
  <si>
    <t>Preuve photographique des caractéristiques répertoriées.</t>
  </si>
  <si>
    <t>Plans du bâtiment décrivant les caractéristiques installées.</t>
  </si>
  <si>
    <t>Spécifications des éléments installés</t>
  </si>
  <si>
    <t xml:space="preserve">Preuve photographique des points d'eau potable. </t>
  </si>
  <si>
    <t xml:space="preserve">Plans du bâtiment indiquant l'emplacement des prises d'eau potable. </t>
  </si>
  <si>
    <t>L'un des éléments suivants peut être utilisé pour démontrer la conformité :
1. Inspection visuelle et vérification par des preuves photographiques du ou des systèmes répertoriés.
2. Extrait des manuels d'exploitation et de maintenance (O&amp;M) énumérant tous les services du bâtiment qui sont 
présents dans le bâtiment
3. Inspection et vérification visuelles et schémas d'installation</t>
  </si>
  <si>
    <t>Les éléments suivants peuvent être utilisés pour démontrer la conformité :
- Inspection visuelle et vérification par des preuves photographiques du système de ventilation 
OU 
- Plans du bâtiment indiquant la surface de plancher ventilée mécaniquement et la manière dont le pourcentage de la surface de plancher a été calculé.</t>
  </si>
  <si>
    <t>Les preuves démontrant les valeurs U ou g peuvent être les suivantes :
 - Certificat de performance énergétique
 - Preuve photographique de la construction des éléments du bâtiment
 - Plans de conception du bâtiment
 - Détails écrits de la réglementation nationale en matière de construction indiquant la valeur U minimale au moment où le bien a été construit
 - Rapport d'expertise d'un expert en bâtiment ou équivalent estimant la valeur U
 - Documentation du fabricant spécifiant les valeurs U.</t>
  </si>
  <si>
    <t>Plans et dessins de façades pour démontrer le calcul du volume du bâtiment</t>
  </si>
  <si>
    <t>External solar shading can be demonstrated via photographic evidence or the Assessor’s Site Inspection report.</t>
  </si>
  <si>
    <t>Des preuves doivent être fournies pour étayer le calcul du pourcentage de la consommation annuelle d'électricité provenant d'électricité renouvelable produite sur place qui a été saisi. Il peut s'agir de données de comptage pour l'électricité renouvelable produite sur le site et de données de comptage ou de facturation pour la consommation d'électricité provenant du réseau.</t>
  </si>
  <si>
    <t>Copie des résultats de l'essai de pression du bâtiment et/ou d'étanchéité à l'air.</t>
  </si>
  <si>
    <t>Copie des résultats de l'étude thermographique.</t>
  </si>
  <si>
    <t>Confirmation des niveaux de compétence des personnes chargées des essais.</t>
  </si>
  <si>
    <t>Inspection visuelle et vérification par des preuves photographiques du ou des système(s) installé(s)</t>
  </si>
  <si>
    <t>Extrait des manuels d'exploitation et d'entretien pertinents ou copie des informations fournies par le fabricant</t>
  </si>
  <si>
    <t>Copie de la documentation indiquant la date d'installation ou de remplacement du système de refroidissement, telle que
a) un extrait des manuels d'exploitation et d'entretien ou une copie des informations fournies par le fabricant du générateur de froid/système de refroidissement
b) Registres d'entretien
c) Dossiers d'installation
d) Registres d'entretien</t>
  </si>
  <si>
    <t>Copie de la documentation fournie par l'exploitant du système de refroidissement urbain.</t>
  </si>
  <si>
    <t>Inspection visuelle et vérification par des preuves photographiques du système de chauffage des locaux répertorié, avec indication de la méthode de distribution.</t>
  </si>
  <si>
    <t>Extrait des manuels d'exploitation et d'entretien ou copie des informations fournies par le fabricant pour les systèmes de chauffage présents dans le bien.</t>
  </si>
  <si>
    <t>Preuve que le système de chauffage principal est local ou centralisé.</t>
  </si>
  <si>
    <t>Schémas d'installation du système de chauffage.</t>
  </si>
  <si>
    <t>Copie de la documentation indiquant la date d'installation ou de remplacement du système de chauffage :
 a) un extrait des manuels d'exploitation et d'entretien ou une copie des informations fournies par le fabricant du générateur de chaleur/système de chauffage
 b) Registres d'entretien
 c) Dossiers d'installation
 d) Registres d'entretien</t>
  </si>
  <si>
    <t>Preuve démontrant la date du dernier remplacement du générateur de chaleur principal/système de chauffage</t>
  </si>
  <si>
    <t xml:space="preserve">Copie de la documentation fournie par l'opérateur de chauffage urbain. </t>
  </si>
  <si>
    <t>Preuve photographique de l'inspection visuelle des types d'éclairage identifiés.</t>
  </si>
  <si>
    <t>Copie des plans du bâtiment mettant en évidence les zones qui utilisent les types d'éclairage mentionnés, la lumière du jour et les détecteurs de présence pour l'éclairage.</t>
  </si>
  <si>
    <t>Preuve de la manière dont le pourcentage a été calculé.</t>
  </si>
  <si>
    <t>Extrait des manuels d'exploitation et d'entretien pertinents ou copie des informations fournies par le fabricant du système de ventilation.</t>
  </si>
  <si>
    <t>Registres d'entretien/de maintenance du système de ventilation.</t>
  </si>
  <si>
    <t>Inspection visuelle de la date de l'équipement (preuve photographique si possible).</t>
  </si>
  <si>
    <t>Copie des résultats des tests d'étanchéité des conduits et des systèmes de traitement de l'air.</t>
  </si>
  <si>
    <t>Copie de la documentation indiquant la date d'installation ou de remplacement du système de ventilation, telle que
a) un extrait des manuels d'exploitation et d'entretien ou une copie des informations fournies par le fabricant du système de ventilation
b) Registres d'entretien
c) dossiers d'installation
d) Registres d'entretien.</t>
  </si>
  <si>
    <t>Inspection visuelle et vérification au moyen de photographies des systèmes de chauffage de l'eau.</t>
  </si>
  <si>
    <t>Extrait des manuels d'exploitation et de maintenance pertinents ou copie des informations du fabricant (confirmant l'efficacité de la production ou le COP).</t>
  </si>
  <si>
    <t>Schémas d'installation.</t>
  </si>
  <si>
    <t>Copie de la documentation indiquant la date d'installation ou de remplacement du système de production d'eau chaude, par exemple :
a) un extrait des manuels d'exploitation et d'entretien ou une copie des informations fournies par le fabricant du générateur de chaleur/système de chauffage
 b) Registres d'entretien
 c) dossiers d'installation
 d) Registres d'entretien.</t>
  </si>
  <si>
    <t>Extrait des manuels O&amp;M pertinents OU copie des informations du fabricant avec lien vers le projet évalué.</t>
  </si>
  <si>
    <t>Inspection et vérification visuelles.</t>
  </si>
  <si>
    <t>Inspection visuelle et vérification par des preuves photographiques des contrôles.</t>
  </si>
  <si>
    <t>Extrait des manuels d'exploitation et d'entretien pertinents ou copie des informations fournies par le fabricant.</t>
  </si>
  <si>
    <t>Pour les évaluations réalisées en dehors de l'UE, les normes de performance énergétique doivent être dérivées des cadres politiques nationaux pertinents.</t>
  </si>
  <si>
    <t>Les références doivent correspondre à la valeur typique ou moyenne de la performance énergétique pour le type d'actif. Si le point de référence est donné sous la forme d'un intervalle, il convient d'utiliser le point médian.</t>
  </si>
  <si>
    <t>Inspection visuelle et vérification au moyen de photographies des panneaux photovoltaïques.</t>
  </si>
  <si>
    <t>Preuve photographique des panneaux solaires thermiques</t>
  </si>
  <si>
    <t>Estimation de la consommation d'énergie pour les systèmes de gestion des bâtiments, en indiquant les utilisations finales qu'ils fournissent.</t>
  </si>
  <si>
    <t>Soit des copies des données vérifiées des compteurs divisionnaires pour la première et la dernière date de la période de 12 mois spécifiée.
Il peut s'agir de données provenant de systèmes de contrôle et de gestion de l'énergie ou de relevés de compteurs automatiques ou manuels ;
un schéma linéaire indiquant les compteurs divisionnaires et les utilisations d'énergie correspondantes ou des preuves montrant que les utilisations finales peuvent être contrôlées séparément.</t>
  </si>
  <si>
    <t>Estimation de la consommation d'énergie pour les zones louées, les zones fonctionnelles ayant des besoins énergétiques différents et les équipements et zones à forte intensité énergétique.</t>
  </si>
  <si>
    <t>Soit des copies des données vérifiées des compteurs divisionnaires pour la première et la dernière date de la période de 12 mois spécifiée.
Il peut s'agir de données provenant de systèmes de contrôle et de gestion de l'énergie ou de relevés automatiques ou manuels des compteurs OU ;
un schéma linéaire indiquant les compteurs divisionnaires et les consommations d'énergie correspondantes ou des preuves montrant que la zone louée peut être contrôlée séparément.</t>
  </si>
  <si>
    <t>Une liste du type de luminaires, le système de contrôle par le gestionnaire du bâtiment (par exemple sur la base de la maintenance à long terme, du manuel d'utilisation et de maintenance ou des instructions d'utilisation de l'actif).</t>
  </si>
  <si>
    <t>Inspection visuelle et vérification à l'aide de preuves photographiques</t>
  </si>
  <si>
    <t>Plans du bâtiment indiquant l'emplacement des ascenseurs, escaliers mécaniques et trottoirs roulants.</t>
  </si>
  <si>
    <t>Documentation sur le type d'ascenseurs, d'escaliers mécaniques et/ou de trottoirs roulants utilisés.</t>
  </si>
  <si>
    <t>Preuve photographique de (le cas échéant) :
a) des supports à vélos
b) douches
c) casiers
d) vestiaires
e) espace de séchage
f) stations de recharge pour voitures électriques
g) places prioritaires pour le covoiturage.</t>
  </si>
  <si>
    <t>Calculs indiquant le nombre d'espaces de stockage et d'installations pour les vélos nécessaires.</t>
  </si>
  <si>
    <t>Plan du site/bâtiment indiquant l'emplacement et le nombre d'espaces de rangement et d'installations pour les vélos.</t>
  </si>
  <si>
    <t>Calculs indiquant le pourcentage de stations de recharge pour voitures électriques.</t>
  </si>
  <si>
    <t>Plan du site indiquant l'emplacement et le nombre de stations de recharge pour voitures électriques.</t>
  </si>
  <si>
    <t>Calculs indiquant le pourcentage de places de covoiturage.</t>
  </si>
  <si>
    <t>Plan du site indiquant l'emplacement et le nombre de places de covoiturage.</t>
  </si>
  <si>
    <t>Matériel de marketing interne montrant comment le système de covoiturage et l'emplacement des places ont été communiqués aux occupants.</t>
  </si>
  <si>
    <t>Carte annotée indiquant l'itinéraire et la distance des nœuds de transport public.</t>
  </si>
  <si>
    <t>Preuve photographique des réseaux de transports publics et des itinéraires piétonniers sûrs.</t>
  </si>
  <si>
    <t>Copies des horaires des réseaux de transport public.</t>
  </si>
  <si>
    <t>Lettre confirmant la mise en place et les détails des services de bus spécialisés.</t>
  </si>
  <si>
    <t>Lorsque les aménagements énumérés sont extérieurs au bien :
 a) Carte annotée démontrant l'itinéraire et la distance jusqu'aux équipements listés par le client.
 b) Preuve photographique des équipements répertoriés et des itinéraires piétonniers sûrs.</t>
  </si>
  <si>
    <t>Lorsque les équipements énumérés se trouvent à l'intérieur du bien :
 a) Plans du bien avec indication de l'emplacement des équipements.
 b) Preuve photographique des équipements énumérés et des itinéraires piétonniers sûrs.</t>
  </si>
  <si>
    <t>Copie du plan du site indiquant l'emplacement des zones de prestation de services par rapport aux autres zones afin de montrer qu'elles sont séparées.</t>
  </si>
  <si>
    <t>Preuve photographique des zones de prestation de services et des voies piétonnes sûres.</t>
  </si>
  <si>
    <t>Copies des plans du site, du bâtiment ou de l'actif, indiquant l'emplacement des compteurs d'eau.</t>
  </si>
  <si>
    <t>Toutes les preuves photographiques des compteurs d'eau installés.</t>
  </si>
  <si>
    <t>Copie des relevés les plus récents des compteurs d'eau pour confirmer que tous les compteurs fonctionnent.</t>
  </si>
  <si>
    <t>Détails de la fabrication du ou des compteurs installés ou captures d'écran du système de gestion du bâtiment (BMS) confirmant que le compteur permet la connexion à un système de gestion du bâtiment (BMS).</t>
  </si>
  <si>
    <t>Documentation du fabricant/fournisseur des toilettes installées (si disponible).</t>
  </si>
  <si>
    <t>Preuve photographique des toilettes à faible débit ; un échantillon représentatif suffit.</t>
  </si>
  <si>
    <t>Copies des plans des locaux et/ou un inventaire des éléments sanitaires indiquant l'emplacement et la quantité de toilettes.</t>
  </si>
  <si>
    <t>Si les informations du fabricant ne sont pas disponibles :
a) une preuve photographique des informations figurant sur le réservoir de chasse d'eau pour identifier le débit
b) Copie des liaisons avec le fabricant confirmant que les toilettes sont à faible débit.
c) Commentaire de l'évaluateur justifiant la raison pour laquelle les toilettes sont considérées comme étant à faible débit.
d) Calcul de l'EFV.</t>
  </si>
  <si>
    <t>Copies des plans des locaux et/ou un inventaire des éléments sanitaires indiquant l'emplacement et la quantité d'urinoirs, en précisant quels urinoirs sont sans eau.</t>
  </si>
  <si>
    <t>Des preuves photographiques des urinoirs installés ; un échantillon représentatif suffit.</t>
  </si>
  <si>
    <t>La documentation du fabricant/fournisseur des urinoirs installés (si elle est disponible) ou les mesures prises sur place.</t>
  </si>
  <si>
    <t>En cas de présence de bacs à urinoirs, il convient de fournir les calculs décrits dans la section "Méthodologie".</t>
  </si>
  <si>
    <t>Preuve photographique des lave-mains installés ; un échantillon représentatif suffit.</t>
  </si>
  <si>
    <t>Documentation du fabricant/fournisseur sur les spécifications d'économie d'eau installées (y compris les régulateurs de débit).</t>
  </si>
  <si>
    <t>Copies des plans des locaux et/ou un inventaire des éléments sanitaires indiquant l'emplacement et la quantité de lave-mains.</t>
  </si>
  <si>
    <t>Lorsque les informations du fabricant ne sont pas disponibles, il convient de fournir des preuves confirmant que les robinets répondent aux critères énoncés. Il peut s'agir de débits mesurés ou d'une confirmation du fabricant que les robinets installés répondent aux critères.</t>
  </si>
  <si>
    <t>Preuve photographique des douches installées ; un échantillon représentatif est suffisant.</t>
  </si>
  <si>
    <t>Documentation du fabricant/fournisseur sur les spécifications relatives à l'économie d'eau.</t>
  </si>
  <si>
    <t>Copies des plans des locaux et/ou un inventaire des éléments sanitaires indiquant l'emplacement et le nombre de douches.</t>
  </si>
  <si>
    <t xml:space="preserve">Lorsque les informations du fabricant ne sont pas disponibles, des preuves doivent être fournies pour confirmer que les douches répondent aux critères énoncés. </t>
  </si>
  <si>
    <t>Preuve photographique des produits blancs répertoriés.</t>
  </si>
  <si>
    <t>Spécifications du fabricant des produits blancs installés dans l'actif.</t>
  </si>
  <si>
    <t>Copies des plans de l'actif et/ou un inventaire démontrant l'emplacement et le nombre de produits blancs installés.</t>
  </si>
  <si>
    <t>Preuve photographique du système de détection des fuites.</t>
  </si>
  <si>
    <t>Spécifications du fabricant du système de détection des fuites.</t>
  </si>
  <si>
    <t>Preuve photographique des commandes de coupure d'eau</t>
  </si>
  <si>
    <t>Spécifications du fabricant des commandes d'arrêt</t>
  </si>
  <si>
    <t>Schéma systématique montrant les zones d'isolement</t>
  </si>
  <si>
    <t>Preuve photographique des vannes d'isolement de l'eau</t>
  </si>
  <si>
    <t>Preuve photographique d’une source d’eau non fournie par le service public.</t>
  </si>
  <si>
    <t>Informations du fabricant.</t>
  </si>
  <si>
    <t>Lorsque les exigences législatives empêchent l'utilisation d'eau non fournie par le service public, une copie de la législation pertinente</t>
  </si>
  <si>
    <t>Les actifs de moins de 5 ans nécessiteront une documentation appropriée pour démontrer l'âge de l'actif. Au Royaume-Uni, cela pourrait inclure les registres publics d'enregistrement des propriétés.</t>
  </si>
  <si>
    <t>La documentation actuelle sur l’état des lieux.</t>
  </si>
  <si>
    <t>Le nom et l'organisation (et la certification d'un tiers si disponible) de la partie qui a effectué l'étude d'état. Informations concernant les qualifications et l'expérience pertinentes de la personne qui a entrepris l'enquête sur l'état.</t>
  </si>
  <si>
    <t>Si les déchets sont mélangés, le collecteur de déchets enregistre que les déchets mélangés sont séparés dans les flux de déchets identifiés.</t>
  </si>
  <si>
    <t>Une copie de l'inventaire des ressources, avec les sections pertinentes identifiées en fonction de chaque réponse à la question et du critère.</t>
  </si>
  <si>
    <t>Preuve photographique des caractéristiques de conception (internes) qui permettent une certaine flexibilité, comme indiqué ou jugé pertinent par l'évaluateur.</t>
  </si>
  <si>
    <t>Des plans, études, rapports ou autres documents qui reflètent que l'adaptabilité fonctionnelle a été prise en compte lors du processus de conception.</t>
  </si>
  <si>
    <t>Une copie de l’étude sur la stratégie d’adaptation fonctionnelle.</t>
  </si>
  <si>
    <t>Cartes des risques d'inondation montrant les éléments suivants :
a) Localisation du bâtiment
b) Niveaux de risque d'inondation
c) Sources d'inondation couvertes</t>
  </si>
  <si>
    <t>FRA auprès de l’organisme concerné ou d’une personne compétente, y compris la preuve de leur compétence</t>
  </si>
  <si>
    <t>Preuve photographique ou documentaire que les mesures d'atténuation ont été mises en œuvre</t>
  </si>
  <si>
    <t>Sections mises en évidence du FRA montrant le scénario d'émissions, le modèle climatique utilisé et le calendrier de prise en compte du changement climatique.</t>
  </si>
  <si>
    <t>Preuve photographique annotée des mesures prises sur le site.</t>
  </si>
  <si>
    <t>Une copie de la politique/stratégie en matière de risques naturels comprenant :
a. la preuve de la compétence de l'organisation ou de la personne concernée
b. le nom des personnes auxquelles la responsabilité a été déléguée.
c. la preuve qu'elle a été communiquée de manière appropriée aux utilisateurs du bâtiment.</t>
  </si>
  <si>
    <t>Pour les biens dont la liste ne mentionne aucun risque de danger naturel : Confirmation documentée par des agences/experts compétents que le bien se trouve dans une zone sans risque.</t>
  </si>
  <si>
    <t>Photographic evidence or Assessor’s site inspection report of asset protection infrastructure listed by the client</t>
  </si>
  <si>
    <t>Les actifs dotés d'alarmes anti-intrusion doivent être accompagnés des documents suivants:
a) Une documentation démontrant que le système d'alarme anti-intrusion est approuvé selon une norme nationale ou internationale appropriée.
b) Des preuves photographiques, ou une confirmation dans le rapport d'inspection du site de l'évaluateur, des systèmes d'alarme installés.</t>
  </si>
  <si>
    <t xml:space="preserve">Inspection visuelle des éléments écologiques		</t>
  </si>
  <si>
    <t xml:space="preserve">Preuve photographique des éléments écologiques installés.		</t>
  </si>
  <si>
    <t>Preuve écrite que le calcul a été effectué.</t>
  </si>
  <si>
    <t>Inspection visuelle des caractéristiques écologiques</t>
  </si>
  <si>
    <t xml:space="preserve">Preuve photographique de l'installation de séparateurs sur le site.		</t>
  </si>
  <si>
    <t xml:space="preserve">Plans du site détaillant l'emplacement des séparateurs.		</t>
  </si>
  <si>
    <t>Plans du site ou rapport d'inspection du site de l'évaluateur confirmant que le site ne comporte pas de zones présentant des sources potentielles de pollution à risque ou de cuisines commerciales.</t>
  </si>
  <si>
    <t>Preuve photographique du stockage des produits chimiques.</t>
  </si>
  <si>
    <t>Confirmation que les installations sont adaptées à la zone qu'elles desservent.</t>
  </si>
  <si>
    <t>Copie des détails du fabricant pour le(s) appareil(s) installé(s) et leurs niveaux d'émissions.</t>
  </si>
  <si>
    <t>Preuve photographique des systèmes de chauffage et d'eau chaude.</t>
  </si>
  <si>
    <t xml:space="preserve">Copie des informations du fabricant confirmant le potentiel de réchauffement global des réfrigérants utilisés sur le site.		</t>
  </si>
  <si>
    <t xml:space="preserve">Preuve photographique des emballages/systèmes de réfrigération (si nécessaire).		</t>
  </si>
  <si>
    <t>Déclaration du gestionnaire du bâtiment indiquant que l'actif ne contient aucun système contenant des réfrigérants ou confirmation que la charge totale est ≤5kg dans tous les systèmes présents.</t>
  </si>
  <si>
    <t>Manuels d'utilisation et d'entretien détaillant l'installation du système de détection des fuites ou l'inspection du site.</t>
  </si>
  <si>
    <t>Dans le cas de réfrigérants sans danger pour l'environnement, confirmation par le fabricant que le risque de fuites est minime ou que l'impact des fuites est minime.</t>
  </si>
  <si>
    <t>Déclaration du gestionnaire du bâtiment indiquant que le bien ne contient aucun système contenant des réfrigérants ou confirmation que la charge totale est ≤5kg dans tous les systèmes présents.</t>
  </si>
  <si>
    <r>
      <rPr>
        <b/>
        <sz val="11"/>
        <color theme="1"/>
        <rFont val="Trebuchet MS"/>
        <family val="2"/>
      </rPr>
      <t>surface: 13,186m2</t>
    </r>
    <r>
      <rPr>
        <sz val="11"/>
        <color theme="1"/>
        <rFont val="Trebuchet MS"/>
        <family val="2"/>
      </rPr>
      <t xml:space="preserve"> (plans intérieurs et surfaces)</t>
    </r>
  </si>
  <si>
    <t>10,686 m2</t>
  </si>
  <si>
    <r>
      <rPr>
        <b/>
        <sz val="11"/>
        <rFont val="Trebuchet MS"/>
        <family val="2"/>
      </rPr>
      <t>Périmètre de la certification</t>
    </r>
    <r>
      <rPr>
        <sz val="11"/>
        <rFont val="Trebuchet MS"/>
        <family val="2"/>
      </rPr>
      <t xml:space="preserve"> </t>
    </r>
  </si>
  <si>
    <t>Energies utilisés:</t>
  </si>
  <si>
    <t>ATTEINT</t>
  </si>
  <si>
    <r>
      <t xml:space="preserve">Tous les éclairages installés ont des caractéristiques qui minimisent ou empêche le scintillement sauf celles installés dans les locaux techniques dont la surface constitue 281.90m2, environ 2.13% de la surface totale, veuillez consulter les pages 43 jusqu'à 45 du document </t>
    </r>
    <r>
      <rPr>
        <b/>
        <sz val="9.5"/>
        <color theme="1"/>
        <rFont val="Trebuchet MS"/>
        <family val="2"/>
      </rPr>
      <t>"HEA 05_Audit Energétique",</t>
    </r>
    <r>
      <rPr>
        <sz val="9.5"/>
        <color theme="1"/>
        <rFont val="Trebuchet MS"/>
        <family val="2"/>
      </rPr>
      <t xml:space="preserve"> la page 3 du document </t>
    </r>
    <r>
      <rPr>
        <b/>
        <sz val="9.5"/>
        <color theme="1"/>
        <rFont val="Trebuchet MS"/>
        <family val="2"/>
      </rPr>
      <t>"HEA 05_Plan interieurs et surfaces"</t>
    </r>
    <r>
      <rPr>
        <sz val="9.5"/>
        <color theme="1"/>
        <rFont val="Trebuchet MS"/>
        <family val="2"/>
      </rPr>
      <t xml:space="preserve">, les plans des éclairages:
</t>
    </r>
    <r>
      <rPr>
        <b/>
        <sz val="9.5"/>
        <color theme="1"/>
        <rFont val="Trebuchet MS"/>
        <family val="2"/>
      </rPr>
      <t xml:space="preserve">&gt; SRE - PLAN R+3 PLAFOND EL03- DANONE HAUSSMANN
&gt; SRE - PLAN R+4 PLAFOND EL04- DANONE HAUSSMANN
&gt; SRE - PLAN R+5 PLAFOND EL05- DANONE HAUSSMANN
&gt; SRE - PLAN R+6 PLAFOND EL06- DANONE HAUSSMANN
</t>
    </r>
    <r>
      <rPr>
        <sz val="9.5"/>
        <color theme="1"/>
        <rFont val="Trebuchet MS"/>
        <family val="2"/>
      </rPr>
      <t>ainsi que les fiches techniques des luminaires:</t>
    </r>
    <r>
      <rPr>
        <b/>
        <sz val="9.5"/>
        <color theme="1"/>
        <rFont val="Trebuchet MS"/>
        <family val="2"/>
      </rPr>
      <t xml:space="preserve">
&gt; HEA 05_PAVE LED - FAGERHULT
&gt; HEA 05_BANDEAU LED IP20 3000K - CLAREO
&gt; HEA 05_PROFILE POUR BANDEAU LED CLAREO
&gt; HEA 05_SPOT ENCASTRE - IGUZZINI N122
&gt; HEA 05_SPOT ENCASTRE - MODULAR LOTIS 115
&gt; HEA 05_AMPOULE LED E27 - SYLVANIA TOLEDO
&gt; HEA 05_AMPOULE LED MR16 50W - PHILIPS</t>
    </r>
    <r>
      <rPr>
        <sz val="9.5"/>
        <color theme="1"/>
        <rFont val="Trebuchet MS"/>
        <family val="2"/>
      </rPr>
      <t xml:space="preserve">
Cependant, ≥ 75 % des installations d'éclairage présentent des caractéristiques qui minimisent ou empêchent le scintillement</t>
    </r>
  </si>
  <si>
    <r>
      <t xml:space="preserve">Des commandes permettant de régler la température et la ventilation sont mises à disposition des occupants, veuillez consulter les photos </t>
    </r>
    <r>
      <rPr>
        <b/>
        <sz val="9.5"/>
        <color theme="1"/>
        <rFont val="Trebuchet MS"/>
        <family val="2"/>
      </rPr>
      <t xml:space="preserve">"HEA 07_Télécommande confort bureaux" </t>
    </r>
    <r>
      <rPr>
        <sz val="9.5"/>
        <color theme="1"/>
        <rFont val="Trebuchet MS"/>
        <family val="2"/>
      </rPr>
      <t>et</t>
    </r>
    <r>
      <rPr>
        <b/>
        <sz val="9.5"/>
        <color theme="1"/>
        <rFont val="Trebuchet MS"/>
        <family val="2"/>
      </rPr>
      <t xml:space="preserve"> "HEA 07_Télécommande confort bureaux2".</t>
    </r>
    <r>
      <rPr>
        <sz val="9.5"/>
        <color theme="1"/>
        <rFont val="Trebuchet MS"/>
        <family val="2"/>
      </rPr>
      <t xml:space="preserve">
Les occupants ont aussi la possibilité d'ouvrir et de fermer les fenetres, voir photo </t>
    </r>
    <r>
      <rPr>
        <b/>
        <sz val="9.5"/>
        <color theme="1"/>
        <rFont val="Trebuchet MS"/>
        <family val="2"/>
      </rPr>
      <t>"HEA 07_Fenetres ouvrables".</t>
    </r>
  </si>
  <si>
    <t>NON VISE</t>
  </si>
  <si>
    <t>douche non PMR</t>
  </si>
  <si>
    <r>
      <t>Des bouteilles d'eau gratuites sont accessibles à tous les utilisateurs réguliers du bien, y compris aux personnes handicapées, elles sont placés dans l'espace cafetéria de chaque étage et peuvent etre remplits, veuillez consulter le plan démontrant l'emplacement de ces bouteilles</t>
    </r>
    <r>
      <rPr>
        <b/>
        <sz val="9.5"/>
        <rFont val="Trebuchet MS"/>
        <family val="2"/>
      </rPr>
      <t xml:space="preserve"> "HEA 13_Emplacement bouteilles d'eau"</t>
    </r>
    <r>
      <rPr>
        <sz val="9.5"/>
        <rFont val="Trebuchet MS"/>
        <family val="2"/>
      </rPr>
      <t xml:space="preserve"> et les photos des bouteilles</t>
    </r>
    <r>
      <rPr>
        <b/>
        <sz val="9.5"/>
        <rFont val="Trebuchet MS"/>
        <family val="2"/>
      </rPr>
      <t xml:space="preserve"> "HEA 13_Photos bouteilles d'eau".</t>
    </r>
  </si>
  <si>
    <r>
      <t>Le batiment est climatisé, chauffé et dispose d'une production d'eau chaude:
• La production de chauffage sur le Site est assurée par le réseau de chauffage urbain CPCU qui alimente ensuite 
les réseaux suivants :  
- Réseau des ventilo-convecteurs 4 tubes présents dans les locaux de bureaux/salles de réunions et certains 
locaux communs (Hall d’accueil et PC Sécurité) en faux plafonds ou en allège ; 
- Réseau des CTA Bureaux, salles de réunion, Hall d’accueil, Exposition et autres CTA de locaux spécifiques ; 
- Réseau des radiateurs à eau chaude installé dans les parties communes ;  
- Réseau des Commerces en pied d’immeuble ; 
- Réseau des PAC au sous-sol. 
• Le réseau de froid urbain Climespace produit l’eau glacée qui alimente les batteries hydrauliques des ventilo 
convecteurs et des CTA du Site. Les ventilo-convecteurs assurent l’émission de froid prioritaire sur le bâtiment 
et l’air neuf pré-refroidi par les différentes CTA du Site assurent un complément de climatisation.
• L’utilisation de ballons électriques semi-instantanés pour des blocs sanitaires est classique pour des locaux de bureaux; concernant le RIE, l’utilisation du chauffage CPCU et de la PAC pour le préchauffage est plutôt pertinente.  
Veuillez consulter respectivement les pages 55, 56 et 47 du document</t>
    </r>
    <r>
      <rPr>
        <b/>
        <sz val="9.5"/>
        <rFont val="Trebuchet MS"/>
        <family val="2"/>
      </rPr>
      <t xml:space="preserve"> "ENE 01_Audit Energétique",</t>
    </r>
    <r>
      <rPr>
        <sz val="9.5"/>
        <rFont val="Trebuchet MS"/>
        <family val="2"/>
      </rPr>
      <t xml:space="preserve"> ainsi que les photos supports du système chauffage </t>
    </r>
    <r>
      <rPr>
        <b/>
        <sz val="9.5"/>
        <rFont val="Trebuchet MS"/>
        <family val="2"/>
      </rPr>
      <t>"ENE 01_Photos CPCU"</t>
    </r>
    <r>
      <rPr>
        <sz val="9.5"/>
        <rFont val="Trebuchet MS"/>
        <family val="2"/>
      </rPr>
      <t xml:space="preserve">, climatisation </t>
    </r>
    <r>
      <rPr>
        <b/>
        <sz val="9.5"/>
        <rFont val="Trebuchet MS"/>
        <family val="2"/>
      </rPr>
      <t>"ENE 01_Photos Climespace"</t>
    </r>
    <r>
      <rPr>
        <sz val="9.5"/>
        <rFont val="Trebuchet MS"/>
        <family val="2"/>
      </rPr>
      <t xml:space="preserve"> et eau chaude sanitaire </t>
    </r>
    <r>
      <rPr>
        <b/>
        <sz val="9.5"/>
        <rFont val="Trebuchet MS"/>
        <family val="2"/>
      </rPr>
      <t>"ENE 01_Photo ECS".</t>
    </r>
  </si>
  <si>
    <r>
      <t>Le bâtiment est équipé d'une ventilation mécanique via des centrals de traitement d'air et des extracteurs, veuillez consulter les pages 32 jusqu'à 42 du document</t>
    </r>
    <r>
      <rPr>
        <b/>
        <sz val="9.5"/>
        <rFont val="Trebuchet MS"/>
        <family val="2"/>
      </rPr>
      <t xml:space="preserve"> "ENE 02_Audit Energétique"</t>
    </r>
  </si>
  <si>
    <r>
      <t xml:space="preserve">Le réseau de froid urbain Climespace produit l’eau glacée qui alimente les batteries hydrauliques des ventilo convecteurs et des CTA du Site. Les ventilo-convecteurs assurent l’émission de froid prioritaire sur le bâtiment et l’air neuf pré-refroidi par les différentes CTA du site assurent un complément de climatisation, veuillez consulter la page 56 du document </t>
    </r>
    <r>
      <rPr>
        <b/>
        <sz val="9.5"/>
        <color rgb="FF000000"/>
        <rFont val="Trebuchet MS"/>
        <family val="2"/>
      </rPr>
      <t>"ENE 05_Audit Energétique"</t>
    </r>
    <r>
      <rPr>
        <sz val="9.5"/>
        <color rgb="FF000000"/>
        <rFont val="Trebuchet MS"/>
        <family val="2"/>
      </rPr>
      <t xml:space="preserve"> ainsi que les photos</t>
    </r>
    <r>
      <rPr>
        <b/>
        <sz val="9.5"/>
        <color rgb="FF000000"/>
        <rFont val="Trebuchet MS"/>
        <family val="2"/>
      </rPr>
      <t xml:space="preserve"> "ENE 05_Photos Climespace".</t>
    </r>
  </si>
  <si>
    <r>
      <t xml:space="preserve">Tous les éclairages installés sont des LEDs (représentant environ 97% de la surface total), sauf les locaux techniques sont équipés de tubes fluorescents T8 (représentant environ 3% de la surface totale)
veuillez consulter les pages 43 jusqu'à 45 du document </t>
    </r>
    <r>
      <rPr>
        <b/>
        <sz val="9.5"/>
        <rFont val="Trebuchet MS"/>
        <family val="2"/>
      </rPr>
      <t>"ENE 07_Audit Energétique"</t>
    </r>
    <r>
      <rPr>
        <sz val="9.5"/>
        <rFont val="Trebuchet MS"/>
        <family val="2"/>
      </rPr>
      <t xml:space="preserve">, la page 3 du document </t>
    </r>
    <r>
      <rPr>
        <b/>
        <sz val="9.5"/>
        <rFont val="Trebuchet MS"/>
        <family val="2"/>
      </rPr>
      <t>"ENE 07_Plan interieurs et surfaces".</t>
    </r>
  </si>
  <si>
    <r>
      <t xml:space="preserve">L’utilisation de ballons électriques semi-instantanés pour des blocs sanitaires est classique pour des locaux de bureaux; concernant le RIE, l’utilisation du chauffage CPCU et de la PAC pour le préchauffage est plutôt pertinente.  
Veuillez consulter la page 47 du document </t>
    </r>
    <r>
      <rPr>
        <b/>
        <sz val="9.5"/>
        <rFont val="Trebuchet MS"/>
        <family val="2"/>
      </rPr>
      <t>"ENE 09_Audit Energétique"</t>
    </r>
    <r>
      <rPr>
        <sz val="9.5"/>
        <rFont val="Trebuchet MS"/>
        <family val="2"/>
      </rPr>
      <t xml:space="preserve">, la fiche technique du ballon ECS </t>
    </r>
    <r>
      <rPr>
        <b/>
        <sz val="9.5"/>
        <rFont val="Trebuchet MS"/>
        <family val="2"/>
      </rPr>
      <t>"ENE 09_Fiche technique ballon ECS"</t>
    </r>
    <r>
      <rPr>
        <sz val="9.5"/>
        <rFont val="Trebuchet MS"/>
        <family val="2"/>
      </rPr>
      <t xml:space="preserve"> et la photo </t>
    </r>
    <r>
      <rPr>
        <b/>
        <sz val="9.5"/>
        <rFont val="Trebuchet MS"/>
        <family val="2"/>
      </rPr>
      <t>"ENE 09_Photo Ballon ECS".</t>
    </r>
  </si>
  <si>
    <t>ENE 09a</t>
  </si>
  <si>
    <t>What is the percentage distribution losses for the cooling network (if known)?</t>
  </si>
  <si>
    <r>
      <t>voir p. 2 du document</t>
    </r>
    <r>
      <rPr>
        <b/>
        <sz val="9.5"/>
        <rFont val="Trebuchet MS"/>
        <family val="2"/>
      </rPr>
      <t xml:space="preserve"> "ENE 09a_Déclaration réseau de froid"</t>
    </r>
  </si>
  <si>
    <t>Do you know what types of cooling generation are used for network cooling supply?</t>
  </si>
  <si>
    <t>Is there a cooling source 1?</t>
  </si>
  <si>
    <t>Cooling generator type</t>
  </si>
  <si>
    <t>On site cogeneration</t>
  </si>
  <si>
    <t>Cooling generation efficiency</t>
  </si>
  <si>
    <t>Fuel type</t>
  </si>
  <si>
    <t>Burning oil</t>
  </si>
  <si>
    <t>Coking oil</t>
  </si>
  <si>
    <t>LNG</t>
  </si>
  <si>
    <t>Miscellaneous</t>
  </si>
  <si>
    <t>Charcoal</t>
  </si>
  <si>
    <t>Biogas</t>
  </si>
  <si>
    <t>Wood/ Waste wood</t>
  </si>
  <si>
    <t>% of cooling provided by source</t>
  </si>
  <si>
    <t>Is there a cooling source 2?</t>
  </si>
  <si>
    <t>ENE 09b</t>
  </si>
  <si>
    <t>District heating</t>
  </si>
  <si>
    <t>What is the percentage distribution losses for the heat network (if known)?</t>
  </si>
  <si>
    <r>
      <t>Please consult page 4 of the district heating provider's commitment</t>
    </r>
    <r>
      <rPr>
        <b/>
        <sz val="9.5"/>
        <rFont val="Trebuchet MS"/>
        <family val="2"/>
      </rPr>
      <t xml:space="preserve"> “ENE 09b_Chiffres clés CPCU”</t>
    </r>
    <r>
      <rPr>
        <sz val="9.5"/>
        <rFont val="Trebuchet MS"/>
        <family val="2"/>
      </rPr>
      <t xml:space="preserve"> demonstrating environmental and energy performance, as well as the energy sources used.</t>
    </r>
  </si>
  <si>
    <t>Do you know what types heat generation are used for network heat supply?</t>
  </si>
  <si>
    <t>Is there a heat source 1?</t>
  </si>
  <si>
    <t>Heat generator type</t>
  </si>
  <si>
    <t>Heat pump/ reversible chiller</t>
  </si>
  <si>
    <t>Direct electricity</t>
  </si>
  <si>
    <t>Other on site e.g. chp/ solar thermal</t>
  </si>
  <si>
    <t>Other (user defined)</t>
  </si>
  <si>
    <t>Heat generation efficiency</t>
  </si>
  <si>
    <t>% of heat provided by source</t>
  </si>
  <si>
    <r>
      <t xml:space="preserve">Les espaces occupés pertinents ont-ils des surfaces vitrées qui permettent aux utilisateurs du bien de profiter de la lumière du jour ?
</t>
    </r>
    <r>
      <rPr>
        <i/>
        <sz val="9"/>
        <color rgb="FFFF0000"/>
        <rFont val="Trebuchet MS"/>
        <family val="2"/>
      </rPr>
      <t>Cette question d'évaluation peut être éliminée lorsque le seul espace occupé pertinent exige que la lumière du jour soit exclue ou que les conditions d'éclairage soient strictement contrôlées.</t>
    </r>
  </si>
  <si>
    <r>
      <t xml:space="preserve">Les niveaux d'éclairage interne et externe sont-ils conformes aux meilleures pratiques en matière d'éclairement (lux) dans les espaces occupés ?
</t>
    </r>
    <r>
      <rPr>
        <i/>
        <sz val="9"/>
        <color rgb="FFFF0000"/>
        <rFont val="Trebuchet MS"/>
        <family val="2"/>
      </rPr>
      <t>Les crédits relatifs à l'éclairage extérieur peuvent être éliminés dans les circonstances suivantes : 
a) Aucun appareil d'éclairage extérieur n'est installé (qu'il soit séparé ou monté sur la façade ou le toit du bien extérieur) et l'éclairage extérieur n'est pas nécessaire pour des raisons de sécurité ou d'exécution des tâches. 
OU 
b) Les espaces extérieurs n'entrent pas dans le champ d'application de l'évaluation.</t>
    </r>
  </si>
  <si>
    <r>
      <t xml:space="preserve">Des systèmes de détection et d'alarme du monoxyde de carbone sont-ils installés dans le bien dans les espaces contenant des appareils à combustion et dans les aires de stationnement fermées ?
</t>
    </r>
    <r>
      <rPr>
        <i/>
        <sz val="9"/>
        <color rgb="FFFF0000"/>
        <rFont val="Trebuchet MS"/>
        <family val="2"/>
      </rPr>
      <t>Lorsqu'il n'y a pas d'appareils de combustion ou d'aires de stationnement fermées dans le bien, les crédits associés peuvent être éliminés de l'évaluation.</t>
    </r>
  </si>
  <si>
    <r>
      <t xml:space="preserve">Non
</t>
    </r>
    <r>
      <rPr>
        <b/>
        <sz val="9"/>
        <color rgb="FFFF0000"/>
        <rFont val="Trebuchet MS"/>
        <family val="2"/>
      </rPr>
      <t>SI NON, NE PAS REPONDRE AUX QUESTION CI-DESSOUS</t>
    </r>
  </si>
  <si>
    <r>
      <rPr>
        <b/>
        <u/>
        <sz val="9"/>
        <rFont val="Trebuchet MS"/>
        <family val="2"/>
      </rPr>
      <t xml:space="preserve">Pour le refroidissement urbain uniquement : </t>
    </r>
    <r>
      <rPr>
        <sz val="9"/>
        <rFont val="Trebuchet MS"/>
        <family val="2"/>
      </rPr>
      <t>Quelles sont les principales sources de production de froid ?</t>
    </r>
  </si>
  <si>
    <r>
      <rPr>
        <b/>
        <u/>
        <sz val="9"/>
        <rFont val="Trebuchet MS"/>
        <family val="2"/>
      </rPr>
      <t>Pour le chauffage urbain uniquement :</t>
    </r>
    <r>
      <rPr>
        <u/>
        <sz val="9"/>
        <rFont val="Trebuchet MS"/>
        <family val="2"/>
      </rPr>
      <t xml:space="preserve"> Quelles sont les principales sources de production de chaleur ?</t>
    </r>
  </si>
  <si>
    <r>
      <rPr>
        <b/>
        <u/>
        <sz val="9"/>
        <rFont val="Trebuchet MS"/>
        <family val="2"/>
      </rPr>
      <t xml:space="preserve">Pour le chauffage urbain uniquement : </t>
    </r>
    <r>
      <rPr>
        <u/>
        <sz val="9"/>
        <rFont val="Trebuchet MS"/>
        <family val="2"/>
      </rPr>
      <t>quel est le pourcentage de pertes de distribution pour le réseau de chaleur (s'il est connu) ?</t>
    </r>
  </si>
  <si>
    <r>
      <rPr>
        <b/>
        <u/>
        <sz val="9"/>
        <rFont val="Trebuchet MS"/>
        <family val="2"/>
      </rPr>
      <t xml:space="preserve">Pour l'eau chaude fournie par le chauffage urbain uniquement </t>
    </r>
    <r>
      <rPr>
        <u/>
        <sz val="9"/>
        <rFont val="Trebuchet MS"/>
        <family val="2"/>
      </rPr>
      <t>: Quelles sont les principales sources de production de chaleur ?</t>
    </r>
  </si>
  <si>
    <r>
      <rPr>
        <b/>
        <u/>
        <sz val="9"/>
        <rFont val="Trebuchet MS"/>
        <family val="2"/>
      </rPr>
      <t xml:space="preserve">Pour l'eau chaude fournie par le chauffage urbain uniquement : </t>
    </r>
    <r>
      <rPr>
        <u/>
        <sz val="9"/>
        <rFont val="Trebuchet MS"/>
        <family val="2"/>
      </rPr>
      <t>quel est le pourcentage de pertes de distribution pour le réseau de chaleur (s'il est connu) ?</t>
    </r>
  </si>
  <si>
    <r>
      <t xml:space="preserve">Existe-t-il une surface de toit accessible où des panneaux photovoltaïques pourraient être installés ?
</t>
    </r>
    <r>
      <rPr>
        <i/>
        <sz val="9"/>
        <color rgb="FFFF0000"/>
        <rFont val="Trebuchet MS"/>
        <family val="2"/>
      </rPr>
      <t>Lorsque le bien ne dispose pas d'un toit accessible ou de zones de chantier adaptées, cette question peut être exclue de l'évaluation.</t>
    </r>
  </si>
  <si>
    <r>
      <t xml:space="preserve">Le bien est-il équipé de panneaux solaires thermiques ?
</t>
    </r>
    <r>
      <rPr>
        <i/>
        <sz val="9"/>
        <color rgb="FFFF0000"/>
        <rFont val="Trebuchet MS"/>
        <family val="2"/>
      </rPr>
      <t>Lorsque le bien n'a pas de toit accessible, cette question peut être éliminée de l'évaluation.</t>
    </r>
  </si>
  <si>
    <r>
      <t xml:space="preserve">Quel est le pourcentage d'utilisations finales ayant une consommation d'énergie importante qui font l'objet d'un sous-comptage ?
</t>
    </r>
    <r>
      <rPr>
        <i/>
        <sz val="9"/>
        <color rgb="FFFF0000"/>
        <rFont val="Trebuchet MS"/>
        <family val="2"/>
      </rPr>
      <t>Lorsqu'il n'y a pas d'utilisation finale avec une consommation d'énergie significative dans le bien, les crédits associés peuvent être filtrés de l'évaluation.</t>
    </r>
  </si>
  <si>
    <r>
      <t xml:space="preserve">La consommation d'énergie pour les zones louées séparément est-elle sous-comptée ?
</t>
    </r>
    <r>
      <rPr>
        <i/>
        <sz val="9"/>
        <color rgb="FFFF0000"/>
        <rFont val="Trebuchet MS"/>
        <family val="2"/>
      </rPr>
      <t>Lorsque l'actif ne comporte pas de zones louées, ou lorsque la consommation d'énergie estimée pour les zones louées n'est pas significative, cette question peut être écartée de l'évaluation.</t>
    </r>
  </si>
  <si>
    <r>
      <t xml:space="preserve">La consommation d'énergie des zones fonctionnelles est-elle sous-comptée ?
</t>
    </r>
    <r>
      <rPr>
        <i/>
        <sz val="9"/>
        <color rgb="FFFF0000"/>
        <rFont val="Trebuchet MS"/>
        <family val="2"/>
      </rPr>
      <t>Lorsque l'actif ne comporte pas de zones fonctionnelles présentant des schémas de consommation d'énergie significativement différents, ou lorsque la consommation d'énergie estimée pour la zone fonctionnelle n'est pas significative, cette question peut être écartée de l'évaluation.</t>
    </r>
  </si>
  <si>
    <r>
      <t xml:space="preserve">Quels sont les Types d'éclairage extérieur et d'éclairage de parking installés ?
</t>
    </r>
    <r>
      <rPr>
        <i/>
        <sz val="9"/>
        <color rgb="FFFF0000"/>
        <rFont val="Trebuchet MS"/>
        <family val="2"/>
      </rPr>
      <t>Lorsque l'éclairage extérieur ou l'éclairage des parkings n'est pas nécessaire du point de vue de la sécurité, les crédits associés peuvent être éliminés de l'évaluation.</t>
    </r>
  </si>
  <si>
    <r>
      <t xml:space="preserve">Les ascenseurs, escaliers mécaniques et trottoirs roulants installés dans le bâtiment sont-ils efficaces sur le plan énergétique ?
</t>
    </r>
    <r>
      <rPr>
        <i/>
        <sz val="9"/>
        <color rgb="FFFF0000"/>
        <rFont val="Trebuchet MS"/>
        <family val="2"/>
      </rPr>
      <t>En l'absence d'ascenseurs, d'escaliers mécaniques et de trottoirs roulants, les crédits associés peuvent être éliminés de l'évaluation.</t>
    </r>
  </si>
  <si>
    <r>
      <t xml:space="preserve">Quelles sont les dispositions prévues pour les modes de transport alternatifs ?
</t>
    </r>
    <r>
      <rPr>
        <i/>
        <sz val="9"/>
        <color rgb="FFFF0000"/>
        <rFont val="Trebuchet MS"/>
        <family val="2"/>
      </rPr>
      <t>Lorsqu'il n'y a pas de places de stationnement, ces options de réponse peuvent être éliminées de l'évaluation.</t>
    </r>
  </si>
  <si>
    <r>
      <t xml:space="preserve">Water monitoring
</t>
    </r>
    <r>
      <rPr>
        <b/>
        <sz val="9"/>
        <color rgb="FF0000FF"/>
        <rFont val="Trebuchet MS"/>
        <family val="2"/>
      </rPr>
      <t>PRE-REQUIS Niv. GOOD (Answer option C or D (Criteria 1-3 only))</t>
    </r>
  </si>
  <si>
    <r>
      <t xml:space="preserve">Le bien comporte-t-il des urinoirs à faible consommation d'eau ou des urinoirs sans eau ?
</t>
    </r>
    <r>
      <rPr>
        <i/>
        <sz val="9"/>
        <color rgb="FFFF0000"/>
        <rFont val="Trebuchet MS"/>
        <family val="2"/>
      </rPr>
      <t>Lorsqu'il n'y a pas d'urinoirs dans le bien et que les occupants et les visiteurs n'utiliseront pas d'urinoirs provenant d'installations voisines (par exemple, d'un bâtiment adjacent), cette question peut être éliminée par filtrage. Voir également la note spécifique ci-dessous.</t>
    </r>
  </si>
  <si>
    <r>
      <t xml:space="preserve">Quel est le pourcentage de douches à faible consommation d'eau ?
</t>
    </r>
    <r>
      <rPr>
        <i/>
        <sz val="9"/>
        <color rgb="FFFF0000"/>
        <rFont val="Trebuchet MS"/>
        <family val="2"/>
      </rPr>
      <t>Lorsqu'il n'y a pas de douches dans le bien et que les occupants et les visiteurs n'utiliseront pas de douches provenant d'installations voisines (par exemple, un bâtiment adjacent), ce problème peut être éliminé par filtrage. Voir également la note spécifique ci-dessous.</t>
    </r>
  </si>
  <si>
    <r>
      <t xml:space="preserve">Quel est le pourcentage de produits blancs à faible consommation d'eau (lave-vaisselle, lave-linge) ?
</t>
    </r>
    <r>
      <rPr>
        <i/>
        <sz val="9"/>
        <color rgb="FFFF0000"/>
        <rFont val="Trebuchet MS"/>
        <family val="2"/>
      </rPr>
      <t>Lorsqu'aucun appareil électroménager n'est présent dans le bien et qu'aucun appareil électroménager provenant d'installations voisines (par exemple, un bâtiment adjacent) ne sera utilisé par les occupants et les visiteurs, cette question peut être éliminée par filtrage. Voir également la note spécifique ci-dessous.</t>
    </r>
  </si>
  <si>
    <r>
      <t xml:space="preserve">Le bien recueille-t-il et réutilise-t-il les eaux grises, les eaux noires ou les eaux de pluie ?
</t>
    </r>
    <r>
      <rPr>
        <i/>
        <sz val="9"/>
        <color rgb="FFFF0000"/>
        <rFont val="Trebuchet MS"/>
        <family val="2"/>
      </rPr>
      <t>Lorsque les exigences législatives empêchent l'utilisation d'eau non fournie par le service public dans le bien, cette question peut être filtrée.</t>
    </r>
  </si>
  <si>
    <r>
      <t xml:space="preserve">Un état des lieux a-t-il été réalisé au cours des 5 dernières années ?
</t>
    </r>
    <r>
      <rPr>
        <i/>
        <sz val="9"/>
        <color rgb="FFFF0000"/>
        <rFont val="Trebuchet MS"/>
        <family val="2"/>
      </rPr>
      <t>Si le bien a moins de 5 ans et qu'aucune étude d'état n'a été réalisée, cette question peut être exclue de l'évaluation</t>
    </r>
  </si>
  <si>
    <r>
      <t xml:space="preserve">Des travaux ont-ils été effectués pour remédier aux défauts identifiés ?
</t>
    </r>
    <r>
      <rPr>
        <sz val="9"/>
        <color rgb="FFFF0000"/>
        <rFont val="Trebuchet MS"/>
        <family val="2"/>
      </rPr>
      <t>Si le bien a moins de 5 ans et qu'aucune étude d'état n'a été réalisée, cette question peut être exclue de l'évaluation</t>
    </r>
  </si>
  <si>
    <r>
      <t xml:space="preserve">Reuse and recycling facilities 
</t>
    </r>
    <r>
      <rPr>
        <b/>
        <sz val="9"/>
        <color rgb="FF0000FF"/>
        <rFont val="Trebuchet MS"/>
        <family val="2"/>
      </rPr>
      <t>PRE-REQUIS Niv. OUTSDTANDNG (Answer options C and D (Criteria 1-3))</t>
    </r>
  </si>
  <si>
    <r>
      <t xml:space="preserve">Flood risk assessment
</t>
    </r>
    <r>
      <rPr>
        <b/>
        <sz val="9"/>
        <color rgb="FF0000FF"/>
        <rFont val="Trebuchet MS"/>
        <family val="2"/>
      </rPr>
      <t>PRE-REQUIS Niv. VERY GOOD (Answer option B, C, D,E or F (Criterion 2 and 3 plus 4 where relevant))</t>
    </r>
  </si>
  <si>
    <r>
      <t xml:space="preserve">Des séparateurs de liquides légers sont-ils installés dans le système d'évacuation des eaux vers les zones de circulation et/ou des séparateurs/filtres de graisses pour les cuisines commerciales ?
</t>
    </r>
    <r>
      <rPr>
        <i/>
        <sz val="9"/>
        <color rgb="FFFF0000"/>
        <rFont val="Trebuchet MS"/>
        <family val="2"/>
      </rPr>
      <t>Lorsque le bien ne nécessite pas de séparateurs de liquides légers ou de séparateurs de graisses, les crédits associés peuvent être retirés de l'évaluation</t>
    </r>
  </si>
  <si>
    <r>
      <t xml:space="preserve">Tous les produits chimiques dangereux sont-ils stockés dans des zones dotées d'un système de confinement adéquat pour traiter ≥110% des produits chimiques stockés ?
</t>
    </r>
    <r>
      <rPr>
        <i/>
        <sz val="9"/>
        <color rgb="FFFF0000"/>
        <rFont val="Trebuchet MS"/>
        <family val="2"/>
      </rPr>
      <t>Lorsqu'aucun produit chimique dangereux n'est stocké dans le bien, cette question peut être exclue de l'évaluation.</t>
    </r>
  </si>
  <si>
    <r>
      <t xml:space="preserve">Les systèmes de chauffage et d'eau chaude du bien génèrent-ils des émissions locales d'oxydes d'azote, de particules ou de composés organiques volatils ?
</t>
    </r>
    <r>
      <rPr>
        <i/>
        <sz val="9"/>
        <color rgb="FFFF0000"/>
        <rFont val="Trebuchet MS"/>
        <family val="2"/>
      </rPr>
      <t xml:space="preserve">Lorsque le bien est connecté à un système de chauffage urbain qui échappe au contrôle du propriétaire ou du gestionnaire du bâtiment, cette question peut être exclue de l'évaluation.
</t>
    </r>
  </si>
  <si>
    <r>
      <t xml:space="preserve">Quels sont les fluides frigorigènes utilisés dans l'équipement de réfrigération du bien ?
</t>
    </r>
    <r>
      <rPr>
        <i/>
        <sz val="9"/>
        <color rgb="FFFF0000"/>
        <rFont val="Trebuchet MS"/>
        <family val="2"/>
      </rPr>
      <t>Lorsqu'aucun fluide frigorigène n'est utilisé ou que seuls de petits systèmes hermétiques (la charge de fluide frigorigène dans chaque système est ≤5kg) sont installés dans le bien, cette question peut être filtrée de l'évaluation.</t>
    </r>
  </si>
  <si>
    <r>
      <t xml:space="preserve">Existe-t-il un système automatisé de détection des fuites de réfrigérants pour tous les équipements utilisant des réfrigérants ?
</t>
    </r>
    <r>
      <rPr>
        <i/>
        <sz val="9"/>
        <color rgb="FFFF0000"/>
        <rFont val="Trebuchet MS"/>
        <family val="2"/>
      </rPr>
      <t>Lorsqu'aucun fluide frigorigène n'est utilisé ou que seuls de petits systèmes hermétiques (la charge de fluide frigorigène dans chaque système est ≤5kg) sont installés dans le bien, cette question peut être filtrée de l'évaluation.</t>
    </r>
  </si>
  <si>
    <r>
      <t xml:space="preserve">Le système CVC dispose d'une gestion de la durée de fonctionnement, veuillez consulter les photos de la  GTB </t>
    </r>
    <r>
      <rPr>
        <b/>
        <sz val="9.5"/>
        <rFont val="Trebuchet MS"/>
        <family val="2"/>
      </rPr>
      <t>"ENE 10_Photos GTB".</t>
    </r>
  </si>
  <si>
    <r>
      <t xml:space="preserve">Des régulateurs de température internes existent dans les bureaux au niveau de chaque étage, veuillez consulter les photos </t>
    </r>
    <r>
      <rPr>
        <b/>
        <sz val="9.5"/>
        <rFont val="Trebuchet MS"/>
        <family val="2"/>
      </rPr>
      <t xml:space="preserve">"ENE 11_Télécommande confort bureaux" </t>
    </r>
    <r>
      <rPr>
        <sz val="9.5"/>
        <rFont val="Trebuchet MS"/>
        <family val="2"/>
      </rPr>
      <t>et</t>
    </r>
    <r>
      <rPr>
        <b/>
        <sz val="9.5"/>
        <rFont val="Trebuchet MS"/>
        <family val="2"/>
      </rPr>
      <t xml:space="preserve"> "ENE 11_Télécommande confort bureaux2"</t>
    </r>
    <r>
      <rPr>
        <sz val="9.5"/>
        <rFont val="Trebuchet MS"/>
        <family val="2"/>
      </rPr>
      <t xml:space="preserve">
La puissance du generateur de chaud peut-etre controllé depuis la GTB par rapport à la temperature éxterieur et le flux d'air peut-etre controller au niveau de la GTB pour chaque CTA, voir photos </t>
    </r>
    <r>
      <rPr>
        <b/>
        <sz val="9.5"/>
        <rFont val="Trebuchet MS"/>
        <family val="2"/>
      </rPr>
      <t>"ENE 11_ Production Chaud GTB"</t>
    </r>
  </si>
  <si>
    <r>
      <t xml:space="preserve">L'actif a été évalué par rapport aux normes locales de performance énergétique pour les bâtiments existants, veuillez vous référer à </t>
    </r>
    <r>
      <rPr>
        <b/>
        <sz val="9.5"/>
        <rFont val="Trebuchet MS"/>
        <family val="2"/>
      </rPr>
      <t>"ENE 12_DPE Haussman"</t>
    </r>
    <r>
      <rPr>
        <sz val="9.5"/>
        <rFont val="Trebuchet MS"/>
        <family val="2"/>
      </rPr>
      <t xml:space="preserve"> ;cette évaluation est une obligation légale en France ;
La notation prend en compte les énergies suivantes : chauffage, rafraîchissement, eau chaude, ventilation mécanique et éclairage, veuillez consuler la page 2 du meme document.</t>
    </r>
  </si>
  <si>
    <r>
      <t>Les consommations d'énergie significatives du site sont: éclairage, climatisation, chauffage et ventilations.
Les consommations de l'eau glacée utilisée pour la climatisation, l'eau chaude utilisée pour le chauffage, ainsi que la ventilaton (les CTAs) sont suivis par des compteurs, veuillez consulter respectivement les pages 14, 15 et 7 du document</t>
    </r>
    <r>
      <rPr>
        <b/>
        <sz val="9.5"/>
        <color theme="1"/>
        <rFont val="Trebuchet MS"/>
        <family val="2"/>
      </rPr>
      <t xml:space="preserve"> "ENE 15_Suivi des compteurs"</t>
    </r>
  </si>
  <si>
    <r>
      <t>Toutes les zones louées séparément "COJean" et "Pharmacie" ayant une consommation d'énergie significative sont sous-comptées, veuillez consulter les pages 7, 14, 15 du document</t>
    </r>
    <r>
      <rPr>
        <b/>
        <sz val="9.5"/>
        <rFont val="Trebuchet MS"/>
        <family val="2"/>
      </rPr>
      <t xml:space="preserve"> "ENE 16_Suivi des compteurs".</t>
    </r>
  </si>
  <si>
    <r>
      <t>Les zones fonctionnelles ayant une consommation d'énergie significative sont sous-comptées, en particulier le RIE: restaurant interne d'entreprise et l'armoire d'exposition, veuillez consulter la page 7 du document</t>
    </r>
    <r>
      <rPr>
        <b/>
        <sz val="9.5"/>
        <rFont val="Trebuchet MS"/>
        <family val="2"/>
      </rPr>
      <t xml:space="preserve"> "ENE 16_Suivi des compteurs".</t>
    </r>
  </si>
  <si>
    <r>
      <t xml:space="preserve">Les éclairages du parking sont des luminaires étanches munis de tubes fluorescents T8 avec une Période d’occupation : 1/3 sur programmation horaire – 2/3 sur détection de présence, veuillez consulter la page 45 du document </t>
    </r>
    <r>
      <rPr>
        <b/>
        <sz val="9.5"/>
        <rFont val="Trebuchet MS"/>
        <family val="2"/>
      </rPr>
      <t>"ENE 17_Audit Energétique".</t>
    </r>
    <r>
      <rPr>
        <sz val="9.5"/>
        <rFont val="Trebuchet MS"/>
        <family val="2"/>
      </rPr>
      <t xml:space="preserve">
Il n'existe pas d'éclairage extérieur, les crédits correspondants ont été filtrés.</t>
    </r>
  </si>
  <si>
    <r>
      <t>La station "Chaussée d'Antin" se trouve à 31m loin du site via un itinéraire piétonnier sûr, veuillez consulter le document</t>
    </r>
    <r>
      <rPr>
        <b/>
        <sz val="9.5"/>
        <rFont val="Trebuchet MS"/>
        <family val="2"/>
      </rPr>
      <t xml:space="preserve"> "TRA 02_Itérinaire métro Chaussée d'Antin" </t>
    </r>
    <r>
      <rPr>
        <sz val="9.5"/>
        <rFont val="Trebuchet MS"/>
        <family val="2"/>
      </rPr>
      <t>démontrant la localisation du métro, les horaires de passages ainsi que des photographies des itinéraires piétonniers sûrs entre le site et la station; cette station est desservie par les lignes 7 et 9 du métro parisien.</t>
    </r>
  </si>
  <si>
    <r>
      <t xml:space="preserve">Quatre aménités se trouvent à moins de 500m du site, cells-ci sont ouvertes pendant les heures de travail des employés, voir les horaires correspondant à chaque comodité ainsi que les photographies des itinéraires piétonniers sûrs entre le site et chaque commodité dans le document </t>
    </r>
    <r>
      <rPr>
        <b/>
        <sz val="9.5"/>
        <rFont val="Trebuchet MS"/>
        <family val="2"/>
      </rPr>
      <t>"TRA 03_Commodités Haussman".</t>
    </r>
  </si>
  <si>
    <r>
      <t>Il y a une zone de prestation de services sur place à côté de l'entrée des parkings coté rue Helder. L'entrée piétonne est localisée coté rue Haussman, via des parcours piétons sécurisés. Les accès sont donc séparés. Veuillez consulter le plan annoté</t>
    </r>
    <r>
      <rPr>
        <b/>
        <sz val="9.5"/>
        <rFont val="Trebuchet MS"/>
        <family val="2"/>
      </rPr>
      <t xml:space="preserve"> "TRA 04_Plan localisation accès".</t>
    </r>
  </si>
  <si>
    <r>
      <t>Les installations ou zones de bâtiments consommant de l'eau et représentant 10% ou plus de la demande totale en eau du bâtiment sont équipées de sous-compteurs ou d'un équipement de surveillance de l'eau intégré à l'installation ou à la zone, veuillez consulter le plan de comptage d'eau "</t>
    </r>
    <r>
      <rPr>
        <b/>
        <sz val="9.5"/>
        <color theme="1"/>
        <rFont val="Trebuchet MS"/>
        <family val="2"/>
      </rPr>
      <t>WAT 01_Plan de comptage eau"</t>
    </r>
    <r>
      <rPr>
        <sz val="9.5"/>
        <color theme="1"/>
        <rFont val="Trebuchet MS"/>
        <family val="2"/>
      </rPr>
      <t>, et la page 5 du document</t>
    </r>
    <r>
      <rPr>
        <b/>
        <sz val="9.5"/>
        <color theme="1"/>
        <rFont val="Trebuchet MS"/>
        <family val="2"/>
      </rPr>
      <t xml:space="preserve"> "WAT 01_Suivi des compteurs" </t>
    </r>
    <r>
      <rPr>
        <sz val="9.5"/>
        <color theme="1"/>
        <rFont val="Trebuchet MS"/>
        <family val="2"/>
      </rPr>
      <t xml:space="preserve">démontrant le suivi mensuel des compteurs d'eau de l'année 2024, notamment les compteurs "consommation d'eau des sanitaires" et "consommation du compteur cantone + chambres froides Restaurant d'entreprise".
De plus, veuillez consulter la page 5 de la fiche technique du compteur géneral d'eau </t>
    </r>
    <r>
      <rPr>
        <b/>
        <sz val="9.5"/>
        <color theme="1"/>
        <rFont val="Trebuchet MS"/>
        <family val="2"/>
      </rPr>
      <t>"WAT 01_FT Compteur d'eau"</t>
    </r>
    <r>
      <rPr>
        <sz val="9.5"/>
        <color theme="1"/>
        <rFont val="Trebuchet MS"/>
        <family val="2"/>
      </rPr>
      <t xml:space="preserve"> démontrant que celui-ci permet la connexion à un système de gestion du bâtiment (BMS), ainsi que la photo du système GTB démontrant que les compteurs sont bien rattachés et suivi </t>
    </r>
    <r>
      <rPr>
        <b/>
        <sz val="9.5"/>
        <color theme="1"/>
        <rFont val="Trebuchet MS"/>
        <family val="2"/>
      </rPr>
      <t>"WAT 01_Compteur eau GTB".</t>
    </r>
  </si>
  <si>
    <t>Les débits des deux douches sont supérieurs à 6L/min</t>
  </si>
  <si>
    <r>
      <t xml:space="preserve">Sur site existe un lave-linge et une lave-vaiselle:
- La lave linge domestique de marque "Tecnolec" ayant une consommation d'eau pour le programme coton standard à 40°C à charge partielle de 40L, veuillez consulter la page 17 de la fiche technique </t>
    </r>
    <r>
      <rPr>
        <b/>
        <sz val="9.5"/>
        <color theme="1"/>
        <rFont val="Trebuchet MS"/>
        <family val="2"/>
      </rPr>
      <t xml:space="preserve">"WAT 06_FT lave linge" </t>
    </r>
    <r>
      <rPr>
        <sz val="9.5"/>
        <color theme="1"/>
        <rFont val="Trebuchet MS"/>
        <family val="2"/>
      </rPr>
      <t xml:space="preserve">ainsi que la photo </t>
    </r>
    <r>
      <rPr>
        <b/>
        <sz val="9.5"/>
        <color theme="1"/>
        <rFont val="Trebuchet MS"/>
        <family val="2"/>
      </rPr>
      <t xml:space="preserve">"WAT 06_Photo lave linge".
</t>
    </r>
    <r>
      <rPr>
        <sz val="9.5"/>
        <color theme="1"/>
        <rFont val="Trebuchet MS"/>
        <family val="2"/>
      </rPr>
      <t>- Une lave-vaiselle de marque Comenda AC151 consommant plus que 5L/casier
Donc 50% des produits blanc sont faibles en consommations d'eau.</t>
    </r>
  </si>
  <si>
    <r>
      <t xml:space="preserve">Tous les appareils utilisant de l'eau peuvent être déconnectés du réseau via des vannes d'isolement. Veuillez consulter le plan plomberie </t>
    </r>
    <r>
      <rPr>
        <b/>
        <sz val="9.5"/>
        <rFont val="Trebuchet MS"/>
        <family val="2"/>
      </rPr>
      <t>"WAT 09_Synoptique plomberie"</t>
    </r>
    <r>
      <rPr>
        <sz val="9.5"/>
        <rFont val="Trebuchet MS"/>
        <family val="2"/>
      </rPr>
      <t xml:space="preserve"> et la photo de la vanne</t>
    </r>
    <r>
      <rPr>
        <b/>
        <sz val="9.5"/>
        <rFont val="Trebuchet MS"/>
        <family val="2"/>
      </rPr>
      <t xml:space="preserve"> "WAT 09_Photo vanne d'isolation".</t>
    </r>
  </si>
  <si>
    <t>pas de système de récupération d'eau de pluie</t>
  </si>
  <si>
    <r>
      <t xml:space="preserve">Un local déchets organiques pour le restaurant interne d'entreprise existe dans le SS1, celui-ci a une superficie de 11.35m2, contenant une ventilation et une pointe d'eau, veuillez consulter le plan du SS1 annoté </t>
    </r>
    <r>
      <rPr>
        <b/>
        <sz val="9.5"/>
        <rFont val="Trebuchet MS"/>
        <family val="2"/>
      </rPr>
      <t>"RSC 02_Plan SS1"</t>
    </r>
    <r>
      <rPr>
        <sz val="9.5"/>
        <rFont val="Trebuchet MS"/>
        <family val="2"/>
      </rPr>
      <t xml:space="preserve"> ainsi que les photos du local </t>
    </r>
    <r>
      <rPr>
        <b/>
        <sz val="9.5"/>
        <rFont val="Trebuchet MS"/>
        <family val="2"/>
      </rPr>
      <t>"RSC 02_Local déchets organique".</t>
    </r>
    <r>
      <rPr>
        <sz val="9.5"/>
        <rFont val="Trebuchet MS"/>
        <family val="2"/>
      </rPr>
      <t xml:space="preserve">
Un local de déchets de maintenance existe au niveau du SS2, veuillez consulter le plan annoté </t>
    </r>
    <r>
      <rPr>
        <b/>
        <sz val="9.5"/>
        <rFont val="Trebuchet MS"/>
        <family val="2"/>
      </rPr>
      <t>"RSC 02_Plan SS2",</t>
    </r>
    <r>
      <rPr>
        <sz val="9.5"/>
        <rFont val="Trebuchet MS"/>
        <family val="2"/>
      </rPr>
      <t xml:space="preserve"> ainsi que les photos du local </t>
    </r>
    <r>
      <rPr>
        <b/>
        <sz val="9.5"/>
        <rFont val="Trebuchet MS"/>
        <family val="2"/>
      </rPr>
      <t>"RSC 02_Local déchets maintenance".</t>
    </r>
    <r>
      <rPr>
        <sz val="9.5"/>
        <rFont val="Trebuchet MS"/>
        <family val="2"/>
      </rPr>
      <t xml:space="preserve">
Veuillez consulter aussi le document démontrant le bilan des performances de tri de l'année 2024</t>
    </r>
    <r>
      <rPr>
        <b/>
        <sz val="9.5"/>
        <rFont val="Trebuchet MS"/>
        <family val="2"/>
      </rPr>
      <t xml:space="preserve"> "RSC 02_Performances de Tri".</t>
    </r>
  </si>
  <si>
    <r>
      <t xml:space="preserve">Un inventaire des ressources étendu a été effectué, celui-ci prend en compte la classification fonctionelle, les matériaux constructifs, l'emplacement dans le bien, la quantité estimée, des indications sur la valeur financielle actuelle, des indications sur le maintien de la valeur grâce à des travaux planifiés d'entretien, des indications sur le maintien de la valeur pendant les travaux de démontage et de démolition et des conseils pour maximiser les revenus financiers, veuillez consulter le document </t>
    </r>
    <r>
      <rPr>
        <b/>
        <sz val="9.5"/>
        <rFont val="Trebuchet MS"/>
        <family val="2"/>
      </rPr>
      <t>"RSC 03_BNP PEDSL DANONE".</t>
    </r>
  </si>
  <si>
    <r>
      <t xml:space="preserve">Le bâtiment a été conçu avec un certain degré de flexibilité afin d'assurer la possibilité de changements d'utilisation futurs, il contient :
- des cloisons facilement repositionnables
- une conception flexible de la structure porteuse verticale interne, avec une disposition régulière des colonnes et peu ou pas de murs porteurs
Se référer aux pages 5 et 6 du document </t>
    </r>
    <r>
      <rPr>
        <b/>
        <sz val="9.5"/>
        <rFont val="Trebuchet MS"/>
        <family val="2"/>
      </rPr>
      <t>« RSC 04_Note_Adaptabilité_Bati_Haussman ».</t>
    </r>
    <r>
      <rPr>
        <sz val="9.5"/>
        <rFont val="Trebuchet MS"/>
        <family val="2"/>
      </rPr>
      <t xml:space="preserve">
En outre, une étude de stratégie d'adaptation fonctionnelle spécifique au bâtiment a été entreprise, voir les pages 7 à la fin du document.</t>
    </r>
  </si>
  <si>
    <r>
      <t xml:space="preserve">L'évaluation des risques d'inondation a porté sur toutes les sources et le risque d'inondation est moyen ou élevé, veuillez consulter la page 19 du document </t>
    </r>
    <r>
      <rPr>
        <b/>
        <sz val="9.5"/>
        <color theme="1"/>
        <rFont val="Trebuchet MS"/>
        <family val="2"/>
      </rPr>
      <t>"RSL 01_Etude inondation Haussmann".</t>
    </r>
    <r>
      <rPr>
        <sz val="9.5"/>
        <color theme="1"/>
        <rFont val="Trebuchet MS"/>
        <family val="2"/>
      </rPr>
      <t xml:space="preserve">
L'évaluation des risques d'inondation tient compte du changement climatique, veuillez consulter la page 21, et le CV de la personne qui a éffectué l'éude dans la page 22.</t>
    </r>
  </si>
  <si>
    <r>
      <t>L'actif dispose d'un gardien de sécurité 24h/24 et 7j/7 toute l'année et les alarmes intrusion et incendie sont connectées au PCS, veuillez consulter le document</t>
    </r>
    <r>
      <rPr>
        <b/>
        <sz val="9.5"/>
        <color theme="1"/>
        <rFont val="Trebuchet MS"/>
        <family val="2"/>
      </rPr>
      <t xml:space="preserve"> "RSL 05_Prestations de sécurité Haussmann" </t>
    </r>
    <r>
      <rPr>
        <sz val="9.5"/>
        <color theme="1"/>
        <rFont val="Trebuchet MS"/>
        <family val="2"/>
      </rPr>
      <t xml:space="preserve">ainsi que les photos </t>
    </r>
    <r>
      <rPr>
        <b/>
        <sz val="9.5"/>
        <color theme="1"/>
        <rFont val="Trebuchet MS"/>
        <family val="2"/>
      </rPr>
      <t>"RSL 05_Photos securité".</t>
    </r>
  </si>
  <si>
    <r>
      <t>Un séparateur bac à graisse existe au niveau SS2 et un séparateur hydrocarbure existe au SS4, voir les plans respectivement</t>
    </r>
    <r>
      <rPr>
        <b/>
        <sz val="9.5"/>
        <color theme="1"/>
        <rFont val="Trebuchet MS"/>
        <family val="2"/>
      </rPr>
      <t xml:space="preserve"> "POL 01_Plan SS2" </t>
    </r>
    <r>
      <rPr>
        <sz val="9.5"/>
        <color theme="1"/>
        <rFont val="Trebuchet MS"/>
        <family val="2"/>
      </rPr>
      <t>et</t>
    </r>
    <r>
      <rPr>
        <b/>
        <sz val="9.5"/>
        <color theme="1"/>
        <rFont val="Trebuchet MS"/>
        <family val="2"/>
      </rPr>
      <t xml:space="preserve"> "POL 01_Plan SS4".</t>
    </r>
    <r>
      <rPr>
        <sz val="9.5"/>
        <color theme="1"/>
        <rFont val="Trebuchet MS"/>
        <family val="2"/>
      </rPr>
      <t xml:space="preserve">
Veuillez consulter aussi le dernier bon d'intervention "</t>
    </r>
    <r>
      <rPr>
        <b/>
        <sz val="9.5"/>
        <color theme="1"/>
        <rFont val="Trebuchet MS"/>
        <family val="2"/>
      </rPr>
      <t>POL 01_Bon d'intervention"</t>
    </r>
    <r>
      <rPr>
        <sz val="9.5"/>
        <color theme="1"/>
        <rFont val="Trebuchet MS"/>
        <family val="2"/>
      </rPr>
      <t xml:space="preserve"> et la photo du séparateur hydrocarbure</t>
    </r>
    <r>
      <rPr>
        <b/>
        <sz val="9.5"/>
        <color theme="1"/>
        <rFont val="Trebuchet MS"/>
        <family val="2"/>
      </rPr>
      <t xml:space="preserve"> "POL 01_Photo séparateur hydrocarbure".</t>
    </r>
  </si>
  <si>
    <r>
      <t xml:space="preserve">Tous les produits chimiques sont bien stockés dans des zones dotées d'un système de confinement adéquat, ceci a été verifié sur site; veuillez consulter les photos </t>
    </r>
    <r>
      <rPr>
        <b/>
        <sz val="9.5"/>
        <color theme="1"/>
        <rFont val="Trebuchet MS"/>
        <family val="2"/>
      </rPr>
      <t>"POL 02_Stockage produits chimiques"</t>
    </r>
  </si>
  <si>
    <r>
      <t>Le chauffage est fourni par le réseau urbain CPCU et l'eau chaude est fourni en partie par des ballons électriques (pour les sanitaires) et via le réseau urbain CPCU pour le restaurant interne d'intreprise (RIE), veuillez consulter respectivement les pages 20 et 47 du document</t>
    </r>
    <r>
      <rPr>
        <b/>
        <sz val="9.5"/>
        <color theme="1"/>
        <rFont val="Trebuchet MS"/>
        <family val="2"/>
      </rPr>
      <t xml:space="preserve"> "POL 03_Audit Energétique"</t>
    </r>
    <r>
      <rPr>
        <sz val="9.5"/>
        <color theme="1"/>
        <rFont val="Trebuchet MS"/>
        <family val="2"/>
      </rPr>
      <t xml:space="preserve"> ainsi que les photos</t>
    </r>
    <r>
      <rPr>
        <b/>
        <sz val="9.5"/>
        <color theme="1"/>
        <rFont val="Trebuchet MS"/>
        <family val="2"/>
      </rPr>
      <t xml:space="preserve"> "POL 03_Photos CPCU" </t>
    </r>
    <r>
      <rPr>
        <sz val="9.5"/>
        <color theme="1"/>
        <rFont val="Trebuchet MS"/>
        <family val="2"/>
      </rPr>
      <t>et</t>
    </r>
    <r>
      <rPr>
        <b/>
        <sz val="9.5"/>
        <color theme="1"/>
        <rFont val="Trebuchet MS"/>
        <family val="2"/>
      </rPr>
      <t xml:space="preserve"> "POL 03_Photo Ballon ECS".</t>
    </r>
  </si>
  <si>
    <t xml:space="preserve">Le refroidissement du local onduleur est assuré par 2 armoires de climatisation de marque UNIFLAIR fonctionnant au fluide frigorigène R407C. </t>
  </si>
  <si>
    <t>Intitulé de l’exigence</t>
  </si>
  <si>
    <t>Action à réaliser</t>
  </si>
  <si>
    <t>Acteur</t>
  </si>
  <si>
    <t>Type d’action</t>
  </si>
  <si>
    <t>Contrôle de l'éblouissement dû à la lumière du soleil</t>
  </si>
  <si>
    <t>Transmettre les fiches techniques des stores installées dans les espaces bureautiques.</t>
  </si>
  <si>
    <t>en attente</t>
  </si>
  <si>
    <t>Danone</t>
  </si>
  <si>
    <t>Documentaire</t>
  </si>
  <si>
    <t>Niveaux d'éclairage intérieur et extérieur</t>
  </si>
  <si>
    <t>Réaliser l’étude HEA03 selon la norme:
- EN 12464-1:2011 Lumière et éclairage - Éclairage des lieux de travail - Partie 1 : Lieux de travail intérieurs.</t>
  </si>
  <si>
    <r>
      <t xml:space="preserve">ARP Astrance
</t>
    </r>
    <r>
      <rPr>
        <i/>
        <sz val="11"/>
        <color theme="1"/>
        <rFont val="Arial Nova Cond"/>
        <family val="2"/>
      </rPr>
      <t>accompagnement de visite BNP</t>
    </r>
  </si>
  <si>
    <t>Etude HEA 03</t>
  </si>
  <si>
    <t>Contrôle de l'éclairage</t>
  </si>
  <si>
    <t>Transmettre le plan de zoning éclairage (numérisation des DOE).</t>
  </si>
  <si>
    <t>reçu</t>
  </si>
  <si>
    <t>Pimco</t>
  </si>
  <si>
    <t>Transmettre l'inventaire des luminaires (numérisation des DOE).</t>
  </si>
  <si>
    <t>Water monitoring</t>
  </si>
  <si>
    <t>Transmettre la fiche technique du compteur général d'eau.
Transmettre la liste des points GTB "plomberie"</t>
  </si>
  <si>
    <t>Équipements économes en eau : toilettes</t>
  </si>
  <si>
    <t>Transmettre les fiches techniques des toilettes doubles chasses en superstructure.</t>
  </si>
  <si>
    <t>Équipement économe en eau : douches</t>
  </si>
  <si>
    <t>Transmettre les fiches techniques des douches.</t>
  </si>
  <si>
    <t>Transmettre la fiche technique du lave-vaisselle "Comenda".</t>
  </si>
  <si>
    <t>Transmettre la fiche technique du système de détection des fuites d'eau.</t>
  </si>
  <si>
    <t xml:space="preserve">Reuse and recycling facilities </t>
  </si>
  <si>
    <t>Transmettre le contrat de gestion de déchets d'activités et de maintenance.</t>
  </si>
  <si>
    <t>Etude état des lieux de sortie reçu, analyse en cours.</t>
  </si>
  <si>
    <t>Systèmes d'alarme</t>
  </si>
  <si>
    <t>Transmettre le contrat SSI/ Intrusion.</t>
  </si>
  <si>
    <t>Transmettre les fiches techniques des alarmes SSI et Intrusion.</t>
  </si>
  <si>
    <t>Transmettre les fiches techniques des CTA (numérisation des DOE).</t>
  </si>
  <si>
    <t>Suivi des utilisations finales de l'énergie</t>
  </si>
  <si>
    <t>Transmettre le dernier RMA ou RME.</t>
  </si>
  <si>
    <t>Systèmes de transport économes en énergie</t>
  </si>
  <si>
    <t>Transmettre la fiche technique de l'ascenseur (numérisation des DOE).</t>
  </si>
  <si>
    <t>Transmette un document d'évaluation de la performance énergetique de l'ascenceur effectué selon la norme ISO 25745-2 (numérisation des DOE).</t>
  </si>
  <si>
    <t>PART 2 : MANAGEMENT PERFORMANCE</t>
  </si>
  <si>
    <t>Réponse VF</t>
  </si>
  <si>
    <t>Les informations pertinentes du guide de l'utilisateur du bâtiment ont-elles été rendues accessibles à tous les utilisateurs du bâtiment ?</t>
  </si>
  <si>
    <t>Select all answers from A - E that apply, select either answer F or G</t>
  </si>
  <si>
    <t>Quels sont les processus mis en place pour assurer une bonne communication entre les gestionnaires du bâtiment, les utilisateurs du bâtiment et les voisins ?</t>
  </si>
  <si>
    <t>Communications formelles entre la direction du bâtiment et les utilisateurs du bâtiment</t>
  </si>
  <si>
    <t>Formal communications between building management and building users</t>
  </si>
  <si>
    <t>Réunions régulières entre la direction du bâtiment et les utilisateurs du bâtiment</t>
  </si>
  <si>
    <t>Regular meetings between building management and building users</t>
  </si>
  <si>
    <t>Les utilisateurs du bâtiment reçoivent des informations sur les politiques environnementales et les performances du bien.</t>
  </si>
  <si>
    <t>Building users receive information about the environmental policies and performance of the property.</t>
  </si>
  <si>
    <t>Engagement proactif avec les voisins et la communauté, y compris une procédure de traitement des plaintes relatives à l'actif et aux opérations associées (par exemple, le bruit, les odeurs et la lumière).</t>
  </si>
  <si>
    <t>Proactive engagement with neighbors and the community, including a procedure for handling complaints relating to the asset and associated operations (e.g. noise, odor and light).</t>
  </si>
  <si>
    <t>Enquêtes de satisfaction des occupants menées par la direction du bâtiment</t>
  </si>
  <si>
    <t>Occupant satisfaction surveys carried out by building management</t>
  </si>
  <si>
    <t>Enquêtes de satisfaction des occupants menées par un tiers</t>
  </si>
  <si>
    <t>Third-party occupant satisfaction surveys</t>
  </si>
  <si>
    <t>Select all the answers from A - F that apply, select either answer G or H</t>
  </si>
  <si>
    <t xml:space="preserve">MAN 03 </t>
  </si>
  <si>
    <t>Parmi les politiques et procédures de maintenance suivantes, lesquelles sont en place ?</t>
  </si>
  <si>
    <t>Un ensemble complet de manuels d'exploitation et de maintenance (O&amp;M) disponibles et accessibles par le personnel de gestion du bâtiment/des installations</t>
  </si>
  <si>
    <t>A comprehensive set of Operations and Maintenance (O&amp;M) manuals available and accessible by building/facilities management staff</t>
  </si>
  <si>
    <t>Une politique/procédure de maintenance proactive pour le site extérieur</t>
  </si>
  <si>
    <t>A proactive maintenance policy/procedure for the external site</t>
  </si>
  <si>
    <t>Une politique/procédure de maintenance proactive pour la structure du bâtiment</t>
  </si>
  <si>
    <t>A proactive maintenance policy/procedure for the building structure</t>
  </si>
  <si>
    <t>Une politique/procédure de maintenance proactive pour les systèmes de chauffage, de ventilation et de refroidissement (CVC), le cas échéant, et pour l'eau chaude.</t>
  </si>
  <si>
    <t>A proactive maintenance policy/procedure for heating, ventilation and cooling (HVAC) systems, where applicable, and for hot water.</t>
  </si>
  <si>
    <t>une politique/procédure de maintenance proactive pour l'éclairage.</t>
  </si>
  <si>
    <t>a proactive maintenance policy/procedure for lighting.</t>
  </si>
  <si>
    <t>un examen régulier des systèmes de gestion des bâtiments par le personnel dûment qualifié de l'équipe interne de gestion des installations</t>
  </si>
  <si>
    <t>a regular review of building management systems by suitably qualified staff of the internal facilities management team</t>
  </si>
  <si>
    <t>un examen régulier des systèmes de gestion des bâtiments par un auditeur tiers accrédité.</t>
  </si>
  <si>
    <t>a regular review of building management systems by an accredited third-party auditor.</t>
  </si>
  <si>
    <t xml:space="preserve">Une politique ou un plan de gestion de l'environnement a-t-il été élaboré par l'organisme de gestion du bâtiment ?
</t>
  </si>
  <si>
    <t>L'organisme de gestion du bâtiment a élaboré et mis en œuvre une politique ou un plan environnemental.</t>
  </si>
  <si>
    <t>The building management body has developed and implemented an environmental policy or plan.</t>
  </si>
  <si>
    <t>La politique ou le plan de gestion environnementale a été accrédité selon la norme ISO 14001 ou des normes équivalentes.</t>
  </si>
  <si>
    <t>The environmental management policy or plan has been accredited according to ISO 14001 or equivalent standards.</t>
  </si>
  <si>
    <t>Des objectifs d'amélioration ont été fixés pour l'énergie, l'eau et les déchets/recyclage.</t>
  </si>
  <si>
    <t>Improvement targets have been set for energy, water and waste/recycling.</t>
  </si>
  <si>
    <t xml:space="preserve">La politique ou le plan de gestion environnementale tient compte de la résilience et des risques climatiques. </t>
  </si>
  <si>
    <t>The environmental management policy or plan takes into account resilience and climate risks.</t>
  </si>
  <si>
    <t>Des contrats de location écologiques ont-ils été conclus avec les locataires ?</t>
  </si>
  <si>
    <t>Oui pour &gt;25% des locataires, y compris le partage des données de performance environnementale</t>
  </si>
  <si>
    <t>Yes for &gt;25% of tenants, including sharing of environmental performance data</t>
  </si>
  <si>
    <t>Oui pour &gt;25% des locataires, y compris le partage des données de performance environnementale et des objectifs en matière d'énergie, de consommation d'eau ou de réduction des déchets.</t>
  </si>
  <si>
    <t>Yes for &gt;25% of tenants, including sharing environmental performance data and targets for energy, water consumption or waste reduction.</t>
  </si>
  <si>
    <t>Oui pour &gt;50% des locataires, y compris le partage des données de performance environnementale</t>
  </si>
  <si>
    <t>Yes for &gt;50% of tenants, including sharing of environmental performance data</t>
  </si>
  <si>
    <t>Oui pour &gt;50% des locataires, y compris le partage des données de performance environnementale et des objectifs en matière d'énergie, de consommation d'eau ou de réduction des déchets.</t>
  </si>
  <si>
    <t>Yes for &gt;50% of tenants, including sharing environmental performance data and targets for energy, water consumption or waste reduction.</t>
  </si>
  <si>
    <t>Oui pour &gt;75% des locataires, y compris le partage des données relatives à la performance environnementale</t>
  </si>
  <si>
    <t>Yes for &gt;75% of tenants, including sharing of environmental performance data</t>
  </si>
  <si>
    <t>Oui pour &gt;75% des locataires, y compris le partage des données de performance environnementale et des objectifs en matière d'énergie, de consommation d'eau ou de réduction des déchets.</t>
  </si>
  <si>
    <t>Yes for &gt;75% of tenants, including sharing environmental performance data and targets for energy, water consumption or waste reduction.</t>
  </si>
  <si>
    <t>Select all answer options that apply (only one of C or D can be selected)</t>
  </si>
  <si>
    <t>Thermal confort</t>
  </si>
  <si>
    <t>Le confort thermique des utilisateurs du bien dans les espaces occupés est-il régulièrement contrôlé ?</t>
  </si>
  <si>
    <t>Oui, par la mesure de la température</t>
  </si>
  <si>
    <t>Yes, by measuring temperature</t>
  </si>
  <si>
    <t>Oui, par une mesure et une analyse détaillées du confort thermique</t>
  </si>
  <si>
    <t>Yes, through detailed measurement and analysis of thermal comfort</t>
  </si>
  <si>
    <t>Oui, par des enquêtes de satisfaction thermique des occupants</t>
  </si>
  <si>
    <t>Yes, through occupant thermal satisfaction surveys</t>
  </si>
  <si>
    <t>Smoking policy</t>
  </si>
  <si>
    <t>Existe-t-il une politique interdisant de fumer à l'intérieur du bien et directement à l'extérieur du bien ?</t>
  </si>
  <si>
    <t>Indoor air quality management</t>
  </si>
  <si>
    <t>Des processus de gestion sont-ils en place pour aider à maintenir de bons niveaux de qualité de l'air à l'intérieur du bien ?</t>
  </si>
  <si>
    <t>Oui, fourniture d'informations ou de formations aux utilisateurs du bien sur la manière de faire fonctionner et de gérer les systèmes de ventilation du bien</t>
  </si>
  <si>
    <t>Yes, providing information or training to users of the property on how to operate and manage the ventilation systems of the property</t>
  </si>
  <si>
    <t>Oui, procédures et plans de nettoyage de l'intérieur du bien</t>
  </si>
  <si>
    <t>Yes, procedures and plans for cleaning the interior of the property</t>
  </si>
  <si>
    <t>Oui, procédures et plans d'inspection de la propreté et de nettoyage des composants du système de ventilation</t>
  </si>
  <si>
    <t>Yes, procedures and plans for inspecting the cleanliness and cleaning of ventilation system components</t>
  </si>
  <si>
    <t>Oui, les politiques d'achat et les procédures d'exploitation et d'entretien spécifient des produits dont les émissions de polluants dans l'air sont faibles ou nulles.</t>
  </si>
  <si>
    <t>Yes, purchasing policies and operation and maintenance procedures specify products with low or no emissions of air pollutants.</t>
  </si>
  <si>
    <t>Oui, procédures et plans de contrôle régulier de la qualité de l'air intérieur dans les espaces occupés</t>
  </si>
  <si>
    <t>Yes, procedures and plans for regular monitoring of indoor air quality in occupied spaces</t>
  </si>
  <si>
    <t>Oui, des procédures ou des plans qui minimisent les impacts sur la qualité de l'air intérieur du bien pendant les activités de maintenance, de redécoration, de rénovation ou de construction sur le bien.</t>
  </si>
  <si>
    <t>Yes, procedures or plans that minimize impacts to the property's indoor air quality during maintenance, redecoration, renovation or construction activities on the property.</t>
  </si>
  <si>
    <t>Select all answer options that apply (C or F; D or G; E or H)</t>
  </si>
  <si>
    <t>L'environnement acoustique des espaces occupés a-t-il été évalué en termes d'isolation acoustique, de niveau de bruit ambiant à l'intérieur et d'acoustique de la pièce ?</t>
  </si>
  <si>
    <t>Les normes de performance en matière d'isolation acoustique sont respectées dans 50 % des espaces occupés.</t>
  </si>
  <si>
    <t>Acoustic insulation performance standards are met in 50% of occupied spaces.</t>
  </si>
  <si>
    <t>Les normes de performance en matière de niveau de bruit ambiant intérieur sont respectées dans 50 % de l'espace occupé.</t>
  </si>
  <si>
    <t>Performance standards for indoor ambient noise level are met in 50% of the occupied space.</t>
  </si>
  <si>
    <t>Les normes de performance en matière d'acoustique des pièces sont respectées dans 50 % de l'espace occupé</t>
  </si>
  <si>
    <t>Room acoustics performance standards are met in 50% of the occupied space</t>
  </si>
  <si>
    <t>Les normes de performance en matière d'isolation acoustique sont respectées dans 80 % de l'espace occupé</t>
  </si>
  <si>
    <t>Acoustic insulation performance standards are met in 80% of the occupied space</t>
  </si>
  <si>
    <t>Les normes de performance en matière de niveau de bruit ambiant à l'intérieur sont respectées dans 80 % de l'espace occupé</t>
  </si>
  <si>
    <t>Indoor ambient noise level performance standards are met in 80% of occupied space</t>
  </si>
  <si>
    <t>Les normes de performance en matière d'acoustique des pièces sont respectées dans 80 % de l'espace occupé.</t>
  </si>
  <si>
    <t>Room acoustics performance standards are met in 80% of the occupied space.</t>
  </si>
  <si>
    <t>Une évaluation des systèmes d'eau du bien a-t-elle été réalisée afin d'identifier le risque potentiel d'exposition aux légionelles et, le cas échéant, des procédures de gestion ont-elles été mises en place pour prévenir ou contrôler le risque ?</t>
  </si>
  <si>
    <t>Drinking water management</t>
  </si>
  <si>
    <t>Le nombre et l'emplacement des prises d'eau potable font-ils l'objet d'un examen régulier ?</t>
  </si>
  <si>
    <t>Annuellement, quelle quantité d'énergie est consommée par l'actif en kWh ??</t>
  </si>
  <si>
    <t>Date de début</t>
  </si>
  <si>
    <t>Date de fin</t>
  </si>
  <si>
    <t>Energy consumption</t>
  </si>
  <si>
    <t>Fourniture d'électricité au réseau</t>
  </si>
  <si>
    <t>Supply of electricity to the network</t>
  </si>
  <si>
    <t>Brûler du fioul/kérosène</t>
  </si>
  <si>
    <t>Burning fuel oil/kerosene</t>
  </si>
  <si>
    <t>Autre gaz de petrole</t>
  </si>
  <si>
    <t>Gaz de decharge</t>
  </si>
  <si>
    <t>Source de chaleur ou de froid renouvelable</t>
  </si>
  <si>
    <t>Renewable heat or cold source</t>
  </si>
  <si>
    <t xml:space="preserve">Chauffage urbain </t>
  </si>
  <si>
    <t>Urbain heating</t>
  </si>
  <si>
    <t>Refroidissement urbain</t>
  </si>
  <si>
    <t>Si elle est connue, quelle est l’intensité carbone en kgCO₂eq/kWh ?</t>
  </si>
  <si>
    <t>Carbon intensity district heating and cooling</t>
  </si>
  <si>
    <t>Système de chauffage urbain</t>
  </si>
  <si>
    <t>District heating system</t>
  </si>
  <si>
    <t>Système de refroidissement urbain</t>
  </si>
  <si>
    <t>District cooling system</t>
  </si>
  <si>
    <t>Quelle est la quantité d'électricité en kWh par an</t>
  </si>
  <si>
    <t>Renewable electricity generated</t>
  </si>
  <si>
    <t>Produite par les systèmes d'énergie renouvelable sur site et communautaires</t>
  </si>
  <si>
    <t>Produced by on-site and community renewable energy systems</t>
  </si>
  <si>
    <t xml:space="preserve">Exportée hors site </t>
  </si>
  <si>
    <t>Exported off-site</t>
  </si>
  <si>
    <t>Energy audit</t>
  </si>
  <si>
    <t>Un audit énergétique a-t-il été réalisé pour le bien ?</t>
  </si>
  <si>
    <t>Aucun audit énergétique n'a été réalisé</t>
  </si>
  <si>
    <t>No energy audit has been carried out</t>
  </si>
  <si>
    <t>Oui, un audit énergétique a été réalisé</t>
  </si>
  <si>
    <t>Yes, an energy audit has been carried out</t>
  </si>
  <si>
    <t>Oui, un audit énergétique a été réalisé et toutes les mesures dont le temps de retour sur investissement est inférieur ou égal à 5 ans ont été mises en œuvre.</t>
  </si>
  <si>
    <t>Yes, an energy audit has been carried out and all measures with a payback time of less than or equal to 5 years have been implemented.</t>
  </si>
  <si>
    <t>Oui, un audit énergétique a été réalisé et toutes les mesures dont le temps de retour sur investissement est inférieur ou égal à 10 ans ont été mises en œuvre.</t>
  </si>
  <si>
    <t>Yes, an energy audit has been carried out and all measures with a payback time of less than or equal to 10 years have been implemented.</t>
  </si>
  <si>
    <t>Energy consumption reporting</t>
  </si>
  <si>
    <t>Qu'advient-il des données relatives à la consommation d'énergie du bien ?</t>
  </si>
  <si>
    <t>Question sans réponse.</t>
  </si>
  <si>
    <t>Les données relatives à la consommation d'énergie des actifs n'ont pas été collectées.</t>
  </si>
  <si>
    <t>Data relating to the energy consumption of the assets was not collected.</t>
  </si>
  <si>
    <t>Les données relatives à la consommation d'énergie des actifs sont collectées et comparées aux objectifs fixés pour les actifs.</t>
  </si>
  <si>
    <t>Data relating to asset energy consumption is collected and compared to targets set for the assets.</t>
  </si>
  <si>
    <t>Les données relatives à la consommation d'énergie des actifs sont collectées et comparées aux objectifs fixés pour les actifs et font l'objet d'un rapport interne.</t>
  </si>
  <si>
    <t>Data relating to asset energy consumption is collected and compared to targets set for the assets and reported internally.</t>
  </si>
  <si>
    <t>Les données relatives à la consommation d'énergie des actifs sont collectées et comparées aux objectifs fixés pour les actifs, font l'objet d'un rapport interne et sont publiées dans un rapport annuel public.</t>
  </si>
  <si>
    <t>Data relating to asset energy consumption is collected and compared to targets set for the assets, reported internally and published in a public annual report.</t>
  </si>
  <si>
    <t>Reduction of carbon emissions</t>
  </si>
  <si>
    <t>Quelle a été la réduction annuelle moyenne des émissions de CO2 de l'actif au cours des trois dernières années ?</t>
  </si>
  <si>
    <t>≥5%</t>
  </si>
  <si>
    <t>≥10%</t>
  </si>
  <si>
    <t>≥15%</t>
  </si>
  <si>
    <t>Annuellement, quelle est la consommation annuelle d’eau de l’actif provenant</t>
  </si>
  <si>
    <t>de l’eau fournie par le service public ?</t>
  </si>
  <si>
    <t>water supplied by the public service?</t>
  </si>
  <si>
    <t>d’approvisionnements alternatifs ?</t>
  </si>
  <si>
    <t>Water consumption reporting</t>
  </si>
  <si>
    <t>Comment les données collectées sur la consommation d'eau sont-elles utilisées ?</t>
  </si>
  <si>
    <t>Classé</t>
  </si>
  <si>
    <t>Class</t>
  </si>
  <si>
    <t>Comparé aux objectifs en matière d'actifs</t>
  </si>
  <si>
    <t>Compared to asset targets</t>
  </si>
  <si>
    <t>Comparé aux objectifs et rapporté en interne</t>
  </si>
  <si>
    <t>Compared to objectives and reported internally</t>
  </si>
  <si>
    <t>Tout ce qui précède et en plus publié dans un rapport annuel public</t>
  </si>
  <si>
    <t>All of the above plus published in a public annual report</t>
  </si>
  <si>
    <t>Select a single answer from A-C.
Where C is selected tick all responses from D-E that apply</t>
  </si>
  <si>
    <t>Existe-t-il une stratégie de l'eau ?</t>
  </si>
  <si>
    <t>La stratégie de l'eau prévoit le remplacement des appareils et des accessoires par des équivalents à faible consommation d'eau lors des travaux de rénovation.</t>
  </si>
  <si>
    <t>The water strategy provides for the replacement of appliances and accessories with equivalents with low water consumption during renovation work.</t>
  </si>
  <si>
    <t>La stratégie de l'eau comprend une politique d'entretien proactive des systèmes d'eau installés.</t>
  </si>
  <si>
    <t>The water strategy includes a proactive maintenance policy for installed water systems.</t>
  </si>
  <si>
    <t>Select all answers that apply. 
F or G must also be selected for any credits to be achieved in this issue</t>
  </si>
  <si>
    <t>RSC 05</t>
  </si>
  <si>
    <t xml:space="preserve">Un plan d'achat durable est-il utilisé ?
</t>
  </si>
  <si>
    <t>Aucun plan d'approvisionnement durable n'est utilisé</t>
  </si>
  <si>
    <t>No sustainable sourcing plan is used</t>
  </si>
  <si>
    <t>L'organisation qui gère le bien a une politique d'approvisionnement qui exige que tous les produits en bois (et à base de bois) utilisés dans le cadre de la gestion du bien soient récoltés et commercialisés légalement.</t>
  </si>
  <si>
    <t>The organization managing the property has a procurement policy which requires that all wood (and wood-based) products used in the management of the property are legally harvested and traded.</t>
  </si>
  <si>
    <t>Un plan d'achat durable est utilisé pour les travaux d'entretien, de réparation, de remplacement et de rénovation de l'actif.</t>
  </si>
  <si>
    <t>A sustainable procurement plan is used for maintenance, repair, replacement and renovation work on the asset.</t>
  </si>
  <si>
    <t>Un plan d'achat durable est utilisé pour l'achat de consommables et d'équipements.</t>
  </si>
  <si>
    <t>A sustainable purchasing plan is used for purchasing consumables and equipment.</t>
  </si>
  <si>
    <t>Select all answers that apply (if D or E have been selected above). 
F or G must be selected for any credits to be achieved in this issue</t>
  </si>
  <si>
    <t>Quelles organisations utilisent le(s) plan(s) d'achat durable ?</t>
  </si>
  <si>
    <t>Le plan d'achat durable est utilisé pour l'achat direct par l'organisation qui gère le bien.</t>
  </si>
  <si>
    <t>The sustainable purchasing plan is used for direct purchasing by the organization that manages the asset.</t>
  </si>
  <si>
    <t>L'organisation qui gère le bien exige l'utilisation du plan d'achat durable pour les achats effectués par ses contractants qui entreprennent des travaux sur le bien.
Ou bien les exigences du plan d'achat durable sont couvertes par les propres politiques/plans d'achat du contractant.
L'organisation qui gère le bien exige l'utilisation du plan d'achat responsable pour les achats effectués par le ou les occupants.</t>
  </si>
  <si>
    <t>The organization managing the property requires the use of the sustainable procurement plan for purchases made by its contractors undertaking work on the property.
Or the requirements of the sustainable purchasing plan are covered by the contractor's own purchasing policies/plans.
The organization that manages the property requires the use of the responsible purchasing plan for purchases made by the occupant(s).</t>
  </si>
  <si>
    <t>Ou, les exigences du plan d'achat responsable sont couvertes par les propres politiques/plan d'achat de l'occupant.</t>
  </si>
  <si>
    <t>Or, the Responsible Purchasing Plan requirements are covered by the occupier's own purchasing policies/plan.</t>
  </si>
  <si>
    <t>L'organisation qui gère le bien dispose d'un système de management environnemental (SME) certifié par une tierce partie selon la norme ISO 14001:2015 (ou un autre type de certification/assurance accepté au niveau national comme une alternative acceptable). Le plan d'achat responsable est coordonné avec le SME.</t>
  </si>
  <si>
    <t>The organization managing the property has an environmental management system (EMS) certified by a third party according to ISO 14001:2015 (or another type of certification/assurance accepted nationally as an acceptable alternative). The responsible purchasing plan is coordinated with the SME.</t>
  </si>
  <si>
    <t>RSC 06</t>
  </si>
  <si>
    <t>Optimising resource use, reuse and recycling</t>
  </si>
  <si>
    <t>Des données sont-elles enregistrées sur les déchets produits lors de la gestion du bien ?</t>
  </si>
  <si>
    <t>Oui, plus des données séparées sur les déchets produits par le(s) occupant(s)</t>
  </si>
  <si>
    <t>Yes, plus separate data on waste produced by the occupant(s)</t>
  </si>
  <si>
    <t>If answer option C or D has been selected, select all the answers that apply.</t>
  </si>
  <si>
    <t>La réduction, la réutilisation et le recyclage des déchets provenant du bien sont-ils optimisés par la fixation d'objectifs et l'encouragement de la participation des occupants ?</t>
  </si>
  <si>
    <t>Des objectifs ont été fixés pour réduire les déchets produits par le bien et augmenter la réutilisation et le recyclage des déchets produits par le bien.</t>
  </si>
  <si>
    <t>Targets have been set to reduce waste produced by the property and increase the reuse and recycling of waste produced by the property.</t>
  </si>
  <si>
    <t>L'organisation qui gère le bien encourage activement la participation des occupants à la réutilisation et au recyclage.</t>
  </si>
  <si>
    <t>The organization that manages the property actively encourages occupant participation in reuse and recycling.</t>
  </si>
  <si>
    <t>RSL 06</t>
  </si>
  <si>
    <t>Emergency plans and climate-related physical risks</t>
  </si>
  <si>
    <t>Qu'est-ce qui est inclus dans le champ d'application des plans d'urgence ?</t>
  </si>
  <si>
    <t>Le plan d'urgence prévoit la protection des biens</t>
  </si>
  <si>
    <t>The emergency plan provides for the protection of property</t>
  </si>
  <si>
    <t>Le plan d'urgence inclut les impacts environnementaux</t>
  </si>
  <si>
    <t>The emergency plan includes environmental impacts</t>
  </si>
  <si>
    <t>Les plans doivent détailler comment le bien fournit un espace communautaire pour les urgences et comment cela est coordonné avec la communauté.</t>
  </si>
  <si>
    <t>Plans must detail how the property provides community space for emergencies and how this is coordinated with the community.</t>
  </si>
  <si>
    <t>Le bien a-t-il été évalué pour les risques physiques liés au climat ?</t>
  </si>
  <si>
    <t>Oui, et les risques posés à la valeur du bien et à la communauté ont été identifiés</t>
  </si>
  <si>
    <t>Yes, and the risks posed to the value of the property and the community have been identified</t>
  </si>
  <si>
    <t>RSL 07</t>
  </si>
  <si>
    <t>Climate related transition risks and opportunities</t>
  </si>
  <si>
    <t>L'exposition du bien aux risques et opportunités de transition liés au climat a-t-elle été évaluée dans le cadre d'un processus d'évaluation des risques ?</t>
  </si>
  <si>
    <t>Oui, l'actif a été évalué en fonction des risques et des opportunités de transition liés au climat</t>
  </si>
  <si>
    <t>Yes, the asset has been assessed based on climate-related transition risks and opportunities</t>
  </si>
  <si>
    <t>Oui, l'actif a été évalué en fonction des risques et des opportunités de transition liés au climat et a publié en externe les paramètres utilisés par l'actif pour évaluer ces risques et ces opportunités.</t>
  </si>
  <si>
    <t>Yes, the asset has been assessed for climate-related transition risks and opportunities and has externally published the metrics the asset uses to assess these risks and opportunities.</t>
  </si>
  <si>
    <t>RSL 08</t>
  </si>
  <si>
    <t>Social risks and opportunities</t>
  </si>
  <si>
    <t>L'exposition du bien aux risques et opportunités sociaux a-t-elle été évaluée dans le cadre d'un processus d'évaluation des risques ?</t>
  </si>
  <si>
    <t>Oui, l'actif a fait l'objet d'une évaluation des risques et opportunités d'ordre social</t>
  </si>
  <si>
    <t>Yes, the asset has been subject to a social risk and opportunity assessment</t>
  </si>
  <si>
    <t>Oui, l'actif a fait l'objet d'une évaluation des risques et opportunités d'ordre social et a fait l'objet d'une communication externe sur les paramètres utilisés pour évaluer ces risques et opportunités.</t>
  </si>
  <si>
    <t>Yes, the asset has been subject to an assessment of social risks and opportunities and has been the subject of external communication on the parameters used to assess these risks and opportunities.</t>
  </si>
  <si>
    <t>RSL 09</t>
  </si>
  <si>
    <t>L'actif est-il conforme à toutes les réglementations pertinentes en matière d'incendie qui s'appliquent à l'actif ?</t>
  </si>
  <si>
    <t>Oui, et le règlement ne prévoit pas l'obligation d'effectuer une évaluation des risques d'incendie.</t>
  </si>
  <si>
    <t>Yes, and the regulation does not provide for the obligation to carry out a fire risk assessment.</t>
  </si>
  <si>
    <t>Oui, et les règlements prévoient l'obligation d'effectuer une évaluation des risques d'incendie.</t>
  </si>
  <si>
    <t>Yes, and the regulations provide for the obligation to carry out a fire risk assessment.</t>
  </si>
  <si>
    <t>Answer H is available only if Answer G has been selected</t>
  </si>
  <si>
    <t>Lorsque la réglementation applicable en matière d'incendie ne prévoit pas l'obligation de procéder à une évaluation des risques d'incendie, une telle évaluation a-t-elle été réalisée ?</t>
  </si>
  <si>
    <t>Oui, une évaluation des risques d'incendie a été réalisée</t>
  </si>
  <si>
    <t>Yes, a fire risk assessment has been carried out</t>
  </si>
  <si>
    <t>Il existe un responsable de la sécurité incendie ou un autre membre du personnel chargé de gérer, de contrôler et de réviser les procédures pertinentes identifiées dans l'évaluation des risques d'incendie.</t>
  </si>
  <si>
    <t>There is a fire safety manager or other member of staff responsible for managing, monitoring and reviewing relevant procedures identified in the fire risk assessment.</t>
  </si>
  <si>
    <t>RSL 10</t>
  </si>
  <si>
    <t>Security risk assessment</t>
  </si>
  <si>
    <t>Une évaluation des risques de sécurité a-t-elle été réalisée ?</t>
  </si>
  <si>
    <t>Oui, une évaluation des risques de sécurité a été effectuée</t>
  </si>
  <si>
    <t>Yes, a security risk assessment has been carried out</t>
  </si>
  <si>
    <t>Un système d'évaluation de la sécurité basé sur les risques a été utilisé. Les résultats obtenus dans le cadre de ce système ont été confirmés par une évaluation et une vérification indépendantes.</t>
  </si>
  <si>
    <t>A risk-based safety assessment system was used. The results obtained under this system have been confirmed by independent evaluation and verification.</t>
  </si>
  <si>
    <t>LUE 03</t>
  </si>
  <si>
    <t>Une étude écologique a-t-elle été réalisée et a-t-elle fait l'objet d'un rapport au cours des trois dernières années ?</t>
  </si>
  <si>
    <t>Oui, et toutes les recommandations mineures de la SQE pour augmenter la valeur écologique du site ont été mises en œuvre sur le site.</t>
  </si>
  <si>
    <t>Yes, and all minor SQE recommendations to increase the ecological value of the site have been implemented on the site.</t>
  </si>
  <si>
    <t>Oui, et toutes les recommandations mineures et majeures de la SQE visant à accroître la valeur écologique du site ont été mises en œuvre sur le site afin de contribuer de manière significative à la biodiversité locale, compte tenu de la portée et de l'échelle de l'actif.</t>
  </si>
  <si>
    <t>Yes, and all minor and major recommendations of the SQE to increase the ecological value of the site have been implemented on the site to contribute significantly to local biodiversity, taking into account the scope and scale of the asset.</t>
  </si>
  <si>
    <t>Oui, et toutes les recommandations mineures de la SQE pour augmenter la valeur écologique du site ont été mises en œuvre sur le site. En outre, une amélioration hors site a été réalisée dans la zone locale, conformément aux recommandations de la SQE pour contribuer de manière significative à la biodiversité locale, compte tenu de la portée et de l'échelle de l'actif.</t>
  </si>
  <si>
    <t>Yes, and all minor SQE recommendations to increase the ecological value of the site have been implemented on the site. In addition, an off-site improvement has been carried out in the local area, in line with SQE recommendations to contribute significantly to local biodiversity, given the scope and scale of the asset.</t>
  </si>
  <si>
    <t>Oui, et la SQE a confirmé qu'il n'y a pas ou très peu de possibilités d'améliorer la valeur écologique du site. Une amélioration hors site a été réalisée dans la zone locale, conformément aux recommandations de la SQE pour contribuer de manière significative à la biodiversité locale, compte tenu de la portée et de l'échelle de l'actif.</t>
  </si>
  <si>
    <t>Yes, and the SQE has confirmed that there is no or very little opportunity to improve the ecological value of the site. An off-site improvement has been carried out in the local area, in line with SQE recommendations to contribute significantly to local biodiversity, taking into account the scope and scale of the asset.</t>
  </si>
  <si>
    <t>Select one applicable answer A - D, also select answer E if applicable</t>
  </si>
  <si>
    <t>LUE 04</t>
  </si>
  <si>
    <t>Biodiversity management plan</t>
  </si>
  <si>
    <t>Existe-t-il un plan de gestion de la biodiversité qui s'aligne sur les plans d'action locaux et régionaux en faveur de la biodiversité et qui fixe des objectifs spécifiques pour améliorer la valeur écologique du site ?</t>
  </si>
  <si>
    <t>Oui, des plans ont été mis en place pour gérer et maintenir les caractéristiques écologiques existantes, qui s'alignent sur les plans d'action locaux ou régionaux en faveur de la biodiversité.</t>
  </si>
  <si>
    <t>Yes, plans have been put in place to manage and maintain existing ecological features, which align with local or regional biodiversity action plans.</t>
  </si>
  <si>
    <t>Oui, un plan d'action a été mis en place pour assurer l'amélioration continue de la valeur écologique et de la biodiversité du site, conformément aux orientations locales.</t>
  </si>
  <si>
    <t>Yes, an action plan has been put in place to ensure the continued improvement of the ecological value and biodiversity of the site, in accordance with local guidelines.</t>
  </si>
  <si>
    <t>Le plan de gestion s'appuie sur les recommandations d'un écologiste dûment qualifié (SQE) et répond aux orientations définies dans les plans d'action nationaux/régionaux en faveur de la biodiversité.</t>
  </si>
  <si>
    <t>The management plan is based on the recommendations of a suitably qualified ecologist (SQE) and responds to the guidelines defined in the national/regional biodiversity action plans.</t>
  </si>
  <si>
    <t>Reduction of nighttime light pollution</t>
  </si>
  <si>
    <t>Une évaluation a-t-elle été effectuée pour démontrer que l'éclairage extérieur n'entraîne pas de pollution lumineuse la nuit ?</t>
  </si>
  <si>
    <t>Oui, une évaluation qualitative a été effectuée</t>
  </si>
  <si>
    <t>Yes, a qualitative assessment was carried out</t>
  </si>
  <si>
    <t>Oui, une évaluation quantitative a été réalisée par un professionnel de l'éclairage</t>
  </si>
  <si>
    <t>Yes, a quantitative assessment was carried out by a lighting professional</t>
  </si>
  <si>
    <t>Il n'y a pas d'éclairage extérieur et il n'est pas nécessaire du point de vue de la sécurité.</t>
  </si>
  <si>
    <t>There is no exterior lighting and it is not necessary from a safety point of view.</t>
  </si>
  <si>
    <t>Les zones protégées, les séparateurs lumière-liquide et les séparateurs de graisse sont-ils entretenus de manière efficace ?</t>
  </si>
  <si>
    <t>Oui, la politique d'entretien couvre l'inspection et l'entretien des zones protégées.</t>
  </si>
  <si>
    <t>Yes, the maintenance policy covers the inspection and maintenance of protected areas.</t>
  </si>
  <si>
    <t>Oui, la politique de maintenance couvre les séparateurs liquide-lumière et une inspection et une maintenance détaillées sont effectuées.</t>
  </si>
  <si>
    <t>Yes, the maintenance policy covers liquid-light separators and detailed inspection and maintenance is carried out.</t>
  </si>
  <si>
    <t>Oui, la politique de maintenance couvre les séparateurs de graisses et une inspection et une maintenance détaillées sont effectuées.</t>
  </si>
  <si>
    <t>Yes, the maintenance policy covers grease traps and detailed inspection and maintenance is carried out.</t>
  </si>
  <si>
    <t>Une stratégie et un calendrier ont-ils été mis en place pour remplacer les fluides frigorigènes par des solutions à faible impact sur l'environnement ?</t>
  </si>
  <si>
    <t>Non, des réfrigérants à faible impact environnemental (PRP ≤10) sont déjà utilisés.</t>
  </si>
  <si>
    <t>No, refrigerants with low environmental impact (GWP ≤10) are already used.</t>
  </si>
  <si>
    <t>Oui, tous les réfrigérants seront remplacés par des alternatives à faible impact environnemental (GWP ≤10).</t>
  </si>
  <si>
    <t>Yes, all refrigerants will be replaced with alternatives with low environmental impact (GWP ≤10).</t>
  </si>
  <si>
    <t>Le risque de contamination potentielle du sol associé au site d'exploitation a-t-il été évalué ?</t>
  </si>
  <si>
    <t>Oui, des problèmes de contamination des sols ont été identifiés et nécessitent des investigations ou des mesures correctives supplémentaires.</t>
  </si>
  <si>
    <t>Yes, soil contamination issues have been identified that require further investigation or corrective action.</t>
  </si>
  <si>
    <t>Oui, aucun problème de contamination du sol n'a été identifié</t>
  </si>
  <si>
    <t>Yes, no soil contamination issues have been identified</t>
  </si>
  <si>
    <t>Oui, tous les problèmes de contamination des sols ont été résolus</t>
  </si>
  <si>
    <t>Yes, all soil contamination issues have been resolved</t>
  </si>
  <si>
    <t>Un plan d'intervention a-t-il été mis en place pour faire face aux incidents de pollution conformément aux normes nationales ou aux lignes directrices en matière de bonnes pratiques ?</t>
  </si>
  <si>
    <t>Part II Management Performance</t>
  </si>
  <si>
    <t>Score Visé</t>
  </si>
  <si>
    <r>
      <t xml:space="preserve">Management engagement and feedback
</t>
    </r>
    <r>
      <rPr>
        <b/>
        <sz val="9"/>
        <color rgb="FF0000FF"/>
        <rFont val="Trebuchet MS"/>
        <family val="2"/>
      </rPr>
      <t>PRE-REQUIS Niv. EXCELLENT (Answer option F or G
(Criteria 5 and 6))</t>
    </r>
  </si>
  <si>
    <r>
      <t xml:space="preserve">Maintenance policies and procedures
</t>
    </r>
    <r>
      <rPr>
        <i/>
        <sz val="9"/>
        <color rgb="FFFF0000"/>
        <rFont val="Trebuchet MS"/>
        <family val="2"/>
      </rPr>
      <t>Lorsque les systèmes ne sont pas installés, les crédits associés peuvent être éliminés de l'évaluation par filtrage.</t>
    </r>
  </si>
  <si>
    <r>
      <t xml:space="preserve">Environmental policies and procedures
</t>
    </r>
    <r>
      <rPr>
        <b/>
        <sz val="9"/>
        <color rgb="FF0000FF"/>
        <rFont val="Trebuchet MS"/>
        <family val="2"/>
      </rPr>
      <t>PRE-REQUIS Niv. VERY GOOD Answer option B (Criterion 1))</t>
    </r>
  </si>
  <si>
    <r>
      <t xml:space="preserve">Green lease
</t>
    </r>
    <r>
      <rPr>
        <i/>
        <sz val="9"/>
        <color rgb="FFFF0000"/>
        <rFont val="Trebuchet MS"/>
        <family val="2"/>
      </rPr>
      <t>Lorsque l'actif ne comporte pas de zones louées, cette question peut être éliminée de l'évaluation</t>
    </r>
  </si>
  <si>
    <r>
      <t xml:space="preserve">Acoustic conditions
</t>
    </r>
    <r>
      <rPr>
        <i/>
        <sz val="9"/>
        <color rgb="FFFF0000"/>
        <rFont val="Trebuchet MS"/>
        <family val="2"/>
      </rPr>
      <t>Lorsqu’un actif ne comporte pas de zones utilisées pour la parole ou la musique, les crédits d’acoustique de la salle peuvent être exclus de l’évaluation.</t>
    </r>
  </si>
  <si>
    <r>
      <t xml:space="preserve">Legionella risk management
</t>
    </r>
    <r>
      <rPr>
        <i/>
        <sz val="9"/>
        <color rgb="FFFF0000"/>
        <rFont val="Trebuchet MS"/>
        <family val="2"/>
      </rPr>
      <t>Lorsque les systèmes d'eau ne sont pas présents dans l'actif et qu'aucune eau provenant des installations à proximité (par exemple, un bâtiment adjacent) ne sera utilisée par les utilisateurs de l'actif, ce problème peut être filtré. Voir également la note spécifique ci-dessous.</t>
    </r>
  </si>
  <si>
    <r>
      <t xml:space="preserve">Sustainable procurement
</t>
    </r>
    <r>
      <rPr>
        <b/>
        <sz val="9"/>
        <color rgb="FF0000FF"/>
        <rFont val="Trebuchet MS"/>
        <family val="2"/>
      </rPr>
      <t>PRE-REQUIS Niv. ACCEPTABLE (Answer option C (Criterion 1))</t>
    </r>
  </si>
  <si>
    <r>
      <t xml:space="preserve">Fire risk management
</t>
    </r>
    <r>
      <rPr>
        <i/>
        <sz val="9"/>
        <color rgb="FFFF0000"/>
        <rFont val="Trebuchet MS"/>
        <family val="2"/>
      </rPr>
      <t>Lorsque l'actif est conforme à toutes les réglementations pertinentes en matière d'incendie et que l'évaluation des risques d'incendie requise répond aux exigences des critères d'évaluation 2 à 5, les crédits pour le problème seront exclus de l'évaluation.</t>
    </r>
    <r>
      <rPr>
        <b/>
        <sz val="9"/>
        <color theme="1"/>
        <rFont val="Trebuchet MS"/>
        <family val="2"/>
      </rPr>
      <t xml:space="preserve">
</t>
    </r>
    <r>
      <rPr>
        <b/>
        <sz val="9"/>
        <color rgb="FF0000FF"/>
        <rFont val="Trebuchet MS"/>
        <family val="2"/>
      </rPr>
      <t>PRE-REQUIS Niv. ACCEPTABLE (Answer option C and G or Answer option D (Criteria 2 - 5))</t>
    </r>
  </si>
  <si>
    <r>
      <t xml:space="preserve">Inspection of watercourse pollution prevention features
</t>
    </r>
    <r>
      <rPr>
        <i/>
        <sz val="9"/>
        <color rgb="FFFF0000"/>
        <rFont val="Trebuchet MS"/>
        <family val="2"/>
      </rPr>
      <t>Lorsqu'aucune zone de stockage n'est requise (puisqu'aucun liquide nécessitant un stockage en stockage n'est stocké sur site) ou que l'actif ne nécessite pas de séparateurs de liquides légers ou de séparateurs de graisse, les crédits associés peuvent être exclus de l'évaluation.</t>
    </r>
  </si>
  <si>
    <r>
      <t xml:space="preserve">Refrigerant replacement
</t>
    </r>
    <r>
      <rPr>
        <i/>
        <sz val="9"/>
        <color rgb="FFFF0000"/>
        <rFont val="Trebuchet MS"/>
        <family val="2"/>
      </rPr>
      <t>Lorsqu'aucun réfrigérant n'est utilisé ou que seuls de petits systèmes hermétiques (la charge de réfrigérant dans chaque système est ≤ 5 kg) sont installés dans l'actif, ce problème peut être exclu de l'évaluation.</t>
    </r>
  </si>
  <si>
    <r>
      <t xml:space="preserve">Response to pollution incidents
</t>
    </r>
    <r>
      <rPr>
        <i/>
        <sz val="9"/>
        <color rgb="FFFF0000"/>
        <rFont val="Trebuchet MS"/>
        <family val="2"/>
      </rPr>
      <t xml:space="preserve">Lorsqu’aucune source de pollution n’est localisée sur le site, cette question peut être exclue de l’évaluation. </t>
    </r>
  </si>
  <si>
    <r>
      <t xml:space="preserve">La production de chauffage sur le site est assurée par le réseau de chauffage urbain CPCU qui alimente ensuite les réseaux suivants :  
- Réseau des ventilo-convecteurs 4 tubes présents dans les locaux de bureaux/salles de réunions et certains 
locaux communs (Hall d’accueil et PC Sécurité) en faux plafonds ou en allège ; 
- Réseau des CTA Bureaux, salles de réunion, Hall d’accueil, Exposition et autres CTA de locaux spécifiques ; 
- Réseau des radiateurs à eau chaude installé dans les parties communes ;  
- Réseau des Commerces en pied d’immeuble ; 
- Réseau des PAC au sous-sol. 
Veuillez consulter la page 55 du document </t>
    </r>
    <r>
      <rPr>
        <b/>
        <sz val="9.5"/>
        <rFont val="Trebuchet MS"/>
        <family val="2"/>
      </rPr>
      <t>"ENE 06_Audit Energétique"</t>
    </r>
    <r>
      <rPr>
        <sz val="9.5"/>
        <rFont val="Trebuchet MS"/>
        <family val="2"/>
      </rPr>
      <t xml:space="preserve">, ainsi que les photos du système chauffage </t>
    </r>
    <r>
      <rPr>
        <b/>
        <sz val="9.5"/>
        <rFont val="Trebuchet MS"/>
        <family val="2"/>
      </rPr>
      <t>"ENE 06_Photos CPCU".</t>
    </r>
  </si>
  <si>
    <t>Please consult page 4 of the district heating provider's commitment “ENE 09b_Chiffres clés CPCU” demonstrating environmental and energy performance, as well as the energy sources used.</t>
  </si>
  <si>
    <t>Transmettre une attestation signée confirmant que le site ne contient pas de combustion</t>
  </si>
  <si>
    <t>Attestation</t>
  </si>
  <si>
    <t>abandoné</t>
  </si>
  <si>
    <t>pas de système de détection de fuites d'eau</t>
  </si>
  <si>
    <r>
      <t xml:space="preserve">Le renouvellement de l'air est assuré par les 8 centrales de traitement d'air sur site. Elles sont gainées aux ventilo-convecteurs des zones associées et permettent d'assurer l'apport d'air neuf. De plus, les CTA sont équipes de récupérateurs de chaleur, voir la page 10 du document </t>
    </r>
    <r>
      <rPr>
        <b/>
        <sz val="9.5"/>
        <rFont val="Trebuchet MS"/>
        <family val="2"/>
      </rPr>
      <t>"ENE 08_Fiche ECC"</t>
    </r>
    <r>
      <rPr>
        <sz val="9.5"/>
        <rFont val="Trebuchet MS"/>
        <family val="2"/>
      </rPr>
      <t xml:space="preserve">, ainsi que les photos </t>
    </r>
    <r>
      <rPr>
        <b/>
        <sz val="9.5"/>
        <rFont val="Trebuchet MS"/>
        <family val="2"/>
      </rPr>
      <t>"ENE 08_Photos CTA"</t>
    </r>
  </si>
  <si>
    <t>Commentaires AUDIT</t>
  </si>
  <si>
    <t>voir si on peut prendre plus de points si on intègre dans le plan de facades intérieur</t>
  </si>
  <si>
    <t>a faire le calcul des entrées et sorties CTA depuis le plan CVC</t>
  </si>
  <si>
    <t>Option F: il y a des ruches sur site</t>
  </si>
  <si>
    <t>R134, 5.9+5.9kg charge, &gt;5Kg</t>
  </si>
  <si>
    <t>les résidents ne peuvent pas controler la température et l'humidité
Les équipements existent, les résidents peuvent controller la température en +1 -1 degrées.</t>
  </si>
  <si>
    <t>ajouter que les stores peuvent etre modifier, voir et ajouter photos somfy du HEA 04</t>
  </si>
  <si>
    <t>Il y a deux détections de fuites frigorigène, voir les photos et les ajouté à la preuve.</t>
  </si>
  <si>
    <t>il n'y pas de micro-ondes ni d'éviers dans les kitchinettes des étages
il existent des micro-ondes et des éviers dans l'étage -1, 1 et 4</t>
  </si>
  <si>
    <t>Bureaux: les résidents ne peuvent pas controler l'éclairage, c'est une détection de présence avec horloge, et c'est dimmé par rapport à la luminosité.
Salle de réunion: les systèmes de control de l’éclairage ont été prises, au lieu de mettre 4 points, on descent à 2 points car c’est juste pour les salle de réunions (il faut faire le pourcentage)</t>
  </si>
  <si>
    <r>
      <rPr>
        <sz val="9.5"/>
        <color theme="1"/>
        <rFont val="Trebuchet MS"/>
        <family val="2"/>
      </rPr>
      <t xml:space="preserve">Les mêmes stores sont installés sur l'ensemble des espaces de travail </t>
    </r>
    <r>
      <rPr>
        <sz val="9.5"/>
        <rFont val="Trebuchet MS"/>
        <family val="2"/>
      </rPr>
      <t>de type Soltis 99-52058A et 99-52058B, veuillez consulter la page 6 de la fiche technique des stores</t>
    </r>
    <r>
      <rPr>
        <b/>
        <sz val="9.5"/>
        <rFont val="Trebuchet MS"/>
        <family val="2"/>
      </rPr>
      <t xml:space="preserve"> "HEA 02_FT Stores"</t>
    </r>
    <r>
      <rPr>
        <sz val="9.5"/>
        <rFont val="Trebuchet MS"/>
        <family val="2"/>
      </rPr>
      <t xml:space="preserve"> démontrant que les stores ont un taux de transmission lumineuses Ts= 9% selon la norme EN 14501, ainsi que les photos des stores prises pendant la visite de site</t>
    </r>
    <r>
      <rPr>
        <b/>
        <sz val="9.5"/>
        <rFont val="Trebuchet MS"/>
        <family val="2"/>
      </rPr>
      <t xml:space="preserve"> "HEA 02_Photos stores".</t>
    </r>
    <r>
      <rPr>
        <sz val="9.5"/>
        <rFont val="Trebuchet MS"/>
        <family val="2"/>
      </rPr>
      <t xml:space="preserve">
De plus, les occupants ont la possibilité de faire monter et descendre les stores, voir les photos des télecommandes</t>
    </r>
    <r>
      <rPr>
        <b/>
        <sz val="9.5"/>
        <rFont val="Trebuchet MS"/>
        <family val="2"/>
      </rPr>
      <t xml:space="preserve"> "HEA 05_Photos télecommandes stores".</t>
    </r>
  </si>
  <si>
    <t>Les salles de réunions sont dotés de commandes éclairages, celles-ci représentent 32% de la surface totale, crédit non validé</t>
  </si>
  <si>
    <r>
      <t>Des espaces de repos intérieures avec places assises existent au niveau de chaque étage, veuillez consulter le plan</t>
    </r>
    <r>
      <rPr>
        <b/>
        <sz val="9.5"/>
        <rFont val="Trebuchet MS"/>
        <family val="2"/>
      </rPr>
      <t xml:space="preserve"> "HEA 11_Plans d'aménagement" </t>
    </r>
    <r>
      <rPr>
        <sz val="9.5"/>
        <rFont val="Trebuchet MS"/>
        <family val="2"/>
      </rPr>
      <t xml:space="preserve">démontrant la localisation des espaces de repos ainsi que les photos prise sur site.
Tous les lieux à usage collectif en France, y compris les entreprises, sont soumis au décret n° 2006-1386 du 15 novembre 2006 fixant les conditions d'application de l'interdiction de fumer dans les lieux affectés à un usage collectif, qui sont donc des espaces non-fumeurs. Vous pouvez consulter l'extrait du décret sur le site officiel « Legifrance » </t>
    </r>
    <r>
      <rPr>
        <b/>
        <sz val="9.5"/>
        <rFont val="Trebuchet MS"/>
        <family val="2"/>
      </rPr>
      <t>« HEA 11_Décret n° 2006-1386 du 15 novembre 2006 »</t>
    </r>
    <r>
      <rPr>
        <sz val="9.5"/>
        <rFont val="Trebuchet MS"/>
        <family val="2"/>
      </rPr>
      <t>, ou vous rendre directement sur le site « https://www.legifrance.gouv.fr/jorf/id/JORFARTI000002472791 ».</t>
    </r>
  </si>
  <si>
    <r>
      <t xml:space="preserve">Sur site existe la protection contre les effets d'un trafic piétonnier élevé dans toutes les entrées principales, les zones publiques et les voies de circulation, ainsi que la protection contre tout mouvement interne de véhicules ou de chariots à moins d'un mètre de la structure interne, veuillez consulter le document </t>
    </r>
    <r>
      <rPr>
        <b/>
        <sz val="9.5"/>
        <color theme="1"/>
        <rFont val="Trebuchet MS"/>
        <family val="2"/>
      </rPr>
      <t>"RSL 04_Note protection batiment Haussman".</t>
    </r>
    <r>
      <rPr>
        <sz val="9.5"/>
        <color theme="1"/>
        <rFont val="Trebuchet MS"/>
        <family val="2"/>
      </rPr>
      <t xml:space="preserve">
</t>
    </r>
  </si>
  <si>
    <r>
      <t xml:space="preserve">Les pompes à chaleur disposent d'une détection de fluide frigorigène en cas de fuite.
Veuillez consulter les preuves </t>
    </r>
    <r>
      <rPr>
        <b/>
        <sz val="9.5"/>
        <color theme="1"/>
        <rFont val="Trebuchet MS"/>
        <family val="2"/>
      </rPr>
      <t>"POL 05_FT des PAC", "POL 05_FT détecteur de fluides frigorigènes",</t>
    </r>
    <r>
      <rPr>
        <sz val="9.5"/>
        <color theme="1"/>
        <rFont val="Trebuchet MS"/>
        <family val="2"/>
      </rPr>
      <t xml:space="preserve"> ainsi les photos du capteur et du coffret, respectivement</t>
    </r>
    <r>
      <rPr>
        <b/>
        <sz val="9.5"/>
        <color theme="1"/>
        <rFont val="Trebuchet MS"/>
        <family val="2"/>
      </rPr>
      <t xml:space="preserve"> "POL 05_Photo capteur fluide frigorigène" </t>
    </r>
    <r>
      <rPr>
        <sz val="9.5"/>
        <color theme="1"/>
        <rFont val="Trebuchet MS"/>
        <family val="2"/>
      </rPr>
      <t>et</t>
    </r>
    <r>
      <rPr>
        <b/>
        <sz val="9.5"/>
        <color theme="1"/>
        <rFont val="Trebuchet MS"/>
        <family val="2"/>
      </rPr>
      <t xml:space="preserve"> "POL 05_Photo capteur détection gaz".</t>
    </r>
  </si>
  <si>
    <t>L'effectif du site est de 493 personnes,  le nombre minimum exigé est de (10%*493) =&gt; 50 racks 
• Des places de stationnement de vélos existent et sont situés au Sous-sol 2 au nombre de 60 racks. 
• Les locaux vélos sont abrités. 
• Des vestiaires ainsi que des douches et des casiers de rangement sont mis en place dans le sous-sol 1 pour faciliter l’usage des vélo
veuillez consulter le plan du SS2 "TRA 01_Plan SS2 vélos, véhicules électriques", photo des locals vélos "TRA 01_Local vélos", photos des vestiaires et douches "TRA 01_Vestiaires, douches".
Le site comporte trois niveaux de parking, le nombre de place de stationnement de véhicules par niveau est le suivant :
• Sous-sol 2 : 46 places
• Sous-sol 3 : 53 places
• Sous-sol 4 : 25 places 
Ce qui fait un nombre total de 124 places, voir les plans "TRA 01_Plan SS2", TRA 01_Plan SS3" et "TRA 01_Plan SS4".
Dans le parking SS2, il existe 17 bornes de recharges de véhicules électriques, voir le plan "TRA 01_Plan SS2 vélos, véhicules électriques"
Le référentiel exige un nombre minimum de bornes de recharges pour voitures électriques conformes prévu pour un pourcentage de places de stationnement, conformément aux chiffres suivants :
• 3 % des places de stationnement pour les 200 premières places
• Le nombre total de voiture installées dans le parking est 124.
• le calcule est le suivant: 0.03 x 124 = 3.72.
Vu que 17 bornes de recharges électriques existent sur site;
--&gt; Nombre minimal de stations de recharge pour voitures électriques conforme atteint.
Les bornes de recharge supplémentaires pour voitures électriques sont constituées par le double du nombre minimum de bornes de recharges pour voitures électriques requis. 
Le double du nombre minimum de bornes de recharge requis pour le site est 3.72x2 = 7.44.
Vu que 17 bornes de recharges électriques existent sur site;
--&gt; Postes de recharge supplémentaires pour voitures électriques conforme atteint.
Chaque borne de recharge a une puissance maximal de 22kW, veuillez consulter la photo "TRA 01_Spécifications borne de recharge électrique", ainsi que les photos des bornes "TRA 01_Photos bornes de recharge électriques".</t>
  </si>
  <si>
    <r>
      <t>Un audit technique a été éffectuée par la société Consul'tech, voir le document "</t>
    </r>
    <r>
      <rPr>
        <b/>
        <sz val="9.5"/>
        <color theme="1"/>
        <rFont val="Trebuchet MS"/>
        <family val="2"/>
      </rPr>
      <t>RSC 01_Audit technique"</t>
    </r>
    <r>
      <rPr>
        <sz val="9.5"/>
        <color theme="1"/>
        <rFont val="Trebuchet MS"/>
        <family val="2"/>
      </rPr>
      <t xml:space="preserve">, il prend en compte:
a) l'état structurel, voir p.38-39;
b) l'état des composants mécaniques, voir p.11 jusqu'à 25;
c) l'état des composants électriques, voir p. 26 jusqu'à 33;
d) l'état de la plomberie, voir p.35 jusqu'à 37;
e) la protection contre l'incendie, voir p. 33
f) les systèmes de communication et de sécurité des personnes, voir p.32
g) Conditions de santé et de sécurité et conditions environnementales, voir p.20
Un second audit détaillé est réalisé dans le cadre de la préparation de déménagement du locataire, reprenant l'ensemble des lots et des actions en place sont en cours de correction avant la sortie de locataire 
Voir le document </t>
    </r>
    <r>
      <rPr>
        <b/>
        <sz val="9.5"/>
        <color theme="1"/>
        <rFont val="Trebuchet MS"/>
        <family val="2"/>
      </rPr>
      <t xml:space="preserve">"RSC 01_Audit pré-état des lieux de sortie techniques et architectural"
</t>
    </r>
    <r>
      <rPr>
        <sz val="9.5"/>
        <color theme="1"/>
        <rFont val="Trebuchet MS"/>
        <family val="2"/>
      </rPr>
      <t xml:space="preserve">L'ensemble de ces audits sont réalisés par CONSUL'TECH BET reconnu, justifiant des compétences nécessaires pour réaliser ces audits </t>
    </r>
  </si>
  <si>
    <r>
      <t>Sur site existe:
- Des plantations autour de l'actif, voir photos</t>
    </r>
    <r>
      <rPr>
        <b/>
        <sz val="9.5"/>
        <rFont val="Trebuchet MS"/>
        <family val="2"/>
      </rPr>
      <t xml:space="preserve"> "LUE 02_Plantations actif"</t>
    </r>
    <r>
      <rPr>
        <sz val="9.5"/>
        <rFont val="Trebuchet MS"/>
        <family val="2"/>
      </rPr>
      <t xml:space="preserve">
- Un jardin contenant des espaces vivantes, voir photos </t>
    </r>
    <r>
      <rPr>
        <b/>
        <sz val="9.5"/>
        <rFont val="Trebuchet MS"/>
        <family val="2"/>
      </rPr>
      <t>"LUE 02_Jardin"</t>
    </r>
  </si>
  <si>
    <r>
      <t xml:space="preserve">The same blinds are installed throughout the Soltis 99-52058A and 99-52058B workspaces. Please refer to page 6 of the blind data sheet </t>
    </r>
    <r>
      <rPr>
        <b/>
        <sz val="9.5"/>
        <color theme="1"/>
        <rFont val="Trebuchet MS"/>
        <family val="2"/>
      </rPr>
      <t>"HEA 02_FT Stores"</t>
    </r>
    <r>
      <rPr>
        <sz val="9.5"/>
        <color theme="1"/>
        <rFont val="Trebuchet MS"/>
        <family val="2"/>
      </rPr>
      <t xml:space="preserve">, which shows that the blinds have a light transmission rate of Ts= 9% in accordance with EN 14501, as well as the photos of the blinds taken during the site visit </t>
    </r>
    <r>
      <rPr>
        <b/>
        <sz val="9.5"/>
        <color theme="1"/>
        <rFont val="Trebuchet MS"/>
        <family val="2"/>
      </rPr>
      <t>“HEA 02_Photos stores”.</t>
    </r>
    <r>
      <rPr>
        <sz val="9.5"/>
        <color theme="1"/>
        <rFont val="Trebuchet MS"/>
        <family val="2"/>
      </rPr>
      <t xml:space="preserve">
In addition, occupants can raise and lower the blinds, see photos of the remote controls </t>
    </r>
    <r>
      <rPr>
        <b/>
        <sz val="9.5"/>
        <color theme="1"/>
        <rFont val="Trebuchet MS"/>
        <family val="2"/>
      </rPr>
      <t>“HEA 05_Photos télecommandes stores”.</t>
    </r>
  </si>
  <si>
    <r>
      <t>85% of the net interior surface of each relevant space offers an adequate view to the outside in more than 95% of all relevant spaces of the property; please see the calculation file</t>
    </r>
    <r>
      <rPr>
        <b/>
        <sz val="9.5"/>
        <rFont val="Trebuchet MS"/>
        <family val="2"/>
      </rPr>
      <t xml:space="preserve"> “HEA 06_View Out Boulevard Haussman” </t>
    </r>
    <r>
      <rPr>
        <sz val="9.5"/>
        <rFont val="Trebuchet MS"/>
        <family val="2"/>
      </rPr>
      <t>as well as the layout plans of the relevant spaces combined in the document</t>
    </r>
    <r>
      <rPr>
        <b/>
        <sz val="9.5"/>
        <rFont val="Trebuchet MS"/>
        <family val="2"/>
      </rPr>
      <t xml:space="preserve"> “HEA 06_Plans d'aménagements”;</t>
    </r>
    <r>
      <rPr>
        <sz val="9.5"/>
        <rFont val="Trebuchet MS"/>
        <family val="2"/>
      </rPr>
      <t xml:space="preserve"> and the two photos </t>
    </r>
    <r>
      <rPr>
        <b/>
        <sz val="9.5"/>
        <rFont val="Trebuchet MS"/>
        <family val="2"/>
      </rPr>
      <t>“HEA 06_Espaces Bureaux”.</t>
    </r>
  </si>
  <si>
    <r>
      <t>Indoor rest areas with seating are available on each floor. Please refer to the plan</t>
    </r>
    <r>
      <rPr>
        <b/>
        <sz val="9.5"/>
        <rFont val="Trebuchet MS"/>
        <family val="2"/>
      </rPr>
      <t xml:space="preserve"> “HEA 11_Plans d'aménagement”</t>
    </r>
    <r>
      <rPr>
        <sz val="9.5"/>
        <rFont val="Trebuchet MS"/>
        <family val="2"/>
      </rPr>
      <t xml:space="preserve"> showing the location of rest areas and photos taken on site.
All public places in France, including businesses, are subject to decree no. 2006-1386 of November 15, 2006, which sets out the conditions for implementing the ban on smoking in public places, which are therefore non-smoking areas. You can consult the extract from the decree on the official “Legifrance” website </t>
    </r>
    <r>
      <rPr>
        <b/>
        <sz val="9.5"/>
        <rFont val="Trebuchet MS"/>
        <family val="2"/>
      </rPr>
      <t>“HEA 11_Décret n° 2006-1386 du 15 novembre 2006”,</t>
    </r>
    <r>
      <rPr>
        <sz val="9.5"/>
        <rFont val="Trebuchet MS"/>
        <family val="2"/>
      </rPr>
      <t xml:space="preserve"> or go directly to “https://www.legifrance.gouv.fr/jorf/id/JORFARTI000002472791”.</t>
    </r>
  </si>
  <si>
    <r>
      <t>Free water bottles are available to all regular users of the property, including the disabled, and are located in the cafeteria area on each floor and can be refilled. Please see the plan showing the location of these bottles</t>
    </r>
    <r>
      <rPr>
        <b/>
        <sz val="9.5"/>
        <rFont val="Trebuchet MS"/>
        <family val="2"/>
      </rPr>
      <t xml:space="preserve"> “HEA 13_Emplacement bouteilles d'eau” </t>
    </r>
    <r>
      <rPr>
        <sz val="9.5"/>
        <rFont val="Trebuchet MS"/>
        <family val="2"/>
      </rPr>
      <t>and the photos of the bottles</t>
    </r>
    <r>
      <rPr>
        <b/>
        <sz val="9.5"/>
        <rFont val="Trebuchet MS"/>
        <family val="2"/>
      </rPr>
      <t xml:space="preserve"> “HEA 13_Photos bouteilles d'eau”.</t>
    </r>
  </si>
  <si>
    <r>
      <t>The building is air-conditioned, heated and has hot water production:
- On-site heating is provided by the CPCU district heating network, which in turn supplies 
the following networks:  
- Network of 4-pipe fan coil units in the offices/meeting rooms and certain common areas 
common areas (reception hall and security control room) in false ceilings or spandrels; 
- Air handling unit (AHU) network in offices, meeting rooms, lobby, exhibition areas and other specific rooms; 
- Hot water radiator network installed in common areas;  
- Retail network at the foot of the building; 
- PAC network in the basement. 
- The Climespace district cooling network produces the chilled water that powers the hydraulic coils of the Site's fan coil units and AHUs. 
convectors and air handling units. The fan coil units provide priority cooling for the building 
and the fresh air pre-cooled by the Site's various AHUs provides additional air-conditioning.
- The use of semi-instantaneous electric storage tanks for sanitary blocks is typical for office premises; for the RIE, the use of CPCU heating and the heat pump for preheating is rather appropriate.  
Please refer to pages 55, 56 and 47 respectively of the document</t>
    </r>
    <r>
      <rPr>
        <b/>
        <sz val="9.5"/>
        <rFont val="Trebuchet MS"/>
        <family val="2"/>
      </rPr>
      <t xml:space="preserve"> “ENE 01_Audit Energétique”,</t>
    </r>
    <r>
      <rPr>
        <sz val="9.5"/>
        <rFont val="Trebuchet MS"/>
        <family val="2"/>
      </rPr>
      <t xml:space="preserve"> as well as the supporting photos of the heating system</t>
    </r>
    <r>
      <rPr>
        <b/>
        <sz val="9.5"/>
        <rFont val="Trebuchet MS"/>
        <family val="2"/>
      </rPr>
      <t xml:space="preserve"> “ENE 01_Photos CPCU”,</t>
    </r>
    <r>
      <rPr>
        <sz val="9.5"/>
        <rFont val="Trebuchet MS"/>
        <family val="2"/>
      </rPr>
      <t xml:space="preserve"> air conditioning system </t>
    </r>
    <r>
      <rPr>
        <b/>
        <sz val="9.5"/>
        <rFont val="Trebuchet MS"/>
        <family val="2"/>
      </rPr>
      <t>“ENE 01_Photos Climespace”</t>
    </r>
    <r>
      <rPr>
        <sz val="9.5"/>
        <rFont val="Trebuchet MS"/>
        <family val="2"/>
      </rPr>
      <t xml:space="preserve"> and domestic hot water system </t>
    </r>
    <r>
      <rPr>
        <b/>
        <sz val="9.5"/>
        <rFont val="Trebuchet MS"/>
        <family val="2"/>
      </rPr>
      <t>“ENE 01_Photo ECS”.</t>
    </r>
  </si>
  <si>
    <r>
      <t xml:space="preserve">The building is equipped with mechanical ventilation via air handling units and extractors. Please refer to pages 32 to 42 of document </t>
    </r>
    <r>
      <rPr>
        <b/>
        <sz val="9.5"/>
        <rFont val="Trebuchet MS"/>
        <family val="2"/>
      </rPr>
      <t>“ENE 02_Audit Energétique”.</t>
    </r>
  </si>
  <si>
    <r>
      <t xml:space="preserve">Average U-value of exterior walls (W/m²K): 0.52, see p.12 of document </t>
    </r>
    <r>
      <rPr>
        <b/>
        <sz val="9.5"/>
        <rFont val="Trebuchet MS"/>
        <family val="2"/>
      </rPr>
      <t>“ENE 03_Audit Energétique”.</t>
    </r>
    <r>
      <rPr>
        <sz val="9.5"/>
        <rFont val="Trebuchet MS"/>
        <family val="2"/>
      </rPr>
      <t xml:space="preserve">
- Average roof U-value (W/m²K): 0.782, see p.13 of document “ENE 03_Audit Energétique”.
- Exterior wall surface (without windows) (m²) = 2889.39 - 687.80 = 2201.59 m2, see document “ENE 03_Etude daylighting”.
- Roof area (m²): 941.24m2, see document </t>
    </r>
    <r>
      <rPr>
        <b/>
        <sz val="9.5"/>
        <rFont val="Trebuchet MS"/>
        <family val="2"/>
      </rPr>
      <t>“ENE 03_Plan toitures et terrasses”.</t>
    </r>
    <r>
      <rPr>
        <sz val="9.5"/>
        <rFont val="Trebuchet MS"/>
        <family val="2"/>
      </rPr>
      <t xml:space="preserve">
- Window area (m²) = 687.80, see document </t>
    </r>
    <r>
      <rPr>
        <b/>
        <sz val="9.5"/>
        <rFont val="Trebuchet MS"/>
        <family val="2"/>
      </rPr>
      <t>“ENE 03_Etude daylighting”.</t>
    </r>
  </si>
  <si>
    <r>
      <t xml:space="preserve">The Climespace district cooling network produces the chilled water that supplies the hydraulic coils of the site's fan coil units and AHUs. The fan coil units provide priority cooling for the building, while the fresh air pre-cooled by the site's various AHUs provides additional cooling. Please refer to page 56 of the document </t>
    </r>
    <r>
      <rPr>
        <b/>
        <sz val="9.5"/>
        <rFont val="Trebuchet MS"/>
        <family val="2"/>
      </rPr>
      <t>“ENE 05_Audit Energétique”</t>
    </r>
    <r>
      <rPr>
        <sz val="9.5"/>
        <rFont val="Trebuchet MS"/>
        <family val="2"/>
      </rPr>
      <t xml:space="preserve">, as well as the photos </t>
    </r>
    <r>
      <rPr>
        <b/>
        <sz val="9.5"/>
        <rFont val="Trebuchet MS"/>
        <family val="2"/>
      </rPr>
      <t>“ENE 05_Photos Climespace”.</t>
    </r>
  </si>
  <si>
    <r>
      <t xml:space="preserve">On-site heating is provided by the CPCU district heating network, which then supplies the following networks:  
- 4-pipe fan coil units in offices/meeting rooms and some common areas (reception hall and 
common areas (reception hall and security control room) in false ceilings or spandrels; 
- Air handling unit (AHU) network in offices, meeting rooms, lobby, exhibition areas and other specific rooms; 
- Hot water radiator network installed in common areas;  
- Retail network at the foot of the building; 
- PAC network in the basement. 
Please see page 55 of the document </t>
    </r>
    <r>
      <rPr>
        <b/>
        <sz val="9.5"/>
        <rFont val="Trebuchet MS"/>
        <family val="2"/>
      </rPr>
      <t>“ENE 06_Audit Energétique”</t>
    </r>
    <r>
      <rPr>
        <sz val="9.5"/>
        <rFont val="Trebuchet MS"/>
        <family val="2"/>
      </rPr>
      <t>, as well as the photos of the heating system</t>
    </r>
    <r>
      <rPr>
        <b/>
        <sz val="9.5"/>
        <rFont val="Trebuchet MS"/>
        <family val="2"/>
      </rPr>
      <t xml:space="preserve"> “ENE 06_Photos CPCU”.</t>
    </r>
  </si>
  <si>
    <r>
      <t xml:space="preserve">All the lighting installed is LED (representing around 97% of the total surface area), except for the equipment rooms, which are equipped with T8 fluorescent tubes (representing around 3% of the total surface area).
please refer to pages 43 to 45 of document </t>
    </r>
    <r>
      <rPr>
        <b/>
        <sz val="9.5"/>
        <rFont val="Trebuchet MS"/>
        <family val="2"/>
      </rPr>
      <t>“ENE 07_Audit Energétique”</t>
    </r>
    <r>
      <rPr>
        <sz val="9.5"/>
        <rFont val="Trebuchet MS"/>
        <family val="2"/>
      </rPr>
      <t xml:space="preserve">, page 3 of document </t>
    </r>
    <r>
      <rPr>
        <b/>
        <sz val="9.5"/>
        <rFont val="Trebuchet MS"/>
        <family val="2"/>
      </rPr>
      <t>“ENE 07_Plan interieurs et surfaces”.</t>
    </r>
  </si>
  <si>
    <r>
      <t>The use of semi-instantaneous electric storage tanks for sanitary blocks is typical for office premises; for the RIE, the use of CPCU heating and the heat pump for preheating is rather appropriate.  
Please refer to page 47 of the document</t>
    </r>
    <r>
      <rPr>
        <b/>
        <sz val="9.5"/>
        <rFont val="Trebuchet MS"/>
        <family val="2"/>
      </rPr>
      <t xml:space="preserve"> “ENE 09_Audit Energétique”, </t>
    </r>
    <r>
      <rPr>
        <sz val="9.5"/>
        <rFont val="Trebuchet MS"/>
        <family val="2"/>
      </rPr>
      <t xml:space="preserve">the data sheet for the DHW cylinder </t>
    </r>
    <r>
      <rPr>
        <b/>
        <sz val="9.5"/>
        <rFont val="Trebuchet MS"/>
        <family val="2"/>
      </rPr>
      <t xml:space="preserve">“ENE 09_Fiche technique ballon ECS” </t>
    </r>
    <r>
      <rPr>
        <sz val="9.5"/>
        <rFont val="Trebuchet MS"/>
        <family val="2"/>
      </rPr>
      <t>and the photo</t>
    </r>
    <r>
      <rPr>
        <b/>
        <sz val="9.5"/>
        <rFont val="Trebuchet MS"/>
        <family val="2"/>
      </rPr>
      <t xml:space="preserve"> “ENE 09_Photo Ballon ECS”.</t>
    </r>
  </si>
  <si>
    <r>
      <t xml:space="preserve">The HVAC system is equipped with an operating time management, please refer to the GTB pictures </t>
    </r>
    <r>
      <rPr>
        <b/>
        <sz val="9.5"/>
        <rFont val="Trebuchet MS"/>
        <family val="2"/>
      </rPr>
      <t>“ENE 10_Photos GTB”.</t>
    </r>
  </si>
  <si>
    <r>
      <t xml:space="preserve">Internal temperature controllers exist in the offices on each floor, please see photos </t>
    </r>
    <r>
      <rPr>
        <b/>
        <sz val="9.5"/>
        <rFont val="Trebuchet MS"/>
        <family val="2"/>
      </rPr>
      <t xml:space="preserve">“ENE 11_Comfort office remote control” </t>
    </r>
    <r>
      <rPr>
        <sz val="9.5"/>
        <rFont val="Trebuchet MS"/>
        <family val="2"/>
      </rPr>
      <t>and</t>
    </r>
    <r>
      <rPr>
        <b/>
        <sz val="9.5"/>
        <rFont val="Trebuchet MS"/>
        <family val="2"/>
      </rPr>
      <t xml:space="preserve"> “ENE 11_Comfort office remote control2”.</t>
    </r>
    <r>
      <rPr>
        <sz val="9.5"/>
        <rFont val="Trebuchet MS"/>
        <family val="2"/>
      </rPr>
      <t xml:space="preserve">
The power of the heat generator can be controlled from the BMS in relation to the outside temperature, and the air flow can be controlled at BMS level for each AHU, see photos </t>
    </r>
    <r>
      <rPr>
        <b/>
        <sz val="9.5"/>
        <rFont val="Trebuchet MS"/>
        <family val="2"/>
      </rPr>
      <t>“ENE 11_ Production Chaud GTB”.</t>
    </r>
  </si>
  <si>
    <r>
      <t>The asset has been assessed against local energy performance standards for existing buildings, please refer to</t>
    </r>
    <r>
      <rPr>
        <b/>
        <sz val="9.5"/>
        <rFont val="Trebuchet MS"/>
        <family val="2"/>
      </rPr>
      <t xml:space="preserve"> “ENE 12_DPE Haussman”</t>
    </r>
    <r>
      <rPr>
        <sz val="9.5"/>
        <rFont val="Trebuchet MS"/>
        <family val="2"/>
      </rPr>
      <t>; this assessment is a legal requirement in France;
The rating takes into account the following energies: heating, cooling, hot water, mechanical ventilation and lighting, please refer to page 2 of the same document.</t>
    </r>
  </si>
  <si>
    <r>
      <t xml:space="preserve">The site's main energy consumption categories are lighting, air conditioning, heating and ventilation.
The consumption of chilled water used for air conditioning, hot water used for heating, as well as ventilation (AHUs) are tracked by meters, please refer respectively to pages 14, 15 and 7 of the document </t>
    </r>
    <r>
      <rPr>
        <b/>
        <sz val="9.5"/>
        <rFont val="Trebuchet MS"/>
        <family val="2"/>
      </rPr>
      <t>"ENE 15_Suivi des compteurs"</t>
    </r>
  </si>
  <si>
    <r>
      <t xml:space="preserve">All separately rented areas “COJean” and “Pharmacy” with significant energy consumption are under-metered, please refer to pages 7, 14, 15 of the document </t>
    </r>
    <r>
      <rPr>
        <b/>
        <sz val="9.5"/>
        <rFont val="Trebuchet MS"/>
        <family val="2"/>
      </rPr>
      <t>"ENE 16_Suivi des compteurs".</t>
    </r>
  </si>
  <si>
    <r>
      <t>Functional areas with significant energy consumption are under-metered, in particular the RIE: restaurant interne d'entreprise and the exhibition cabinet, please refer to page 7 of the document</t>
    </r>
    <r>
      <rPr>
        <b/>
        <sz val="9.5"/>
        <rFont val="Trebuchet MS"/>
        <family val="2"/>
      </rPr>
      <t xml:space="preserve"> "ENE 16_Suivi des compteurs".</t>
    </r>
  </si>
  <si>
    <r>
      <t xml:space="preserve">Lighting in the parking lot is by waterproof luminaires fitted with T8 fluorescent tubes, with a Period of Occupancy: 1/3 on timer programming - 2/3 on presence detection. Please refer to page 45 of the document </t>
    </r>
    <r>
      <rPr>
        <b/>
        <sz val="9.5"/>
        <rFont val="Trebuchet MS"/>
        <family val="2"/>
      </rPr>
      <t>“ENE 17_Audit Energétique”.</t>
    </r>
    <r>
      <rPr>
        <sz val="9.5"/>
        <rFont val="Trebuchet MS"/>
        <family val="2"/>
      </rPr>
      <t xml:space="preserve">
As there is no outdoor lighting, the corresponding credits have been filtered out.</t>
    </r>
  </si>
  <si>
    <r>
      <t xml:space="preserve">Four amenities are less than 500m from the site, and these are open during employees' working hours. See </t>
    </r>
    <r>
      <rPr>
        <b/>
        <sz val="9.5"/>
        <rFont val="Trebuchet MS"/>
        <family val="2"/>
      </rPr>
      <t xml:space="preserve">“TRA 03_Commodités Haussman” </t>
    </r>
    <r>
      <rPr>
        <sz val="9.5"/>
        <rFont val="Trebuchet MS"/>
        <family val="2"/>
      </rPr>
      <t>for the timetable for each amenity, and photographs of safe pedestrian routes between the site and each amenity.</t>
    </r>
  </si>
  <si>
    <r>
      <t xml:space="preserve">There is an on-site service area next to the rue Helder parking lot entrance. The pedestrian entrance is located on the rue Haussman side, via secure pedestrian walkways. Access is therefore separate. Please refer to the annotated map </t>
    </r>
    <r>
      <rPr>
        <b/>
        <sz val="9.5"/>
        <rFont val="Trebuchet MS"/>
        <family val="2"/>
      </rPr>
      <t>“TRA 04_Plan localisation accès”.</t>
    </r>
  </si>
  <si>
    <r>
      <t>On-site washing machine and dishwasher:
- The “Tecnolec” domestic washing machine has a water consumption of 40L for the standard cotton program at 40°C with a partial load. Please refer to page 17 of the</t>
    </r>
    <r>
      <rPr>
        <b/>
        <sz val="9.5"/>
        <rFont val="Trebuchet MS"/>
        <family val="2"/>
      </rPr>
      <t xml:space="preserve"> “WAT 06_FT lave linge” </t>
    </r>
    <r>
      <rPr>
        <sz val="9.5"/>
        <rFont val="Trebuchet MS"/>
        <family val="2"/>
      </rPr>
      <t xml:space="preserve">data sheet and to the </t>
    </r>
    <r>
      <rPr>
        <b/>
        <sz val="9.5"/>
        <rFont val="Trebuchet MS"/>
        <family val="2"/>
      </rPr>
      <t>"WAT 06_Photo lave linge"</t>
    </r>
    <r>
      <rPr>
        <sz val="9.5"/>
        <rFont val="Trebuchet MS"/>
        <family val="2"/>
      </rPr>
      <t xml:space="preserve"> photo.
- A Comenda AC151 dishwasher consuming more than 5L/case
So 50% of white products have low water consumption.</t>
    </r>
  </si>
  <si>
    <r>
      <t xml:space="preserve">All water-using devices can be disconnected from the mains via isolation valves. Please refer to the </t>
    </r>
    <r>
      <rPr>
        <b/>
        <sz val="9.5"/>
        <rFont val="Trebuchet MS"/>
        <family val="2"/>
      </rPr>
      <t>“WAT 09_Synoptique plomberie”</t>
    </r>
    <r>
      <rPr>
        <sz val="9.5"/>
        <rFont val="Trebuchet MS"/>
        <family val="2"/>
      </rPr>
      <t xml:space="preserve"> plumbing diagram and the </t>
    </r>
    <r>
      <rPr>
        <b/>
        <sz val="9.5"/>
        <rFont val="Trebuchet MS"/>
        <family val="2"/>
      </rPr>
      <t xml:space="preserve">“WAT 09_Photo isolation valve” </t>
    </r>
    <r>
      <rPr>
        <sz val="9.5"/>
        <rFont val="Trebuchet MS"/>
        <family val="2"/>
      </rPr>
      <t>valve photo.</t>
    </r>
  </si>
  <si>
    <r>
      <t xml:space="preserve">A technical audit was carried out by Consul'tech, see document </t>
    </r>
    <r>
      <rPr>
        <b/>
        <sz val="9.5"/>
        <color theme="1"/>
        <rFont val="Trebuchet MS"/>
        <family val="2"/>
      </rPr>
      <t>“RSC 01_Audit technique”,</t>
    </r>
    <r>
      <rPr>
        <sz val="9.5"/>
        <color theme="1"/>
        <rFont val="Trebuchet MS"/>
        <family val="2"/>
      </rPr>
      <t xml:space="preserve"> taking into account:
a) structural condition, see p.38-39;
b) condition of mechanical components, see p.11 to 25;
c) condition of electrical components, see p. 26 to 33;
d) plumbing condition, see p.35 through 37;
e) fire protection, see p. 33
f) communication and life-safety systems, see p.32
g) Health, safety and environmental conditions, see p.20
A second detailed audit is carried out in preparation for the tenant's move, covering all batches, and actions in place are being corrected before the tenant's departure. 
See document </t>
    </r>
    <r>
      <rPr>
        <b/>
        <sz val="9.5"/>
        <color theme="1"/>
        <rFont val="Trebuchet MS"/>
        <family val="2"/>
      </rPr>
      <t>"RSC 01_Audit pré-état des lieux de sortie techniques et architectural".</t>
    </r>
    <r>
      <rPr>
        <sz val="9.5"/>
        <color theme="1"/>
        <rFont val="Trebuchet MS"/>
        <family val="2"/>
      </rPr>
      <t xml:space="preserve">
All these audits are carried out by CONSUL'TECH BET, a recognized company with the necessary skills to perform these audits. </t>
    </r>
  </si>
  <si>
    <r>
      <t xml:space="preserve">An organic waste room for the internal company restaurant exists in SS1, it has a surface area of 11.35m2, containing ventilation and a water point, please consult the plan of SS1 annotated </t>
    </r>
    <r>
      <rPr>
        <b/>
        <sz val="9.5"/>
        <rFont val="Trebuchet MS"/>
        <family val="2"/>
      </rPr>
      <t xml:space="preserve">“RSC 02_Plan SS1” </t>
    </r>
    <r>
      <rPr>
        <sz val="9.5"/>
        <rFont val="Trebuchet MS"/>
        <family val="2"/>
      </rPr>
      <t xml:space="preserve">as well as the photos of the room </t>
    </r>
    <r>
      <rPr>
        <b/>
        <sz val="9.5"/>
        <rFont val="Trebuchet MS"/>
        <family val="2"/>
      </rPr>
      <t>“RSC 02_Local déchets organique”.</t>
    </r>
    <r>
      <rPr>
        <sz val="9.5"/>
        <rFont val="Trebuchet MS"/>
        <family val="2"/>
      </rPr>
      <t xml:space="preserve">
A maintenance waste room exists on the SS2 level, please consult the plan annotated </t>
    </r>
    <r>
      <rPr>
        <b/>
        <sz val="9.5"/>
        <rFont val="Trebuchet MS"/>
        <family val="2"/>
      </rPr>
      <t>“RSC 02_Plan SS2”,</t>
    </r>
    <r>
      <rPr>
        <sz val="9.5"/>
        <rFont val="Trebuchet MS"/>
        <family val="2"/>
      </rPr>
      <t xml:space="preserve"> as well as the photos of the room </t>
    </r>
    <r>
      <rPr>
        <b/>
        <sz val="9.5"/>
        <rFont val="Trebuchet MS"/>
        <family val="2"/>
      </rPr>
      <t>“RSC 02_Local déchets maintenance”.</t>
    </r>
    <r>
      <rPr>
        <sz val="9.5"/>
        <rFont val="Trebuchet MS"/>
        <family val="2"/>
      </rPr>
      <t xml:space="preserve">
Please also consult the document showing the sorting performance report for 2024 </t>
    </r>
    <r>
      <rPr>
        <b/>
        <sz val="9.5"/>
        <rFont val="Trebuchet MS"/>
        <family val="2"/>
      </rPr>
      <t>“RSC 02_Performances de Tri”.</t>
    </r>
  </si>
  <si>
    <r>
      <t xml:space="preserve">An extensive resource inventory has been carried out, taking into account functional classification, construction materials, location within the property, estimated quantity, indications of current financial value, indications of value retention through planned maintenance work, indications of value retention during dismantling and demolition work and advice on maximizing financial returns, please see document </t>
    </r>
    <r>
      <rPr>
        <b/>
        <sz val="9.5"/>
        <rFont val="Trebuchet MS"/>
        <family val="2"/>
      </rPr>
      <t>“RSC 03_BNP PEDSL DANONE”.</t>
    </r>
  </si>
  <si>
    <r>
      <t xml:space="preserve">The building has been designed with a degree of flexibility to ensure the possibility of future changes of use, it contains :
- easily repositionable partitions
- a flexible design of the internal vertical load-bearing structure, with a regular arrangement of columns and few or no load-bearing walls
See pages 5 and 6 of document </t>
    </r>
    <r>
      <rPr>
        <b/>
        <sz val="9.5"/>
        <rFont val="Trebuchet MS"/>
        <family val="2"/>
      </rPr>
      <t>“RSC 04_Note_Adaptabilité_Bati_Haussman”.</t>
    </r>
    <r>
      <rPr>
        <sz val="9.5"/>
        <rFont val="Trebuchet MS"/>
        <family val="2"/>
      </rPr>
      <t xml:space="preserve">
In addition, a building-specific functional adaptation strategy study was undertaken, see pages 7 at the end of the document.</t>
    </r>
  </si>
  <si>
    <r>
      <t xml:space="preserve">The flood risk assessment covered all sources and the flood risk is medium to high, please see page 19 of the document </t>
    </r>
    <r>
      <rPr>
        <b/>
        <sz val="9.5"/>
        <rFont val="Trebuchet MS"/>
        <family val="2"/>
      </rPr>
      <t>“RSL 01_Etude inondation Haussmann”.</t>
    </r>
    <r>
      <rPr>
        <sz val="9.5"/>
        <rFont val="Trebuchet MS"/>
        <family val="2"/>
      </rPr>
      <t xml:space="preserve">
The flood risk assessment takes account of climate change, please see page 21, and the CV of the person who carried out the study on page 22.</t>
    </r>
  </si>
  <si>
    <r>
      <t>On-site protection against the effects of high pedestrian traffic in all main entrances, public areas and traffic lanes, as well as protection against any internal movement of vehicles or carts within one meter of the internal structure, please refer to document</t>
    </r>
    <r>
      <rPr>
        <b/>
        <sz val="9.5"/>
        <rFont val="Trebuchet MS"/>
        <family val="2"/>
      </rPr>
      <t xml:space="preserve"> “RSL 04_Note protection batiment Haussman”.</t>
    </r>
  </si>
  <si>
    <r>
      <t>The asset has a 24/7 security guard all year round, and intruder and fire alarms are connected to the PCS. Please see document</t>
    </r>
    <r>
      <rPr>
        <b/>
        <sz val="9.5"/>
        <rFont val="Trebuchet MS"/>
        <family val="2"/>
      </rPr>
      <t xml:space="preserve"> “RSL 05_Prestations de sécurité Haussmann”</t>
    </r>
    <r>
      <rPr>
        <sz val="9.5"/>
        <rFont val="Trebuchet MS"/>
        <family val="2"/>
      </rPr>
      <t xml:space="preserve"> and photos </t>
    </r>
    <r>
      <rPr>
        <b/>
        <sz val="9.5"/>
        <rFont val="Trebuchet MS"/>
        <family val="2"/>
      </rPr>
      <t>“RSL 05_Photos securité”.</t>
    </r>
  </si>
  <si>
    <r>
      <t>There is a grease trap at SS2 and a hydrocarbon separator at SS4, see plans respectively</t>
    </r>
    <r>
      <rPr>
        <b/>
        <sz val="9.5"/>
        <rFont val="Trebuchet MS"/>
        <family val="2"/>
      </rPr>
      <t xml:space="preserve"> “POL 01_Plan SS2” </t>
    </r>
    <r>
      <rPr>
        <sz val="9.5"/>
        <rFont val="Trebuchet MS"/>
        <family val="2"/>
      </rPr>
      <t>and</t>
    </r>
    <r>
      <rPr>
        <b/>
        <sz val="9.5"/>
        <rFont val="Trebuchet MS"/>
        <family val="2"/>
      </rPr>
      <t xml:space="preserve"> “POL 01_Plan SS4”.</t>
    </r>
    <r>
      <rPr>
        <sz val="9.5"/>
        <rFont val="Trebuchet MS"/>
        <family val="2"/>
      </rPr>
      <t xml:space="preserve">
Please also refer to the latest work order</t>
    </r>
    <r>
      <rPr>
        <b/>
        <sz val="9.5"/>
        <rFont val="Trebuchet MS"/>
        <family val="2"/>
      </rPr>
      <t xml:space="preserve"> “POL 01_Bon d'intervention”</t>
    </r>
    <r>
      <rPr>
        <sz val="9.5"/>
        <rFont val="Trebuchet MS"/>
        <family val="2"/>
      </rPr>
      <t xml:space="preserve"> and the photo of the hydrocarbon separator </t>
    </r>
    <r>
      <rPr>
        <b/>
        <sz val="9.5"/>
        <rFont val="Trebuchet MS"/>
        <family val="2"/>
      </rPr>
      <t>“POL 01_Photo séparateur hydrocarbure”.</t>
    </r>
  </si>
  <si>
    <r>
      <t xml:space="preserve">All chemicals are stored in areas with adequate containment, this has been verified on site; please see photos </t>
    </r>
    <r>
      <rPr>
        <b/>
        <sz val="9.5"/>
        <rFont val="Trebuchet MS"/>
        <family val="2"/>
      </rPr>
      <t>"POL 02_Stockage produits chimiques".</t>
    </r>
  </si>
  <si>
    <r>
      <t xml:space="preserve">Heating is provided by the CPCU urban network, and hot water is supplied in part by electric water tanks (for sanitary facilities) and via the CPCU urban network for the in-house restaurant (RIE). Please refer to pages 20 and 47 respectively of the document </t>
    </r>
    <r>
      <rPr>
        <b/>
        <sz val="9.5"/>
        <rFont val="Trebuchet MS"/>
        <family val="2"/>
      </rPr>
      <t>“POL 03_Audit Energétique”</t>
    </r>
    <r>
      <rPr>
        <sz val="9.5"/>
        <rFont val="Trebuchet MS"/>
        <family val="2"/>
      </rPr>
      <t xml:space="preserve">, and to the photos </t>
    </r>
    <r>
      <rPr>
        <b/>
        <sz val="9.5"/>
        <rFont val="Trebuchet MS"/>
        <family val="2"/>
      </rPr>
      <t xml:space="preserve">“POL 03_Photos CPCU” </t>
    </r>
    <r>
      <rPr>
        <sz val="9.5"/>
        <rFont val="Trebuchet MS"/>
        <family val="2"/>
      </rPr>
      <t>and</t>
    </r>
    <r>
      <rPr>
        <b/>
        <sz val="9.5"/>
        <rFont val="Trebuchet MS"/>
        <family val="2"/>
      </rPr>
      <t xml:space="preserve"> “POL 03_Photo Ballon ECS”.</t>
    </r>
  </si>
  <si>
    <r>
      <t>On site exists:
- Plantings around the asset, see photos</t>
    </r>
    <r>
      <rPr>
        <b/>
        <sz val="9.5"/>
        <rFont val="Trebuchet MS"/>
        <family val="2"/>
      </rPr>
      <t xml:space="preserve"> “LUE 02_Plantations actif”.</t>
    </r>
    <r>
      <rPr>
        <sz val="9.5"/>
        <rFont val="Trebuchet MS"/>
        <family val="2"/>
      </rPr>
      <t xml:space="preserve">
- A garden containing living spaces, see photos </t>
    </r>
    <r>
      <rPr>
        <b/>
        <sz val="9.5"/>
        <rFont val="Trebuchet MS"/>
        <family val="2"/>
      </rPr>
      <t>“LUE 02_Jardin”.</t>
    </r>
  </si>
  <si>
    <r>
      <t xml:space="preserve">Le fichier Excel </t>
    </r>
    <r>
      <rPr>
        <b/>
        <sz val="9.5"/>
        <rFont val="Trebuchet MS"/>
        <family val="2"/>
      </rPr>
      <t>"HEA 01_Daylighting Boulevard Haussman"</t>
    </r>
    <r>
      <rPr>
        <sz val="9.5"/>
        <rFont val="Trebuchet MS"/>
        <family val="2"/>
      </rPr>
      <t xml:space="preserve"> représente le calcule du pourcentage de surfaces vitrées par rapport au pourcentage de surfaces occupées.
Veuillez trouver les plans d'élévations</t>
    </r>
    <r>
      <rPr>
        <b/>
        <sz val="9.5"/>
        <rFont val="Trebuchet MS"/>
        <family val="2"/>
      </rPr>
      <t xml:space="preserve"> "HEA 01_Elevation boulevard Haussmann" </t>
    </r>
    <r>
      <rPr>
        <sz val="9.5"/>
        <rFont val="Trebuchet MS"/>
        <family val="2"/>
      </rPr>
      <t>et</t>
    </r>
    <r>
      <rPr>
        <b/>
        <sz val="9.5"/>
        <rFont val="Trebuchet MS"/>
        <family val="2"/>
      </rPr>
      <t xml:space="preserve"> "HEA 01_Elevation rue de Helder"; </t>
    </r>
    <r>
      <rPr>
        <sz val="9.5"/>
        <rFont val="Trebuchet MS"/>
        <family val="2"/>
      </rPr>
      <t xml:space="preserve">les plans de surfaces </t>
    </r>
    <r>
      <rPr>
        <b/>
        <sz val="9.5"/>
        <rFont val="Trebuchet MS"/>
        <family val="2"/>
      </rPr>
      <t xml:space="preserve">"HEA 01_Plan de surfaces" </t>
    </r>
    <r>
      <rPr>
        <sz val="9.5"/>
        <rFont val="Trebuchet MS"/>
        <family val="2"/>
      </rPr>
      <t xml:space="preserve">ainsi que les photos de la facade extérieur du batiment </t>
    </r>
    <r>
      <rPr>
        <b/>
        <sz val="9.5"/>
        <rFont val="Trebuchet MS"/>
        <family val="2"/>
      </rPr>
      <t xml:space="preserve">"HEA 01_Photo façade", </t>
    </r>
    <r>
      <rPr>
        <sz val="9.5"/>
        <rFont val="Trebuchet MS"/>
        <family val="2"/>
      </rPr>
      <t xml:space="preserve">et le plan de l'étage 1 </t>
    </r>
    <r>
      <rPr>
        <b/>
        <sz val="9.5"/>
        <rFont val="Trebuchet MS"/>
        <family val="2"/>
      </rPr>
      <t>"HEA 01_Plan R1".</t>
    </r>
  </si>
  <si>
    <r>
      <t>The Excel file</t>
    </r>
    <r>
      <rPr>
        <b/>
        <sz val="9.5"/>
        <rFont val="Trebuchet MS"/>
        <family val="2"/>
      </rPr>
      <t xml:space="preserve"> “HEA 01_Daylighting Boulevard Haussman” </t>
    </r>
    <r>
      <rPr>
        <sz val="9.5"/>
        <rFont val="Trebuchet MS"/>
        <family val="2"/>
      </rPr>
      <t>represents the calculation of the percentage of glazed surfaces in relation to the percentage of occupied surfaces.
Please find elevation drawings</t>
    </r>
    <r>
      <rPr>
        <b/>
        <sz val="9.5"/>
        <rFont val="Trebuchet MS"/>
        <family val="2"/>
      </rPr>
      <t xml:space="preserve"> “HEA 01_Elevation boulevard Haussmann” </t>
    </r>
    <r>
      <rPr>
        <sz val="9.5"/>
        <rFont val="Trebuchet MS"/>
        <family val="2"/>
      </rPr>
      <t xml:space="preserve">and </t>
    </r>
    <r>
      <rPr>
        <b/>
        <sz val="9.5"/>
        <rFont val="Trebuchet MS"/>
        <family val="2"/>
      </rPr>
      <t>“HEA 01_Elevation rue de Helder”</t>
    </r>
    <r>
      <rPr>
        <sz val="9.5"/>
        <rFont val="Trebuchet MS"/>
        <family val="2"/>
      </rPr>
      <t>; floor plans</t>
    </r>
    <r>
      <rPr>
        <b/>
        <sz val="9.5"/>
        <rFont val="Trebuchet MS"/>
        <family val="2"/>
      </rPr>
      <t xml:space="preserve"> “HEA 01_Plan de surfaces” </t>
    </r>
    <r>
      <rPr>
        <sz val="9.5"/>
        <rFont val="Trebuchet MS"/>
        <family val="2"/>
      </rPr>
      <t xml:space="preserve">as well as photos of the building's exterior facade </t>
    </r>
    <r>
      <rPr>
        <b/>
        <sz val="9.5"/>
        <rFont val="Trebuchet MS"/>
        <family val="2"/>
      </rPr>
      <t>“HEA 01_Photo façade”,</t>
    </r>
    <r>
      <rPr>
        <sz val="9.5"/>
        <rFont val="Trebuchet MS"/>
        <family val="2"/>
      </rPr>
      <t xml:space="preserve"> and floor plan 1 </t>
    </r>
    <r>
      <rPr>
        <b/>
        <sz val="9.5"/>
        <rFont val="Trebuchet MS"/>
        <family val="2"/>
      </rPr>
      <t>“HEA 01_Plan R1”.</t>
    </r>
  </si>
  <si>
    <r>
      <t xml:space="preserve">All the lighting installed has characteristics that minimize or prevent flicker, except for that installed in the technical rooms, whose surface area makes up 281.90m2, approximately 2.13% of the total surface area. Please refer to pages 43 to 45 of document </t>
    </r>
    <r>
      <rPr>
        <b/>
        <sz val="9.5"/>
        <rFont val="Trebuchet MS"/>
        <family val="2"/>
      </rPr>
      <t>“HEA 05_Audit Energétique”</t>
    </r>
    <r>
      <rPr>
        <sz val="9.5"/>
        <rFont val="Trebuchet MS"/>
        <family val="2"/>
      </rPr>
      <t xml:space="preserve">, page 3 of document </t>
    </r>
    <r>
      <rPr>
        <b/>
        <sz val="9.5"/>
        <rFont val="Trebuchet MS"/>
        <family val="2"/>
      </rPr>
      <t>“HEA 05_Plan interieurs et surfaces”</t>
    </r>
    <r>
      <rPr>
        <sz val="9.5"/>
        <rFont val="Trebuchet MS"/>
        <family val="2"/>
      </rPr>
      <t xml:space="preserve">, the lighting plans:
</t>
    </r>
    <r>
      <rPr>
        <b/>
        <sz val="9.5"/>
        <rFont val="Trebuchet MS"/>
        <family val="2"/>
      </rPr>
      <t xml:space="preserve">&gt; HEA 05_SRE-PLAN R+3 CEILING EL03- DANONE HAUSSMANN
&gt; HEA 05_SRE-PLAN R+4 CEILING EL04- DANONE HAUSSMANN
&gt; HEA 05_SRE-PLAN R+5 CEILING EL05- DANONE HAUSSMANN
&gt; HEA 05_SRE-PLAN R+6 CEILING EL06- DANONE HAUSSMANN
</t>
    </r>
    <r>
      <rPr>
        <sz val="9.5"/>
        <rFont val="Trebuchet MS"/>
        <family val="2"/>
      </rPr>
      <t xml:space="preserve">as well as luminaire data sheets:
</t>
    </r>
    <r>
      <rPr>
        <b/>
        <sz val="9.5"/>
        <rFont val="Trebuchet MS"/>
        <family val="2"/>
      </rPr>
      <t xml:space="preserve">&gt; HEA 05_PAVE LED - FAGERHULT
&gt; HEA 05_BANDEAU LED IP20 3000K - CLAREO
&gt; HEA 05_PROFILE POUR BANDEAU LED CLAREO
&gt; HEA 05_FLUSH MOUNT - IGUZZINI N122
&gt; HEA 05_FLUSH MOUNT - MODULAR LOTIS 115
&gt; HEA 05_LED BULB E27 - SYLVANIA TOLEDO
&gt; HEA 05_LIGHT BULB LED MR16 50W - PHILIPS
</t>
    </r>
    <r>
      <rPr>
        <sz val="9.5"/>
        <rFont val="Trebuchet MS"/>
        <family val="2"/>
      </rPr>
      <t>However, ≥ 75% of lighting installations have features that minimize or prevent flicker</t>
    </r>
  </si>
  <si>
    <r>
      <t xml:space="preserve">85% de la surface intérieure nette de chaque espace pertinent offre une vue adéquate vers l'extérieur dans plus que 95% de tous les espaces pertinents du bien; veuillez consulter le fichier de calcul </t>
    </r>
    <r>
      <rPr>
        <b/>
        <sz val="9.5"/>
        <rFont val="Trebuchet MS"/>
        <family val="2"/>
      </rPr>
      <t xml:space="preserve">"HEA 06_View Out Boulevard Haussman" </t>
    </r>
    <r>
      <rPr>
        <sz val="9.5"/>
        <rFont val="Trebuchet MS"/>
        <family val="2"/>
      </rPr>
      <t xml:space="preserve">ainsi que les plans d'amenagements des espaces concernés combinés dans le document </t>
    </r>
    <r>
      <rPr>
        <b/>
        <sz val="9.5"/>
        <rFont val="Trebuchet MS"/>
        <family val="2"/>
      </rPr>
      <t>"HEA 06_Plans d'aménagements";</t>
    </r>
    <r>
      <rPr>
        <sz val="9.5"/>
        <rFont val="Trebuchet MS"/>
        <family val="2"/>
      </rPr>
      <t xml:space="preserve"> et la deux photos </t>
    </r>
    <r>
      <rPr>
        <b/>
        <sz val="9.5"/>
        <rFont val="Trebuchet MS"/>
        <family val="2"/>
      </rPr>
      <t>"HEA 06_Photos espaces bureaux".</t>
    </r>
  </si>
  <si>
    <r>
      <t xml:space="preserve">• Valeur U moyenne des murs extérieurs (W/m²K): 0.52, voir p.12 du document </t>
    </r>
    <r>
      <rPr>
        <b/>
        <sz val="9.5"/>
        <rFont val="Trebuchet MS"/>
        <family val="2"/>
      </rPr>
      <t>"ENE 03_Audit Energétique"</t>
    </r>
    <r>
      <rPr>
        <sz val="9.5"/>
        <rFont val="Trebuchet MS"/>
        <family val="2"/>
      </rPr>
      <t xml:space="preserve">
• Valeur U moyenne du toit (W/m²K): 0.782, voir p.13 du document "ENE 03_Audit Energétique"
• Surface des murs extérieurs (sans les fenêtres) (m²) = 2889.39 - 687.80 = 2201.59 m2, voir le document "ENE 03_Etude daylighting".
• Surface du toit (m²): 941.24m2, voir le document </t>
    </r>
    <r>
      <rPr>
        <b/>
        <sz val="9.5"/>
        <rFont val="Trebuchet MS"/>
        <family val="2"/>
      </rPr>
      <t>"ENE 03_Plan toitures et terrasses".</t>
    </r>
    <r>
      <rPr>
        <sz val="9.5"/>
        <rFont val="Trebuchet MS"/>
        <family val="2"/>
      </rPr>
      <t xml:space="preserve">
• Surface des fenêtres (m²) = 687.80, voir le document</t>
    </r>
    <r>
      <rPr>
        <b/>
        <sz val="9.5"/>
        <rFont val="Trebuchet MS"/>
        <family val="2"/>
      </rPr>
      <t xml:space="preserve"> "ENE 03_Etude daylighting".</t>
    </r>
  </si>
  <si>
    <r>
      <t xml:space="preserve">The “Chaussée d'Antin” station is 31m from the site via a safe pedestrian route, please see document </t>
    </r>
    <r>
      <rPr>
        <b/>
        <sz val="9.5"/>
        <rFont val="Trebuchet MS"/>
        <family val="2"/>
      </rPr>
      <t xml:space="preserve">“TRA 02_Proximité transports publics” </t>
    </r>
    <r>
      <rPr>
        <sz val="9.5"/>
        <rFont val="Trebuchet MS"/>
        <family val="2"/>
      </rPr>
      <t>showing the location of the metro, timetables and photographs of safe pedestrian routes between the site and the station; this station is served by lines 7 and 9 of the Paris metro.</t>
    </r>
  </si>
  <si>
    <r>
      <t xml:space="preserve">Water-consuming building installations or zones representing 10% or more of the building's total water demand are equipped with sub-meters or water monitoring equipment integrated into the installation or zone, please refer to the water metering plan </t>
    </r>
    <r>
      <rPr>
        <b/>
        <sz val="9.5"/>
        <rFont val="Trebuchet MS"/>
        <family val="2"/>
      </rPr>
      <t>“WAT 01_Plan de comptage eau”</t>
    </r>
    <r>
      <rPr>
        <sz val="9.5"/>
        <rFont val="Trebuchet MS"/>
        <family val="2"/>
      </rPr>
      <t xml:space="preserve">, and page 5 of the document </t>
    </r>
    <r>
      <rPr>
        <b/>
        <sz val="9.5"/>
        <rFont val="Trebuchet MS"/>
        <family val="2"/>
      </rPr>
      <t>“WAT 01_Suivi des compteurs”</t>
    </r>
    <r>
      <rPr>
        <sz val="9.5"/>
        <rFont val="Trebuchet MS"/>
        <family val="2"/>
      </rPr>
      <t xml:space="preserve"> showing the monthly monitoring of water meters for the year 2024, in particular the “water consumption of sanitary facilities” and “consumption of the canteen + cold rooms meter Company restaurant” meters.
In addition, please see page 5 of the data sheet for the general water meter </t>
    </r>
    <r>
      <rPr>
        <b/>
        <sz val="9.5"/>
        <rFont val="Trebuchet MS"/>
        <family val="2"/>
      </rPr>
      <t xml:space="preserve">“WAT 01_FT Compteur d'eau” </t>
    </r>
    <r>
      <rPr>
        <sz val="9.5"/>
        <rFont val="Trebuchet MS"/>
        <family val="2"/>
      </rPr>
      <t xml:space="preserve">showing that it can be connected to a building management system (BMS), as well as the photo of the BMS system showing that the meters are connected and monitored </t>
    </r>
    <r>
      <rPr>
        <b/>
        <sz val="9.5"/>
        <rFont val="Trebuchet MS"/>
        <family val="2"/>
      </rPr>
      <t>“WAT 01_Compteur eau GTB”.</t>
    </r>
  </si>
  <si>
    <r>
      <t xml:space="preserve">Heat pumps feature refrigerant leak detection.
Please refer to the "POL 05_FT des PAC", "POL 05_FT détecteur de fluides frigorigènes" proofs, as well as to the </t>
    </r>
    <r>
      <rPr>
        <b/>
        <sz val="9.5"/>
        <rFont val="Trebuchet MS"/>
        <family val="2"/>
      </rPr>
      <t xml:space="preserve">"POL 05_Photo capteur fluide frigorigène" </t>
    </r>
    <r>
      <rPr>
        <sz val="9.5"/>
        <rFont val="Trebuchet MS"/>
        <family val="2"/>
      </rPr>
      <t>et</t>
    </r>
    <r>
      <rPr>
        <b/>
        <sz val="9.5"/>
        <rFont val="Trebuchet MS"/>
        <family val="2"/>
      </rPr>
      <t xml:space="preserve"> "POL 05_Photo capteur détection gaz"</t>
    </r>
    <r>
      <rPr>
        <sz val="9.5"/>
        <rFont val="Trebuchet MS"/>
        <family val="2"/>
      </rPr>
      <t xml:space="preserve"> photos of the sensor and cabinet, respectively</t>
    </r>
    <r>
      <rPr>
        <b/>
        <sz val="9.5"/>
        <rFont val="Trebuchet MS"/>
        <family val="2"/>
      </rPr>
      <t xml:space="preserve"> "POL 05_Photo capteur fluide frigorigène" </t>
    </r>
    <r>
      <rPr>
        <sz val="9.5"/>
        <rFont val="Trebuchet MS"/>
        <family val="2"/>
      </rPr>
      <t>et</t>
    </r>
    <r>
      <rPr>
        <b/>
        <sz val="9.5"/>
        <rFont val="Trebuchet MS"/>
        <family val="2"/>
      </rPr>
      <t xml:space="preserve"> "POL 05_Photo capteur détection gaz".</t>
    </r>
  </si>
  <si>
    <r>
      <t xml:space="preserve">Une étude d'éclairement a été réalisée conformément à la norme 12464-1; suite à cette étude, 55% des surfaces intérieurs respectent les seuilles; 
Le site étant situé en plein Paris, aucun éclairage extérieur n’est présent. Les crédits correspondants ont donc été filtrés.
Veuillez consulter la page 4 du document </t>
    </r>
    <r>
      <rPr>
        <b/>
        <sz val="9.5"/>
        <color theme="1"/>
        <rFont val="Trebuchet MS"/>
        <family val="2"/>
      </rPr>
      <t>"HEA 03_Etude éclairage".</t>
    </r>
  </si>
  <si>
    <r>
      <t xml:space="preserve">An illuminance study was carried out in accordance with standard 12464-1; following this study, 55% of interior surfaces were found to meet the thresholds; 
As the site is located in the heart of Paris, there is no outdoor lighting. The corresponding credits have therefore been filtered.
Please refer to page 4 of document </t>
    </r>
    <r>
      <rPr>
        <b/>
        <sz val="9.5"/>
        <rFont val="Trebuchet MS"/>
        <family val="2"/>
      </rPr>
      <t>“HEA 03_Etude éclairage”.</t>
    </r>
  </si>
  <si>
    <r>
      <t xml:space="preserve">The site has a workforce of 493 people, and the minimum required number is 50 racks.
Bicycle parking spaces are available and are located in Basement 2, with a total of 60 racks.
• The bicycle storage areas are sheltered.
• Changing rooms, showers, and storage lockers are provided in Basement 1 to facilitate bicycle use.
Please refer to the Basement 2 plan </t>
    </r>
    <r>
      <rPr>
        <b/>
        <sz val="9.5"/>
        <rFont val="Trebuchet MS"/>
        <family val="2"/>
      </rPr>
      <t xml:space="preserve">"TRA 01_Plan SS2 vélos, véhicules électriques" </t>
    </r>
    <r>
      <rPr>
        <sz val="9.5"/>
        <rFont val="Trebuchet MS"/>
        <family val="2"/>
      </rPr>
      <t xml:space="preserve">the bicycle storage area photo </t>
    </r>
    <r>
      <rPr>
        <b/>
        <sz val="9.5"/>
        <rFont val="Trebuchet MS"/>
        <family val="2"/>
      </rPr>
      <t>"TRA 01_Local vélos",</t>
    </r>
    <r>
      <rPr>
        <sz val="9.5"/>
        <rFont val="Trebuchet MS"/>
        <family val="2"/>
      </rPr>
      <t xml:space="preserve"> and the changing rooms and showers photos </t>
    </r>
    <r>
      <rPr>
        <b/>
        <sz val="9.5"/>
        <rFont val="Trebuchet MS"/>
        <family val="2"/>
      </rPr>
      <t>"TRA 01_Vestiaires, douches."</t>
    </r>
    <r>
      <rPr>
        <sz val="9.5"/>
        <rFont val="Trebuchet MS"/>
        <family val="2"/>
      </rPr>
      <t xml:space="preserve">
The site has three parking levels, with the following number of vehicle parking spaces per level:
• Basement 2: 46 spaces
• Basement 3: 53 spaces
• Basement 4: 25 spaces
This totals 124 spaces. See the plans </t>
    </r>
    <r>
      <rPr>
        <b/>
        <sz val="9.5"/>
        <rFont val="Trebuchet MS"/>
        <family val="2"/>
      </rPr>
      <t>"TRA 01_Plan SS2," "TRA 01_Plan SS3," and "TRA 01_Plan SS4."</t>
    </r>
    <r>
      <rPr>
        <sz val="9.5"/>
        <rFont val="Trebuchet MS"/>
        <family val="2"/>
      </rPr>
      <t xml:space="preserve">
In the Basement 2 parking area, there are 17 electric vehicle charging stations. See the plan</t>
    </r>
    <r>
      <rPr>
        <b/>
        <sz val="9.5"/>
        <rFont val="Trebuchet MS"/>
        <family val="2"/>
      </rPr>
      <t xml:space="preserve"> </t>
    </r>
    <r>
      <rPr>
        <sz val="9.5"/>
        <rFont val="Trebuchet MS"/>
        <family val="2"/>
      </rPr>
      <t xml:space="preserve">"TRA 01_Plan SS2 vélos, véhicules électriques."
The reference standard requires a minimum number of electric vehicle charging stations based on a percentage of parking spaces, according to the following criteria:
• 3% of parking spaces for the first 200 spaces
• The total number of parking spaces is 124.
• The calculation is as follows: 3% of 124 = 3.72.
Since 17 charging stations are available on-site, the minimum required number is met.
The additional charging stations for electric vehicles correspond to twice the minimum required number.
Twice the minimum required number for the site is 7.44.
Since 17 charging stations are available on-site, the requirement is met.
Each charging station has a maximum power of 22 kW. Please refer to the photo </t>
    </r>
    <r>
      <rPr>
        <b/>
        <sz val="9.5"/>
        <rFont val="Trebuchet MS"/>
        <family val="2"/>
      </rPr>
      <t>"TRA 01_Spécifications borne de recharge électrique"</t>
    </r>
    <r>
      <rPr>
        <sz val="9.5"/>
        <rFont val="Trebuchet MS"/>
        <family val="2"/>
      </rPr>
      <t xml:space="preserve"> as well as the charging station photos</t>
    </r>
    <r>
      <rPr>
        <b/>
        <sz val="9.5"/>
        <rFont val="Trebuchet MS"/>
        <family val="2"/>
      </rPr>
      <t xml:space="preserve"> "TRA 01_Photos bornes de recharge électriques."</t>
    </r>
  </si>
  <si>
    <r>
      <t>Controls for adjusting temperature and ventilation are available to occupants, please see photos</t>
    </r>
    <r>
      <rPr>
        <b/>
        <sz val="9.5"/>
        <rFont val="Trebuchet MS"/>
        <family val="2"/>
      </rPr>
      <t xml:space="preserve"> "HEA 07_Télécommande confort bureaux" </t>
    </r>
    <r>
      <rPr>
        <sz val="9.5"/>
        <rFont val="Trebuchet MS"/>
        <family val="2"/>
      </rPr>
      <t>et</t>
    </r>
    <r>
      <rPr>
        <b/>
        <sz val="9.5"/>
        <rFont val="Trebuchet MS"/>
        <family val="2"/>
      </rPr>
      <t xml:space="preserve"> "HEA 07_Télécommande confort bureaux2".</t>
    </r>
    <r>
      <rPr>
        <sz val="9.5"/>
        <rFont val="Trebuchet MS"/>
        <family val="2"/>
      </rPr>
      <t xml:space="preserve">
Occupants can also open and close the windows, see photo </t>
    </r>
    <r>
      <rPr>
        <b/>
        <sz val="9.5"/>
        <rFont val="Trebuchet MS"/>
        <family val="2"/>
      </rPr>
      <t>“HEA 07_Fenetres ouvrables”.</t>
    </r>
  </si>
  <si>
    <r>
      <t xml:space="preserve">Trois sondes CO existent au niveau des chaque parking, veuillez consulter le plan </t>
    </r>
    <r>
      <rPr>
        <b/>
        <sz val="9.5"/>
        <rFont val="Trebuchet MS"/>
        <family val="2"/>
      </rPr>
      <t>"HEA 10 emplacements sondes CO"</t>
    </r>
    <r>
      <rPr>
        <sz val="9.5"/>
        <rFont val="Trebuchet MS"/>
        <family val="2"/>
      </rPr>
      <t xml:space="preserve"> démontrant l'émplacement de ces sondes au niveau de chaque parking.
Veuillez trouvez ainsi les photos de la sonde et de l'alarme, respectivement </t>
    </r>
    <r>
      <rPr>
        <b/>
        <sz val="9.5"/>
        <rFont val="Trebuchet MS"/>
        <family val="2"/>
      </rPr>
      <t>"HEA 10_Photo Sonde CO"</t>
    </r>
    <r>
      <rPr>
        <sz val="9.5"/>
        <rFont val="Trebuchet MS"/>
        <family val="2"/>
      </rPr>
      <t xml:space="preserve"> et</t>
    </r>
    <r>
      <rPr>
        <b/>
        <sz val="9.5"/>
        <rFont val="Trebuchet MS"/>
        <family val="2"/>
      </rPr>
      <t xml:space="preserve"> "HEA 10_Alarme Sonde CO",</t>
    </r>
    <r>
      <rPr>
        <sz val="9.5"/>
        <rFont val="Trebuchet MS"/>
        <family val="2"/>
      </rPr>
      <t xml:space="preserve"> ainsi que la fiche technique de la sonde CO </t>
    </r>
    <r>
      <rPr>
        <b/>
        <sz val="9.5"/>
        <rFont val="Trebuchet MS"/>
        <family val="2"/>
      </rPr>
      <t xml:space="preserve">"HEA 10_FT sonde CO".
</t>
    </r>
    <r>
      <rPr>
        <sz val="9.5"/>
        <rFont val="Trebuchet MS"/>
        <family val="2"/>
      </rPr>
      <t>Il n'existe pas de combustion sur site, le chauffage urbain est raccordé au réseau CPCU, voir le document</t>
    </r>
    <r>
      <rPr>
        <b/>
        <sz val="9.5"/>
        <rFont val="Trebuchet MS"/>
        <family val="2"/>
      </rPr>
      <t xml:space="preserve"> "HEA 10_Photos CPCU"</t>
    </r>
    <r>
      <rPr>
        <sz val="9.5"/>
        <rFont val="Trebuchet MS"/>
        <family val="2"/>
      </rPr>
      <t xml:space="preserve"> démontrant le local chauffage urbain.</t>
    </r>
  </si>
  <si>
    <r>
      <t>Three CO sensors are available for each parking lot. Please refer to the plan</t>
    </r>
    <r>
      <rPr>
        <b/>
        <sz val="9.5"/>
        <rFont val="Trebuchet MS"/>
        <family val="2"/>
      </rPr>
      <t xml:space="preserve"> “HEA 10 CO sensor locations” </t>
    </r>
    <r>
      <rPr>
        <sz val="9.5"/>
        <rFont val="Trebuchet MS"/>
        <family val="2"/>
      </rPr>
      <t xml:space="preserve">showing the location of these sensors in each parking lot.
You will also find photos of the probe and the alarm, respectively </t>
    </r>
    <r>
      <rPr>
        <b/>
        <sz val="9.5"/>
        <rFont val="Trebuchet MS"/>
        <family val="2"/>
      </rPr>
      <t>“HEA 10_Photo Sonde CO”</t>
    </r>
    <r>
      <rPr>
        <sz val="9.5"/>
        <rFont val="Trebuchet MS"/>
        <family val="2"/>
      </rPr>
      <t xml:space="preserve"> and </t>
    </r>
    <r>
      <rPr>
        <b/>
        <sz val="9.5"/>
        <rFont val="Trebuchet MS"/>
        <family val="2"/>
      </rPr>
      <t>“HEA 10_Alarme Sonde CO”,</t>
    </r>
    <r>
      <rPr>
        <sz val="9.5"/>
        <rFont val="Trebuchet MS"/>
        <family val="2"/>
      </rPr>
      <t xml:space="preserve"> as well as the data sheet for the CO probe</t>
    </r>
    <r>
      <rPr>
        <b/>
        <sz val="9.5"/>
        <rFont val="Trebuchet MS"/>
        <family val="2"/>
      </rPr>
      <t xml:space="preserve"> “HEA 10_FT sonde CO”.</t>
    </r>
    <r>
      <rPr>
        <sz val="9.5"/>
        <rFont val="Trebuchet MS"/>
        <family val="2"/>
      </rPr>
      <t xml:space="preserve">
There is no combustion on site, the district heating is connected to the CPCU network, see document</t>
    </r>
    <r>
      <rPr>
        <b/>
        <sz val="9.5"/>
        <rFont val="Trebuchet MS"/>
        <family val="2"/>
      </rPr>
      <t xml:space="preserve"> “HEA 10_Photos CPCU”</t>
    </r>
    <r>
      <rPr>
        <sz val="9.5"/>
        <rFont val="Trebuchet MS"/>
        <family val="2"/>
      </rPr>
      <t xml:space="preserve"> showing the district heating room.</t>
    </r>
  </si>
  <si>
    <r>
      <t xml:space="preserve">Des toilettes double chasse identiques existent dans le site; celles-ci sont reglés à 6/3 L; veuillez consulter la fiche technique </t>
    </r>
    <r>
      <rPr>
        <b/>
        <sz val="9.5"/>
        <color theme="1"/>
        <rFont val="Trebuchet MS"/>
        <family val="2"/>
      </rPr>
      <t xml:space="preserve">"WAT 02_FT toilette" </t>
    </r>
    <r>
      <rPr>
        <sz val="9.5"/>
        <color theme="1"/>
        <rFont val="Trebuchet MS"/>
        <family val="2"/>
      </rPr>
      <t xml:space="preserve">démontrant le calcul effectué pour le volume effectif de la chasse d'eau, ainsi que la photo de la toilette </t>
    </r>
    <r>
      <rPr>
        <b/>
        <sz val="9.5"/>
        <color theme="1"/>
        <rFont val="Trebuchet MS"/>
        <family val="2"/>
      </rPr>
      <t>"WAT 02_Photo toilette".</t>
    </r>
    <r>
      <rPr>
        <sz val="9.5"/>
        <color theme="1"/>
        <rFont val="Trebuchet MS"/>
        <family val="2"/>
      </rPr>
      <t xml:space="preserve">
Quinze bloc sanitaires existent, les toilettes des bloques 5, 7, 9, 11, 13 et 15, ce qui consititue 40% des blocs visités, voir le plan </t>
    </r>
    <r>
      <rPr>
        <b/>
        <sz val="9.5"/>
        <color theme="1"/>
        <rFont val="Trebuchet MS"/>
        <family val="2"/>
      </rPr>
      <t>"WAT 02_Plans étages".</t>
    </r>
  </si>
  <si>
    <r>
      <t xml:space="preserve">Une urinoir existe sur site dans le 6ème étage, celle-ci a un débit de 0.3L/sec pour une durée de temporisation de 3 secondes, qui est équivalent à 0.9 L/chasse d'eau, veuillez consulter la fiche technique </t>
    </r>
    <r>
      <rPr>
        <b/>
        <sz val="9.5"/>
        <rFont val="Trebuchet MS"/>
        <family val="2"/>
      </rPr>
      <t>"WAT 03_Delabie urinoir"</t>
    </r>
    <r>
      <rPr>
        <sz val="9.5"/>
        <rFont val="Trebuchet MS"/>
        <family val="2"/>
      </rPr>
      <t xml:space="preserve"> ainsi que la photo </t>
    </r>
    <r>
      <rPr>
        <b/>
        <sz val="9.5"/>
        <rFont val="Trebuchet MS"/>
        <family val="2"/>
      </rPr>
      <t>"WAT 03_Photo urinoir",</t>
    </r>
    <r>
      <rPr>
        <sz val="9.5"/>
        <rFont val="Trebuchet MS"/>
        <family val="2"/>
      </rPr>
      <t xml:space="preserve"> celle-ci a été visité, voir le plan </t>
    </r>
    <r>
      <rPr>
        <b/>
        <sz val="9.5"/>
        <rFont val="Trebuchet MS"/>
        <family val="2"/>
      </rPr>
      <t>"WAT 03_Plans étages".</t>
    </r>
  </si>
  <si>
    <r>
      <t>Tous les robinets de lavabo sont équipés d'un aérateur afin de réduire la consommation d'eau à 3L/min. Veuillez consulter la fiche du robinet "</t>
    </r>
    <r>
      <rPr>
        <b/>
        <sz val="9.5"/>
        <color theme="1"/>
        <rFont val="Trebuchet MS"/>
        <family val="2"/>
      </rPr>
      <t>WAT 04_FT Robinet"</t>
    </r>
    <r>
      <rPr>
        <sz val="9.5"/>
        <color theme="1"/>
        <rFont val="Trebuchet MS"/>
        <family val="2"/>
      </rPr>
      <t xml:space="preserve"> et la photo</t>
    </r>
    <r>
      <rPr>
        <b/>
        <sz val="9.5"/>
        <color theme="1"/>
        <rFont val="Trebuchet MS"/>
        <family val="2"/>
      </rPr>
      <t xml:space="preserve"> "WAT 04_Photo Robinet".</t>
    </r>
    <r>
      <rPr>
        <sz val="9.5"/>
        <color theme="1"/>
        <rFont val="Trebuchet MS"/>
        <family val="2"/>
      </rPr>
      <t xml:space="preserve">
De plus, les débits ont été ajustés à 1,5L/min, veuillez consulter le courriel du responsable service entretien technique qui le confirme </t>
    </r>
    <r>
      <rPr>
        <b/>
        <sz val="9.5"/>
        <color theme="1"/>
        <rFont val="Trebuchet MS"/>
        <family val="2"/>
      </rPr>
      <t xml:space="preserve">"WAT 04_Courrier réglage débit robinet 1,5L".
</t>
    </r>
    <r>
      <rPr>
        <sz val="9.5"/>
        <color theme="1"/>
        <rFont val="Trebuchet MS"/>
        <family val="2"/>
      </rPr>
      <t xml:space="preserve">Quinze bloc sanitaires existent, les robinets des bloques 5, 7, 9, 11, 13 et 15, ce qui consititue 40% des blocs visités, voir le plan </t>
    </r>
    <r>
      <rPr>
        <b/>
        <sz val="9.5"/>
        <color theme="1"/>
        <rFont val="Trebuchet MS"/>
        <family val="2"/>
      </rPr>
      <t>"WAT 04_Plans étages".</t>
    </r>
  </si>
  <si>
    <r>
      <t>Identical dual-flush toilets exist on the site; these are set at 6/3 L; please see the data sheet</t>
    </r>
    <r>
      <rPr>
        <b/>
        <sz val="9.5"/>
        <rFont val="Trebuchet MS"/>
        <family val="2"/>
      </rPr>
      <t xml:space="preserve"> “WAT 02_FT toilette”</t>
    </r>
    <r>
      <rPr>
        <sz val="9.5"/>
        <rFont val="Trebuchet MS"/>
        <family val="2"/>
      </rPr>
      <t xml:space="preserve"> showing the calculation made for the effective flush volume, and the photo of the toilet </t>
    </r>
    <r>
      <rPr>
        <b/>
        <sz val="9.5"/>
        <rFont val="Trebuchet MS"/>
        <family val="2"/>
      </rPr>
      <t>“WAT 02_Photo toilette”.</t>
    </r>
    <r>
      <rPr>
        <sz val="9.5"/>
        <rFont val="Trebuchet MS"/>
        <family val="2"/>
      </rPr>
      <t xml:space="preserve">
Fifteen sanitary blocks exist, the toilets in blocks 5, 7, 9, 11, 13 and 15, making up 40% of the blocks visited, see plan </t>
    </r>
    <r>
      <rPr>
        <b/>
        <sz val="9.5"/>
        <rFont val="Trebuchet MS"/>
        <family val="2"/>
      </rPr>
      <t>“WAT 02_Plans étages”.</t>
    </r>
  </si>
  <si>
    <r>
      <t xml:space="preserve">There is a urinal on site on the 6th floor, with a flow rate of 0.3L/sec for a time delay of 3 seconds, which is equivalent to 0.9 L/flush, please see the data sheet </t>
    </r>
    <r>
      <rPr>
        <b/>
        <sz val="9.5"/>
        <rFont val="Trebuchet MS"/>
        <family val="2"/>
      </rPr>
      <t>“WAT 03_Delabie urinoir”</t>
    </r>
    <r>
      <rPr>
        <sz val="9.5"/>
        <rFont val="Trebuchet MS"/>
        <family val="2"/>
      </rPr>
      <t xml:space="preserve"> and the photo </t>
    </r>
    <r>
      <rPr>
        <b/>
        <sz val="9.5"/>
        <rFont val="Trebuchet MS"/>
        <family val="2"/>
      </rPr>
      <t>“WAT 03_Photo urinoir”</t>
    </r>
    <r>
      <rPr>
        <sz val="9.5"/>
        <rFont val="Trebuchet MS"/>
        <family val="2"/>
      </rPr>
      <t xml:space="preserve">, which has been visited, see the plan </t>
    </r>
    <r>
      <rPr>
        <b/>
        <sz val="9.5"/>
        <rFont val="Trebuchet MS"/>
        <family val="2"/>
      </rPr>
      <t>“WAT 03_Plans étages”.</t>
    </r>
  </si>
  <si>
    <r>
      <t>All washbasin faucets are equipped with an aerator to reduce water consumption to 3L/min. Please refer to the</t>
    </r>
    <r>
      <rPr>
        <b/>
        <sz val="9.5"/>
        <rFont val="Trebuchet MS"/>
        <family val="2"/>
      </rPr>
      <t xml:space="preserve"> “WAT 04_FT Faucet”</t>
    </r>
    <r>
      <rPr>
        <sz val="9.5"/>
        <rFont val="Trebuchet MS"/>
        <family val="2"/>
      </rPr>
      <t xml:space="preserve"> data sheet and the picture </t>
    </r>
    <r>
      <rPr>
        <b/>
        <sz val="9.5"/>
        <rFont val="Trebuchet MS"/>
        <family val="2"/>
      </rPr>
      <t>“WAT 04_Photo Faucet”</t>
    </r>
    <r>
      <rPr>
        <sz val="9.5"/>
        <rFont val="Trebuchet MS"/>
        <family val="2"/>
      </rPr>
      <t xml:space="preserve">.
In addition, the flow rates have been adjusted to 1.5L/min. Please see the e-mail from the technical maintenance manager confirming this </t>
    </r>
    <r>
      <rPr>
        <b/>
        <sz val="9.5"/>
        <rFont val="Trebuchet MS"/>
        <family val="2"/>
      </rPr>
      <t>“WAT 04_Courrier réglage débit robinet 1,5L”.</t>
    </r>
    <r>
      <rPr>
        <sz val="9.5"/>
        <rFont val="Trebuchet MS"/>
        <family val="2"/>
      </rPr>
      <t xml:space="preserve">
Fifteen sanitary blocks exist, the faucets in blocks 5, 7, 9, 11, 13 and 15, making up 40% of the blocks visited, see plan </t>
    </r>
    <r>
      <rPr>
        <b/>
        <sz val="9.5"/>
        <rFont val="Trebuchet MS"/>
        <family val="2"/>
      </rPr>
      <t>“WAT 04_Plans étages”.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</si>
</sst>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0\ &quot;€&quot;;[Red]\-#,##0\ &quot;€&quot;"/>
    <numFmt numFmtId="165" formatCode="0.0%"/>
    <numFmt numFmtId="166" formatCode="\+\2"/>
    <numFmt numFmtId="167" formatCode="General\ &quot;W/m²K&quot;"/>
    <numFmt numFmtId="168" formatCode="General\ &quot;m2&quot;"/>
    <numFmt numFmtId="169" formatCode="General\ &quot;m3&quot;"/>
    <numFmt numFmtId="170" formatCode="General\ &quot;W/l/s&quot;"/>
    <numFmt numFmtId="171" formatCode="General\ &quot;kWhEP/m2&quot;"/>
    <numFmt numFmtId="172" formatCode="0.000\ &quot;kW/kW&quot;"/>
    <numFmt numFmtId="173" formatCode="#,##0\ &quot;kWh/an&quot;"/>
    <numFmt numFmtId="174" formatCode="m/d;@"/>
    <numFmt numFmtId="175" formatCode="#,##0\ &quot;kgCO₂eq/kWh&quot;"/>
    <numFmt numFmtId="176" formatCode="#,##0\ &quot;m3/an&quot;"/>
  </numFmts>
  <fonts count="114"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b/>
      <sz val="14"/>
      <color theme="0"/>
      <name val="Calibri"/>
      <family val="2"/>
      <scheme val="minor"/>
    </font>
    <font>
      <sz val="11"/>
      <name val="Calibri"/>
      <family val="2"/>
      <scheme val="minor"/>
    </font>
    <font>
      <sz val="12"/>
      <color theme="0"/>
      <name val="Calibri"/>
      <family val="2"/>
      <scheme val="minor"/>
    </font>
    <font>
      <b/>
      <sz val="14"/>
      <color rgb="FFFF0000"/>
      <name val="Calibri"/>
      <family val="2"/>
      <scheme val="minor"/>
    </font>
    <font>
      <b/>
      <sz val="16"/>
      <color rgb="FF000000"/>
      <name val="Calibri"/>
      <family val="2"/>
    </font>
    <font>
      <sz val="16"/>
      <color rgb="FF000000"/>
      <name val="Calibri"/>
      <family val="2"/>
    </font>
    <font>
      <sz val="14"/>
      <color theme="0"/>
      <name val="Calibri"/>
      <family val="2"/>
      <scheme val="minor"/>
    </font>
    <font>
      <b/>
      <sz val="11"/>
      <color rgb="FFFF0000"/>
      <name val="Calibri"/>
      <family val="2"/>
      <scheme val="minor"/>
    </font>
    <font>
      <b/>
      <sz val="9"/>
      <color indexed="81"/>
      <name val="Tahoma"/>
      <family val="2"/>
    </font>
    <font>
      <sz val="10"/>
      <color theme="1"/>
      <name val="Calibri"/>
      <family val="2"/>
      <scheme val="minor"/>
    </font>
    <font>
      <b/>
      <sz val="10"/>
      <color theme="1"/>
      <name val="Calibri"/>
      <family val="2"/>
      <scheme val="minor"/>
    </font>
    <font>
      <b/>
      <sz val="10"/>
      <color theme="0"/>
      <name val="Calibri"/>
      <family val="2"/>
      <scheme val="minor"/>
    </font>
    <font>
      <b/>
      <i/>
      <sz val="10"/>
      <color theme="1"/>
      <name val="Calibri"/>
      <family val="2"/>
      <scheme val="minor"/>
    </font>
    <font>
      <sz val="8"/>
      <name val="Calibri"/>
      <family val="2"/>
      <scheme val="minor"/>
    </font>
    <font>
      <sz val="12"/>
      <color theme="1"/>
      <name val="Arial Nova Cond"/>
      <family val="2"/>
    </font>
    <font>
      <b/>
      <sz val="11"/>
      <color theme="1"/>
      <name val="Arial Nova Cond"/>
      <family val="2"/>
    </font>
    <font>
      <sz val="11"/>
      <name val="Arial Nova Cond"/>
      <family val="2"/>
    </font>
    <font>
      <sz val="11"/>
      <color theme="1"/>
      <name val="Arial Nova Cond"/>
      <family val="2"/>
    </font>
    <font>
      <b/>
      <sz val="11"/>
      <name val="Arial Nova Cond"/>
      <family val="2"/>
    </font>
    <font>
      <i/>
      <sz val="11"/>
      <name val="Arial Nova Cond"/>
      <family val="2"/>
    </font>
    <font>
      <b/>
      <sz val="12"/>
      <color rgb="FFB7D398"/>
      <name val="Arial Nova Cond"/>
      <family val="2"/>
    </font>
    <font>
      <b/>
      <sz val="12"/>
      <color rgb="FFE50374"/>
      <name val="Arial Nova Cond"/>
      <family val="2"/>
    </font>
    <font>
      <b/>
      <sz val="12"/>
      <color rgb="FF02B7B9"/>
      <name val="Arial Nova Cond"/>
      <family val="2"/>
    </font>
    <font>
      <b/>
      <sz val="12"/>
      <color rgb="FFA8DDE6"/>
      <name val="Arial Nova Cond"/>
      <family val="2"/>
    </font>
    <font>
      <b/>
      <sz val="12"/>
      <color rgb="FF9382BC"/>
      <name val="Arial Nova Cond"/>
      <family val="2"/>
    </font>
    <font>
      <b/>
      <sz val="12"/>
      <color rgb="FFB52F91"/>
      <name val="Arial Nova Cond"/>
      <family val="2"/>
    </font>
    <font>
      <b/>
      <sz val="12"/>
      <color rgb="FF3C6864"/>
      <name val="Arial Nova Cond"/>
      <family val="2"/>
    </font>
    <font>
      <b/>
      <sz val="12"/>
      <color rgb="FF9AB599"/>
      <name val="Arial Nova Cond"/>
      <family val="2"/>
    </font>
    <font>
      <b/>
      <sz val="12"/>
      <color rgb="FF333F4F"/>
      <name val="Arial Nova Cond"/>
      <family val="2"/>
    </font>
    <font>
      <sz val="11"/>
      <color rgb="FF000000"/>
      <name val="Aptos Narrow"/>
      <family val="2"/>
    </font>
    <font>
      <sz val="11"/>
      <color rgb="FF000000"/>
      <name val="Arial Nova Cond"/>
      <family val="2"/>
    </font>
    <font>
      <sz val="11"/>
      <color theme="1"/>
      <name val="Trebuchet MS"/>
      <family val="2"/>
    </font>
    <font>
      <sz val="11"/>
      <name val="Trebuchet MS"/>
      <family val="2"/>
    </font>
    <font>
      <b/>
      <sz val="14"/>
      <name val="Trebuchet MS"/>
      <family val="2"/>
    </font>
    <font>
      <sz val="14"/>
      <name val="Trebuchet MS"/>
      <family val="2"/>
    </font>
    <font>
      <b/>
      <sz val="11"/>
      <color theme="1"/>
      <name val="Trebuchet MS"/>
      <family val="2"/>
    </font>
    <font>
      <b/>
      <sz val="14"/>
      <color theme="1"/>
      <name val="Trebuchet MS"/>
      <family val="2"/>
    </font>
    <font>
      <b/>
      <sz val="12"/>
      <color theme="1"/>
      <name val="Trebuchet MS"/>
      <family val="2"/>
    </font>
    <font>
      <b/>
      <sz val="11"/>
      <name val="Trebuchet MS"/>
      <family val="2"/>
    </font>
    <font>
      <sz val="11"/>
      <color theme="9" tint="-0.249977111117893"/>
      <name val="Trebuchet MS"/>
      <family val="2"/>
    </font>
    <font>
      <i/>
      <sz val="11"/>
      <color theme="1"/>
      <name val="Trebuchet MS"/>
      <family val="2"/>
    </font>
    <font>
      <b/>
      <sz val="11"/>
      <color theme="0"/>
      <name val="Trebuchet MS"/>
      <family val="2"/>
    </font>
    <font>
      <sz val="9"/>
      <name val="Trebuchet MS"/>
      <family val="2"/>
    </font>
    <font>
      <sz val="9.5"/>
      <name val="Trebuchet MS"/>
      <family val="2"/>
    </font>
    <font>
      <b/>
      <sz val="9.5"/>
      <name val="Trebuchet MS"/>
      <family val="2"/>
    </font>
    <font>
      <b/>
      <sz val="9"/>
      <name val="Trebuchet MS"/>
      <family val="2"/>
    </font>
    <font>
      <b/>
      <i/>
      <sz val="9.5"/>
      <name val="Trebuchet MS"/>
      <family val="2"/>
    </font>
    <font>
      <sz val="18"/>
      <name val="Trebuchet MS"/>
      <family val="2"/>
    </font>
    <font>
      <b/>
      <sz val="9"/>
      <color theme="0"/>
      <name val="Trebuchet MS"/>
      <family val="2"/>
    </font>
    <font>
      <sz val="16"/>
      <name val="Trebuchet MS"/>
      <family val="2"/>
    </font>
    <font>
      <i/>
      <sz val="16"/>
      <name val="Trebuchet MS"/>
      <family val="2"/>
    </font>
    <font>
      <b/>
      <sz val="9.5"/>
      <color rgb="FFFF33CC"/>
      <name val="Trebuchet MS"/>
      <family val="2"/>
    </font>
    <font>
      <b/>
      <sz val="9.5"/>
      <color rgb="FF0000FF"/>
      <name val="Trebuchet MS"/>
      <family val="2"/>
    </font>
    <font>
      <sz val="9.5"/>
      <color theme="1"/>
      <name val="Trebuchet MS"/>
      <family val="2"/>
    </font>
    <font>
      <b/>
      <sz val="9.5"/>
      <color theme="1"/>
      <name val="Trebuchet MS"/>
      <family val="2"/>
    </font>
    <font>
      <sz val="18"/>
      <color theme="1"/>
      <name val="Trebuchet MS"/>
      <family val="2"/>
    </font>
    <font>
      <sz val="14"/>
      <color theme="1"/>
      <name val="Trebuchet MS"/>
      <family val="2"/>
    </font>
    <font>
      <sz val="9.5"/>
      <color rgb="FF000000"/>
      <name val="Trebuchet MS"/>
      <family val="2"/>
    </font>
    <font>
      <b/>
      <sz val="9.5"/>
      <color rgb="FF000000"/>
      <name val="Trebuchet MS"/>
      <family val="2"/>
    </font>
    <font>
      <b/>
      <sz val="9.5"/>
      <color rgb="FFFF0000"/>
      <name val="Trebuchet MS"/>
      <family val="2"/>
    </font>
    <font>
      <b/>
      <sz val="9"/>
      <color theme="1"/>
      <name val="Trebuchet MS"/>
      <family val="2"/>
    </font>
    <font>
      <sz val="9"/>
      <color theme="1"/>
      <name val="Trebuchet MS"/>
      <family val="2"/>
    </font>
    <font>
      <b/>
      <i/>
      <sz val="11"/>
      <name val="Trebuchet MS"/>
      <family val="2"/>
    </font>
    <font>
      <b/>
      <sz val="16"/>
      <color theme="0"/>
      <name val="Trebuchet MS"/>
      <family val="2"/>
    </font>
    <font>
      <i/>
      <sz val="9"/>
      <color rgb="FFFF0000"/>
      <name val="Trebuchet MS"/>
      <family val="2"/>
    </font>
    <font>
      <i/>
      <sz val="14"/>
      <name val="Trebuchet MS"/>
      <family val="2"/>
    </font>
    <font>
      <i/>
      <sz val="9.5"/>
      <name val="Trebuchet MS"/>
      <family val="2"/>
    </font>
    <font>
      <sz val="14"/>
      <color rgb="FF404040"/>
      <name val="Trebuchet MS"/>
      <family val="2"/>
    </font>
    <font>
      <sz val="14"/>
      <color rgb="FFFFC000"/>
      <name val="Trebuchet MS"/>
      <family val="2"/>
    </font>
    <font>
      <sz val="14"/>
      <color rgb="FF33CCCC"/>
      <name val="Trebuchet MS"/>
      <family val="2"/>
    </font>
    <font>
      <sz val="14"/>
      <color theme="0"/>
      <name val="Trebuchet MS"/>
      <family val="2"/>
    </font>
    <font>
      <i/>
      <sz val="9"/>
      <color theme="1"/>
      <name val="Trebuchet MS"/>
      <family val="2"/>
    </font>
    <font>
      <sz val="9"/>
      <color theme="0"/>
      <name val="Trebuchet MS"/>
      <family val="2"/>
    </font>
    <font>
      <b/>
      <sz val="9"/>
      <color rgb="FFFF0000"/>
      <name val="Trebuchet MS"/>
      <family val="2"/>
    </font>
    <font>
      <b/>
      <u/>
      <sz val="9"/>
      <name val="Trebuchet MS"/>
      <family val="2"/>
    </font>
    <font>
      <u/>
      <sz val="9"/>
      <name val="Trebuchet MS"/>
      <family val="2"/>
    </font>
    <font>
      <i/>
      <sz val="11"/>
      <color rgb="FFFF0000"/>
      <name val="Trebuchet MS"/>
      <family val="2"/>
    </font>
    <font>
      <b/>
      <sz val="9"/>
      <color rgb="FF0000FF"/>
      <name val="Trebuchet MS"/>
      <family val="2"/>
    </font>
    <font>
      <sz val="9"/>
      <color rgb="FFFF0000"/>
      <name val="Trebuchet MS"/>
      <family val="2"/>
    </font>
    <font>
      <b/>
      <i/>
      <sz val="9"/>
      <color theme="0"/>
      <name val="Trebuchet MS"/>
      <family val="2"/>
    </font>
    <font>
      <b/>
      <i/>
      <sz val="9"/>
      <color theme="1"/>
      <name val="Trebuchet MS"/>
      <family val="2"/>
    </font>
    <font>
      <i/>
      <sz val="9.5"/>
      <color theme="1"/>
      <name val="Trebuchet MS"/>
      <family val="2"/>
    </font>
    <font>
      <b/>
      <sz val="9.5"/>
      <color rgb="FF0070C0"/>
      <name val="Trebuchet MS"/>
      <family val="2"/>
    </font>
    <font>
      <sz val="18"/>
      <color rgb="FF000000"/>
      <name val="Trebuchet MS"/>
      <family val="2"/>
    </font>
    <font>
      <sz val="13"/>
      <color theme="1"/>
      <name val="Arial Nova Cond"/>
      <family val="2"/>
    </font>
    <font>
      <b/>
      <sz val="13"/>
      <name val="Arial Nova Cond"/>
      <family val="2"/>
    </font>
    <font>
      <b/>
      <sz val="12"/>
      <color rgb="FF000000"/>
      <name val="Arial Nova Cond"/>
      <family val="2"/>
    </font>
    <font>
      <b/>
      <sz val="11"/>
      <color theme="5"/>
      <name val="Arial Nova Cond"/>
      <family val="2"/>
    </font>
    <font>
      <i/>
      <sz val="11"/>
      <color theme="1"/>
      <name val="Arial Nova Cond"/>
      <family val="2"/>
    </font>
    <font>
      <b/>
      <sz val="11"/>
      <color rgb="FF00B050"/>
      <name val="Arial Nova Cond"/>
      <family val="2"/>
    </font>
    <font>
      <b/>
      <sz val="14"/>
      <color rgb="FF404040"/>
      <name val="Trebuchet MS"/>
      <family val="2"/>
    </font>
    <font>
      <b/>
      <i/>
      <sz val="14"/>
      <name val="Trebuchet MS"/>
      <family val="2"/>
    </font>
    <font>
      <i/>
      <sz val="11"/>
      <name val="Trebuchet MS"/>
      <family val="2"/>
    </font>
    <font>
      <b/>
      <sz val="10"/>
      <color theme="0"/>
      <name val="Trebuchet MS"/>
      <family val="2"/>
    </font>
    <font>
      <sz val="10"/>
      <color theme="0"/>
      <name val="Trebuchet MS"/>
      <family val="2"/>
    </font>
    <font>
      <sz val="10"/>
      <name val="Trebuchet MS"/>
      <family val="2"/>
    </font>
    <font>
      <b/>
      <sz val="10"/>
      <color theme="1"/>
      <name val="Trebuchet MS"/>
      <family val="2"/>
    </font>
    <font>
      <b/>
      <sz val="9.5"/>
      <color theme="0"/>
      <name val="Trebuchet MS"/>
      <family val="2"/>
    </font>
    <font>
      <sz val="9.5"/>
      <color rgb="FF0000FF"/>
      <name val="Trebuchet MS"/>
      <family val="2"/>
    </font>
    <font>
      <sz val="9.5"/>
      <color theme="0"/>
      <name val="Trebuchet MS"/>
      <family val="2"/>
    </font>
    <font>
      <b/>
      <i/>
      <sz val="11"/>
      <color theme="0"/>
      <name val="Trebuchet MS"/>
      <family val="2"/>
    </font>
    <font>
      <sz val="9.5"/>
      <color rgb="FFFF0000"/>
      <name val="Trebuchet MS"/>
      <family val="2"/>
    </font>
    <font>
      <sz val="9.5"/>
      <color rgb="FF0033CC"/>
      <name val="Trebuchet MS"/>
      <family val="2"/>
    </font>
    <font>
      <b/>
      <sz val="11"/>
      <color theme="2" tint="-0.499984740745262"/>
      <name val="Arial Nova Cond"/>
      <family val="2"/>
    </font>
    <font>
      <sz val="12"/>
      <color theme="2" tint="-0.749992370372631"/>
      <name val="Arial Nova Cond"/>
      <family val="2"/>
    </font>
    <font>
      <b/>
      <sz val="12"/>
      <color theme="2" tint="-0.749992370372631"/>
      <name val="Arial Nova Cond"/>
      <family val="2"/>
    </font>
    <font>
      <b/>
      <i/>
      <sz val="12"/>
      <color theme="2" tint="-0.749992370372631"/>
      <name val="Arial Nova Cond"/>
      <family val="2"/>
    </font>
    <font>
      <b/>
      <sz val="11"/>
      <color theme="2" tint="-0.749992370372631"/>
      <name val="Arial Black"/>
      <family val="2"/>
    </font>
    <font>
      <b/>
      <sz val="16"/>
      <color theme="0"/>
      <name val="Arial Black"/>
      <family val="2"/>
    </font>
  </fonts>
  <fills count="48">
    <fill>
      <patternFill patternType="none"/>
    </fill>
    <fill>
      <patternFill patternType="gray125"/>
    </fill>
    <fill>
      <patternFill patternType="solid">
        <fgColor theme="0"/>
        <bgColor indexed="64"/>
      </patternFill>
    </fill>
    <fill>
      <patternFill patternType="solid">
        <fgColor rgb="FFEEEDEE"/>
        <bgColor indexed="64"/>
      </patternFill>
    </fill>
    <fill>
      <patternFill patternType="solid">
        <fgColor rgb="FFABB847"/>
        <bgColor indexed="64"/>
      </patternFill>
    </fill>
    <fill>
      <patternFill patternType="solid">
        <fgColor theme="1" tint="0.34998626667073579"/>
        <bgColor indexed="64"/>
      </patternFill>
    </fill>
    <fill>
      <patternFill patternType="solid">
        <fgColor theme="0" tint="-0.14999847407452621"/>
        <bgColor indexed="64"/>
      </patternFill>
    </fill>
    <fill>
      <patternFill patternType="solid">
        <fgColor theme="1" tint="0.249977111117893"/>
        <bgColor indexed="64"/>
      </patternFill>
    </fill>
    <fill>
      <patternFill patternType="solid">
        <fgColor theme="2"/>
        <bgColor indexed="64"/>
      </patternFill>
    </fill>
    <fill>
      <patternFill patternType="solid">
        <fgColor rgb="FFD3DA9E"/>
        <bgColor indexed="64"/>
      </patternFill>
    </fill>
    <fill>
      <patternFill patternType="solid">
        <fgColor rgb="FFABD094"/>
        <bgColor indexed="64"/>
      </patternFill>
    </fill>
    <fill>
      <patternFill patternType="solid">
        <fgColor rgb="FFE7E6E6"/>
        <bgColor indexed="64"/>
      </patternFill>
    </fill>
    <fill>
      <patternFill patternType="solid">
        <fgColor theme="1" tint="0.14999847407452621"/>
        <bgColor indexed="64"/>
      </patternFill>
    </fill>
    <fill>
      <patternFill patternType="solid">
        <fgColor rgb="FFE7F9F8"/>
        <bgColor indexed="64"/>
      </patternFill>
    </fill>
    <fill>
      <patternFill patternType="solid">
        <fgColor rgb="FFFFF7E1"/>
        <bgColor indexed="64"/>
      </patternFill>
    </fill>
    <fill>
      <patternFill patternType="solid">
        <fgColor rgb="FFB7D398"/>
        <bgColor indexed="64"/>
      </patternFill>
    </fill>
    <fill>
      <patternFill patternType="solid">
        <fgColor rgb="FFE50374"/>
        <bgColor indexed="64"/>
      </patternFill>
    </fill>
    <fill>
      <patternFill patternType="solid">
        <fgColor rgb="FF02B7B9"/>
        <bgColor indexed="64"/>
      </patternFill>
    </fill>
    <fill>
      <patternFill patternType="solid">
        <fgColor rgb="FFA8DDE6"/>
        <bgColor indexed="64"/>
      </patternFill>
    </fill>
    <fill>
      <patternFill patternType="solid">
        <fgColor rgb="FF9382BC"/>
        <bgColor indexed="64"/>
      </patternFill>
    </fill>
    <fill>
      <patternFill patternType="solid">
        <fgColor rgb="FFB52F91"/>
        <bgColor indexed="64"/>
      </patternFill>
    </fill>
    <fill>
      <patternFill patternType="solid">
        <fgColor rgb="FF3C6864"/>
        <bgColor indexed="64"/>
      </patternFill>
    </fill>
    <fill>
      <patternFill patternType="solid">
        <fgColor rgb="FF9AB599"/>
        <bgColor indexed="64"/>
      </patternFill>
    </fill>
    <fill>
      <patternFill patternType="solid">
        <fgColor rgb="FFDDF8F7"/>
        <bgColor indexed="64"/>
      </patternFill>
    </fill>
    <fill>
      <patternFill patternType="solid">
        <fgColor rgb="FFFFFFFF"/>
        <bgColor indexed="64"/>
      </patternFill>
    </fill>
    <fill>
      <patternFill patternType="solid">
        <fgColor indexed="65"/>
        <bgColor indexed="64"/>
      </patternFill>
    </fill>
    <fill>
      <patternFill patternType="solid">
        <fgColor rgb="FF595959"/>
        <bgColor indexed="64"/>
      </patternFill>
    </fill>
    <fill>
      <patternFill patternType="solid">
        <fgColor rgb="FFC2F0C2"/>
        <bgColor indexed="64"/>
      </patternFill>
    </fill>
    <fill>
      <patternFill patternType="solid">
        <fgColor rgb="FFFFF6DD"/>
        <bgColor indexed="64"/>
      </patternFill>
    </fill>
    <fill>
      <patternFill patternType="solid">
        <fgColor rgb="FF33CC33"/>
        <bgColor indexed="64"/>
      </patternFill>
    </fill>
    <fill>
      <patternFill patternType="solid">
        <fgColor rgb="FFE1F4F7"/>
        <bgColor indexed="64"/>
      </patternFill>
    </fill>
    <fill>
      <patternFill patternType="solid">
        <fgColor rgb="FFBEE5EC"/>
        <bgColor indexed="64"/>
      </patternFill>
    </fill>
    <fill>
      <patternFill patternType="solid">
        <fgColor rgb="FFD4E5C1"/>
        <bgColor indexed="64"/>
      </patternFill>
    </fill>
    <fill>
      <patternFill patternType="solid">
        <fgColor rgb="FFC0DAD8"/>
        <bgColor indexed="64"/>
      </patternFill>
    </fill>
    <fill>
      <patternFill patternType="solid">
        <fgColor rgb="FFF0EEEA"/>
        <bgColor indexed="64"/>
      </patternFill>
    </fill>
    <fill>
      <patternFill patternType="solid">
        <fgColor theme="3" tint="-0.249977111117893"/>
        <bgColor indexed="64"/>
      </patternFill>
    </fill>
    <fill>
      <patternFill patternType="solid">
        <fgColor rgb="FF262626"/>
        <bgColor indexed="64"/>
      </patternFill>
    </fill>
    <fill>
      <patternFill patternType="solid">
        <fgColor rgb="FF4BBBEB"/>
        <bgColor indexed="64"/>
      </patternFill>
    </fill>
    <fill>
      <patternFill patternType="solid">
        <fgColor rgb="FFA8D3E6"/>
        <bgColor indexed="64"/>
      </patternFill>
    </fill>
    <fill>
      <patternFill patternType="solid">
        <fgColor theme="7" tint="0.79998168889431442"/>
        <bgColor indexed="64"/>
      </patternFill>
    </fill>
    <fill>
      <patternFill patternType="solid">
        <fgColor rgb="FFD2EEFA"/>
        <bgColor indexed="64"/>
      </patternFill>
    </fill>
    <fill>
      <patternFill patternType="solid">
        <fgColor rgb="FFFEDAEC"/>
        <bgColor indexed="64"/>
      </patternFill>
    </fill>
    <fill>
      <patternFill patternType="solid">
        <fgColor rgb="FFE2DEEE"/>
        <bgColor indexed="64"/>
      </patternFill>
    </fill>
    <fill>
      <patternFill patternType="solid">
        <fgColor rgb="FFF4D4EC"/>
        <bgColor indexed="64"/>
      </patternFill>
    </fill>
    <fill>
      <patternFill patternType="solid">
        <fgColor theme="2" tint="-0.749992370372631"/>
        <bgColor indexed="64"/>
      </patternFill>
    </fill>
    <fill>
      <patternFill patternType="solid">
        <fgColor rgb="FF000000"/>
        <bgColor indexed="64"/>
      </patternFill>
    </fill>
    <fill>
      <patternFill patternType="solid">
        <fgColor theme="9" tint="0.79998168889431442"/>
        <bgColor indexed="64"/>
      </patternFill>
    </fill>
    <fill>
      <patternFill patternType="solid">
        <fgColor rgb="FFE2E2E2"/>
        <bgColor indexed="64"/>
      </patternFill>
    </fill>
  </fills>
  <borders count="6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thin">
        <color indexed="64"/>
      </right>
      <top/>
      <bottom/>
      <diagonal/>
    </border>
    <border>
      <left style="thin">
        <color indexed="64"/>
      </left>
      <right style="thin">
        <color indexed="64"/>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diagonal/>
    </border>
    <border>
      <left/>
      <right/>
      <top style="medium">
        <color rgb="FF8D878B"/>
      </top>
      <bottom style="medium">
        <color rgb="FF8D878B"/>
      </bottom>
      <diagonal/>
    </border>
    <border>
      <left/>
      <right/>
      <top style="medium">
        <color rgb="FF8D878B"/>
      </top>
      <bottom/>
      <diagonal/>
    </border>
    <border>
      <left/>
      <right/>
      <top/>
      <bottom style="medium">
        <color rgb="FF8D878B"/>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medium">
        <color indexed="64"/>
      </bottom>
      <diagonal/>
    </border>
    <border>
      <left/>
      <right style="thin">
        <color indexed="64"/>
      </right>
      <top/>
      <bottom style="thin">
        <color indexed="64"/>
      </bottom>
      <diagonal/>
    </border>
    <border>
      <left style="thick">
        <color rgb="FFABB847"/>
      </left>
      <right style="thick">
        <color rgb="FFABB847"/>
      </right>
      <top style="thick">
        <color rgb="FFABB847"/>
      </top>
      <bottom style="thick">
        <color rgb="FFABB847"/>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diagonalUp="1">
      <left style="thin">
        <color indexed="64"/>
      </left>
      <right style="thin">
        <color indexed="64"/>
      </right>
      <top style="thin">
        <color indexed="64"/>
      </top>
      <bottom style="thin">
        <color indexed="64"/>
      </bottom>
      <diagonal style="thin">
        <color indexed="64"/>
      </diagonal>
    </border>
    <border diagonalUp="1">
      <left style="thin">
        <color indexed="64"/>
      </left>
      <right style="thin">
        <color indexed="64"/>
      </right>
      <top style="thin">
        <color indexed="64"/>
      </top>
      <bottom/>
      <diagonal style="thin">
        <color indexed="64"/>
      </diagonal>
    </border>
    <border diagonalUp="1">
      <left style="thin">
        <color indexed="64"/>
      </left>
      <right style="thin">
        <color indexed="64"/>
      </right>
      <top/>
      <bottom/>
      <diagonal style="thin">
        <color indexed="64"/>
      </diagonal>
    </border>
    <border>
      <left style="medium">
        <color indexed="64"/>
      </left>
      <right/>
      <top style="medium">
        <color indexed="64"/>
      </top>
      <bottom style="medium">
        <color indexed="64"/>
      </bottom>
      <diagonal/>
    </border>
    <border>
      <left/>
      <right/>
      <top style="medium">
        <color rgb="FF9E8E5C"/>
      </top>
      <bottom/>
      <diagonal/>
    </border>
    <border>
      <left/>
      <right/>
      <top/>
      <bottom style="medium">
        <color rgb="FF9E8E5C"/>
      </bottom>
      <diagonal/>
    </border>
  </borders>
  <cellStyleXfs count="4">
    <xf numFmtId="0" fontId="0" fillId="0" borderId="0"/>
    <xf numFmtId="9" fontId="1" fillId="0" borderId="0" applyFont="0" applyFill="0" applyBorder="0" applyAlignment="0" applyProtection="0"/>
    <xf numFmtId="0" fontId="4" fillId="0" borderId="0" applyNumberFormat="0" applyFill="0" applyBorder="0" applyAlignment="0" applyProtection="0"/>
    <xf numFmtId="0" fontId="34" fillId="0" borderId="0" applyNumberFormat="0" applyFont="0" applyBorder="0" applyProtection="0"/>
  </cellStyleXfs>
  <cellXfs count="973">
    <xf numFmtId="0" fontId="0" fillId="0" borderId="0" xfId="0"/>
    <xf numFmtId="0" fontId="0" fillId="0" borderId="11" xfId="0" applyBorder="1" applyAlignment="1">
      <alignment horizontal="center" vertical="center" wrapText="1"/>
    </xf>
    <xf numFmtId="0" fontId="0" fillId="0" borderId="10" xfId="0"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horizontal="center" vertical="center" wrapText="1"/>
    </xf>
    <xf numFmtId="0" fontId="0" fillId="0" borderId="28" xfId="0" applyBorder="1" applyAlignment="1">
      <alignment horizontal="center" vertical="center" wrapText="1"/>
    </xf>
    <xf numFmtId="0" fontId="0" fillId="0" borderId="27" xfId="0" applyBorder="1" applyAlignment="1">
      <alignment horizontal="center" vertical="center" wrapText="1"/>
    </xf>
    <xf numFmtId="0" fontId="0" fillId="0" borderId="29" xfId="0"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left" vertical="center" wrapText="1"/>
    </xf>
    <xf numFmtId="0" fontId="0" fillId="0" borderId="31" xfId="0" applyBorder="1" applyAlignment="1">
      <alignment horizontal="center" vertical="center" wrapText="1"/>
    </xf>
    <xf numFmtId="0" fontId="0" fillId="0" borderId="30" xfId="0" applyBorder="1" applyAlignment="1">
      <alignment horizontal="center" vertical="center" wrapText="1"/>
    </xf>
    <xf numFmtId="9" fontId="0" fillId="0" borderId="1" xfId="0" applyNumberFormat="1" applyBorder="1" applyAlignment="1">
      <alignment horizontal="center" vertical="center" wrapText="1"/>
    </xf>
    <xf numFmtId="0" fontId="0" fillId="0" borderId="32" xfId="0" applyBorder="1" applyAlignment="1">
      <alignment horizontal="center" vertical="center" wrapText="1"/>
    </xf>
    <xf numFmtId="0" fontId="0" fillId="0" borderId="31" xfId="0" applyBorder="1" applyAlignment="1">
      <alignment horizontal="left" vertical="center" wrapText="1"/>
    </xf>
    <xf numFmtId="0" fontId="0" fillId="0" borderId="33" xfId="0" applyBorder="1" applyAlignment="1">
      <alignment horizontal="center" vertical="center" wrapText="1"/>
    </xf>
    <xf numFmtId="0" fontId="0" fillId="0" borderId="34" xfId="0" applyBorder="1" applyAlignment="1">
      <alignment horizontal="center" vertical="center" wrapText="1"/>
    </xf>
    <xf numFmtId="0" fontId="0" fillId="0" borderId="35" xfId="0" applyBorder="1" applyAlignment="1">
      <alignment horizontal="center" vertical="center" wrapText="1"/>
    </xf>
    <xf numFmtId="0" fontId="0" fillId="0" borderId="35" xfId="0" applyBorder="1" applyAlignment="1">
      <alignment horizontal="left" vertical="center" wrapText="1"/>
    </xf>
    <xf numFmtId="0" fontId="6" fillId="0" borderId="37" xfId="0" applyFont="1" applyBorder="1" applyAlignment="1">
      <alignment horizontal="left" vertical="center" wrapText="1"/>
    </xf>
    <xf numFmtId="0" fontId="0" fillId="0" borderId="37" xfId="0" applyBorder="1" applyAlignment="1">
      <alignment horizontal="left" vertical="center" wrapText="1"/>
    </xf>
    <xf numFmtId="9" fontId="0" fillId="0" borderId="1" xfId="1" applyFont="1" applyFill="1" applyBorder="1" applyAlignment="1">
      <alignment horizontal="center" vertical="center" wrapText="1"/>
    </xf>
    <xf numFmtId="10" fontId="0" fillId="0" borderId="1" xfId="0" applyNumberFormat="1" applyBorder="1" applyAlignment="1">
      <alignment horizontal="center" vertical="center" wrapText="1"/>
    </xf>
    <xf numFmtId="0" fontId="0" fillId="0" borderId="5" xfId="0" applyBorder="1" applyAlignment="1">
      <alignment horizontal="center" vertical="center" wrapText="1"/>
    </xf>
    <xf numFmtId="164" fontId="9" fillId="0" borderId="46" xfId="0" applyNumberFormat="1" applyFont="1" applyBorder="1" applyAlignment="1">
      <alignment horizontal="center" vertical="center" wrapText="1" readingOrder="1"/>
    </xf>
    <xf numFmtId="164" fontId="10" fillId="3" borderId="47" xfId="0" applyNumberFormat="1" applyFont="1" applyFill="1" applyBorder="1" applyAlignment="1">
      <alignment horizontal="center" vertical="center" wrapText="1" readingOrder="1"/>
    </xf>
    <xf numFmtId="164" fontId="10" fillId="0" borderId="48" xfId="0" applyNumberFormat="1" applyFont="1" applyBorder="1" applyAlignment="1">
      <alignment horizontal="center" vertical="center" wrapText="1" readingOrder="1"/>
    </xf>
    <xf numFmtId="0" fontId="3" fillId="0" borderId="0" xfId="0" applyFont="1" applyAlignment="1">
      <alignment horizontal="center" vertical="center" wrapText="1"/>
    </xf>
    <xf numFmtId="165" fontId="0" fillId="0" borderId="1" xfId="0" applyNumberFormat="1" applyBorder="1" applyAlignment="1">
      <alignment horizontal="center" vertical="center" wrapText="1"/>
    </xf>
    <xf numFmtId="0" fontId="0" fillId="0" borderId="1" xfId="0" applyBorder="1" applyAlignment="1">
      <alignment vertical="center"/>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left" vertical="center"/>
    </xf>
    <xf numFmtId="0" fontId="0" fillId="2" borderId="2" xfId="0" applyFill="1" applyBorder="1" applyAlignment="1">
      <alignment horizontal="center" vertical="center" wrapText="1"/>
    </xf>
    <xf numFmtId="0" fontId="0" fillId="0" borderId="3" xfId="0" applyBorder="1" applyAlignment="1">
      <alignment horizontal="left" vertical="center" wrapText="1"/>
    </xf>
    <xf numFmtId="0" fontId="0" fillId="0" borderId="4" xfId="0" applyBorder="1"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left" vertical="center" wrapText="1"/>
    </xf>
    <xf numFmtId="0" fontId="5" fillId="5" borderId="1" xfId="0" applyFont="1" applyFill="1" applyBorder="1" applyAlignment="1">
      <alignment horizontal="center" vertical="center" wrapText="1"/>
    </xf>
    <xf numFmtId="0" fontId="5" fillId="5" borderId="1" xfId="0" applyFont="1" applyFill="1" applyBorder="1" applyAlignment="1">
      <alignment horizontal="left" vertical="center" wrapText="1"/>
    </xf>
    <xf numFmtId="0" fontId="5" fillId="5" borderId="2"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27" xfId="0" applyFont="1" applyBorder="1" applyAlignment="1">
      <alignment horizontal="center" vertical="center" wrapText="1"/>
    </xf>
    <xf numFmtId="0" fontId="0" fillId="0" borderId="36" xfId="0" applyBorder="1" applyAlignment="1">
      <alignment horizontal="center" vertical="center" wrapText="1"/>
    </xf>
    <xf numFmtId="0" fontId="0" fillId="0" borderId="39" xfId="0" applyBorder="1" applyAlignment="1">
      <alignment horizontal="center" vertical="center" wrapText="1"/>
    </xf>
    <xf numFmtId="0" fontId="0" fillId="0" borderId="23" xfId="0" applyBorder="1" applyAlignment="1">
      <alignment horizontal="center" vertical="center" wrapText="1"/>
    </xf>
    <xf numFmtId="9" fontId="0" fillId="0" borderId="35" xfId="0" applyNumberFormat="1" applyBorder="1" applyAlignment="1">
      <alignment horizontal="center" vertical="center" wrapText="1"/>
    </xf>
    <xf numFmtId="9" fontId="0" fillId="0" borderId="10" xfId="0" applyNumberFormat="1" applyBorder="1" applyAlignment="1">
      <alignment horizontal="center" vertical="center" wrapText="1"/>
    </xf>
    <xf numFmtId="0" fontId="2" fillId="0" borderId="1" xfId="0" applyFont="1" applyBorder="1" applyAlignment="1">
      <alignment horizontal="center" vertical="center" wrapText="1"/>
    </xf>
    <xf numFmtId="0" fontId="6" fillId="0" borderId="10" xfId="0" applyFont="1" applyBorder="1" applyAlignment="1">
      <alignment horizontal="center" vertical="center" wrapText="1"/>
    </xf>
    <xf numFmtId="0" fontId="5" fillId="5" borderId="0" xfId="0" applyFont="1" applyFill="1" applyAlignment="1">
      <alignment horizontal="center" vertical="center" wrapText="1"/>
    </xf>
    <xf numFmtId="0" fontId="11" fillId="5" borderId="1" xfId="0" applyFont="1" applyFill="1" applyBorder="1" applyAlignment="1">
      <alignment horizontal="left" vertical="center" wrapText="1"/>
    </xf>
    <xf numFmtId="10" fontId="5" fillId="5" borderId="0" xfId="0" applyNumberFormat="1" applyFont="1" applyFill="1" applyAlignment="1">
      <alignment horizontal="center" vertical="center" wrapText="1"/>
    </xf>
    <xf numFmtId="0" fontId="7" fillId="5" borderId="30"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6" fillId="0" borderId="23" xfId="0" applyFont="1" applyBorder="1" applyAlignment="1">
      <alignment horizontal="center" vertical="center" wrapText="1"/>
    </xf>
    <xf numFmtId="0" fontId="0" fillId="0" borderId="0" xfId="0" applyAlignment="1">
      <alignment horizontal="center"/>
    </xf>
    <xf numFmtId="0" fontId="5" fillId="4" borderId="0" xfId="0" applyFont="1" applyFill="1" applyAlignment="1">
      <alignment horizontal="center" vertical="center" wrapText="1"/>
    </xf>
    <xf numFmtId="10" fontId="5" fillId="4" borderId="0" xfId="0" applyNumberFormat="1" applyFont="1" applyFill="1" applyAlignment="1">
      <alignment horizontal="center" vertical="center" wrapText="1"/>
    </xf>
    <xf numFmtId="0" fontId="0" fillId="0" borderId="10" xfId="0" applyBorder="1" applyAlignment="1">
      <alignment horizontal="left" vertical="center" wrapText="1"/>
    </xf>
    <xf numFmtId="10" fontId="0" fillId="2" borderId="13" xfId="0" applyNumberFormat="1" applyFill="1" applyBorder="1" applyAlignment="1">
      <alignment horizontal="left" vertical="center" wrapText="1"/>
    </xf>
    <xf numFmtId="10" fontId="0" fillId="2" borderId="14" xfId="0" applyNumberFormat="1" applyFill="1" applyBorder="1" applyAlignment="1">
      <alignment horizontal="left" vertical="center" wrapText="1"/>
    </xf>
    <xf numFmtId="10" fontId="0" fillId="2" borderId="19" xfId="0" applyNumberFormat="1" applyFill="1" applyBorder="1" applyAlignment="1">
      <alignment horizontal="left" vertical="center" wrapText="1"/>
    </xf>
    <xf numFmtId="10" fontId="0" fillId="2" borderId="20" xfId="0" applyNumberFormat="1" applyFill="1" applyBorder="1" applyAlignment="1">
      <alignment horizontal="left" vertical="center" wrapText="1"/>
    </xf>
    <xf numFmtId="0" fontId="0" fillId="0" borderId="27" xfId="0" applyBorder="1" applyAlignment="1">
      <alignment horizontal="left" vertical="center" wrapText="1"/>
    </xf>
    <xf numFmtId="10" fontId="0" fillId="2" borderId="25" xfId="0" applyNumberFormat="1" applyFill="1" applyBorder="1" applyAlignment="1">
      <alignment horizontal="left" vertical="center" wrapText="1"/>
    </xf>
    <xf numFmtId="10" fontId="0" fillId="2" borderId="26" xfId="0" applyNumberFormat="1" applyFill="1" applyBorder="1" applyAlignment="1">
      <alignment horizontal="left" vertical="center" wrapText="1"/>
    </xf>
    <xf numFmtId="10" fontId="0" fillId="0" borderId="30" xfId="0" applyNumberFormat="1" applyBorder="1" applyAlignment="1">
      <alignment horizontal="center" vertical="center" wrapText="1"/>
    </xf>
    <xf numFmtId="0" fontId="0" fillId="0" borderId="5" xfId="0" applyBorder="1" applyAlignment="1">
      <alignment horizontal="left" vertical="center" wrapText="1"/>
    </xf>
    <xf numFmtId="0" fontId="0" fillId="0" borderId="23" xfId="0" applyBorder="1" applyAlignment="1">
      <alignment horizontal="left" vertical="center" wrapText="1"/>
    </xf>
    <xf numFmtId="0" fontId="0" fillId="0" borderId="38" xfId="0" applyBorder="1" applyAlignment="1">
      <alignment horizontal="left" vertical="center" wrapText="1"/>
    </xf>
    <xf numFmtId="14" fontId="0" fillId="0" borderId="38" xfId="0" applyNumberFormat="1" applyBorder="1" applyAlignment="1">
      <alignment horizontal="left" vertical="center" wrapText="1"/>
    </xf>
    <xf numFmtId="10" fontId="0" fillId="2" borderId="34" xfId="0" applyNumberFormat="1" applyFill="1" applyBorder="1" applyAlignment="1">
      <alignment horizontal="left" vertical="center" wrapText="1"/>
    </xf>
    <xf numFmtId="10" fontId="0" fillId="2" borderId="38" xfId="0" applyNumberFormat="1" applyFill="1" applyBorder="1" applyAlignment="1">
      <alignment horizontal="left" vertical="center" wrapText="1"/>
    </xf>
    <xf numFmtId="10" fontId="0" fillId="2" borderId="43" xfId="0" applyNumberFormat="1" applyFill="1" applyBorder="1" applyAlignment="1">
      <alignment horizontal="left" vertical="center" wrapText="1"/>
    </xf>
    <xf numFmtId="10" fontId="0" fillId="2" borderId="44" xfId="0" applyNumberFormat="1" applyFill="1" applyBorder="1" applyAlignment="1">
      <alignment horizontal="left" vertical="center" wrapText="1"/>
    </xf>
    <xf numFmtId="10" fontId="0" fillId="0" borderId="0" xfId="0" applyNumberFormat="1" applyAlignment="1">
      <alignment horizontal="left" vertical="center" wrapText="1"/>
    </xf>
    <xf numFmtId="0" fontId="6" fillId="0" borderId="38" xfId="0" applyFont="1" applyBorder="1" applyAlignment="1">
      <alignment horizontal="left" vertical="center" wrapText="1"/>
    </xf>
    <xf numFmtId="10" fontId="0" fillId="2" borderId="22" xfId="0" applyNumberFormat="1" applyFill="1" applyBorder="1" applyAlignment="1">
      <alignment horizontal="left" vertical="center" wrapText="1"/>
    </xf>
    <xf numFmtId="10" fontId="0" fillId="2" borderId="42" xfId="0" applyNumberFormat="1" applyFill="1" applyBorder="1" applyAlignment="1">
      <alignment horizontal="left" vertical="center" wrapText="1"/>
    </xf>
    <xf numFmtId="10" fontId="0" fillId="2" borderId="13" xfId="0" applyNumberFormat="1" applyFill="1" applyBorder="1" applyAlignment="1">
      <alignment horizontal="center" vertical="center" wrapText="1"/>
    </xf>
    <xf numFmtId="10" fontId="0" fillId="2" borderId="14" xfId="0" applyNumberFormat="1" applyFill="1" applyBorder="1" applyAlignment="1">
      <alignment horizontal="center" vertical="center" wrapText="1"/>
    </xf>
    <xf numFmtId="10" fontId="0" fillId="2" borderId="19" xfId="0" applyNumberFormat="1" applyFill="1" applyBorder="1" applyAlignment="1">
      <alignment horizontal="center" vertical="center" wrapText="1"/>
    </xf>
    <xf numFmtId="10" fontId="0" fillId="2" borderId="20" xfId="0" applyNumberFormat="1" applyFill="1" applyBorder="1" applyAlignment="1">
      <alignment horizontal="center" vertical="center" wrapText="1"/>
    </xf>
    <xf numFmtId="10" fontId="0" fillId="2" borderId="25" xfId="0" applyNumberFormat="1" applyFill="1" applyBorder="1" applyAlignment="1">
      <alignment horizontal="center" vertical="center" wrapText="1"/>
    </xf>
    <xf numFmtId="10" fontId="0" fillId="2" borderId="26" xfId="0" applyNumberFormat="1" applyFill="1" applyBorder="1" applyAlignment="1">
      <alignment horizontal="center" vertical="center" wrapText="1"/>
    </xf>
    <xf numFmtId="0" fontId="0" fillId="4" borderId="0" xfId="0" applyFill="1" applyAlignment="1">
      <alignment horizontal="center" vertical="center" wrapText="1"/>
    </xf>
    <xf numFmtId="10" fontId="0" fillId="2" borderId="50" xfId="0" applyNumberFormat="1" applyFill="1" applyBorder="1" applyAlignment="1">
      <alignment horizontal="center" vertical="center" wrapText="1"/>
    </xf>
    <xf numFmtId="10" fontId="0" fillId="2" borderId="51" xfId="0" applyNumberFormat="1" applyFill="1" applyBorder="1" applyAlignment="1">
      <alignment horizontal="center" vertical="center" wrapText="1"/>
    </xf>
    <xf numFmtId="10" fontId="0" fillId="2" borderId="16" xfId="0" applyNumberFormat="1" applyFill="1" applyBorder="1" applyAlignment="1">
      <alignment horizontal="center" vertical="center" wrapText="1"/>
    </xf>
    <xf numFmtId="10" fontId="0" fillId="2" borderId="41" xfId="0" applyNumberFormat="1" applyFill="1" applyBorder="1" applyAlignment="1">
      <alignment horizontal="center" vertical="center" wrapText="1"/>
    </xf>
    <xf numFmtId="10" fontId="0" fillId="2" borderId="34" xfId="0" applyNumberFormat="1" applyFill="1" applyBorder="1" applyAlignment="1">
      <alignment horizontal="center" vertical="center" wrapText="1"/>
    </xf>
    <xf numFmtId="10" fontId="0" fillId="2" borderId="38" xfId="0" applyNumberFormat="1" applyFill="1" applyBorder="1" applyAlignment="1">
      <alignment horizontal="center" vertical="center" wrapText="1"/>
    </xf>
    <xf numFmtId="10" fontId="0" fillId="2" borderId="43" xfId="0" applyNumberFormat="1" applyFill="1" applyBorder="1" applyAlignment="1">
      <alignment horizontal="center" vertical="center" wrapText="1"/>
    </xf>
    <xf numFmtId="10" fontId="0" fillId="2" borderId="44" xfId="0" applyNumberFormat="1" applyFill="1" applyBorder="1" applyAlignment="1">
      <alignment horizontal="center" vertical="center" wrapText="1"/>
    </xf>
    <xf numFmtId="10" fontId="0" fillId="0" borderId="0" xfId="0" applyNumberFormat="1" applyAlignment="1">
      <alignment horizontal="center" vertical="center" wrapText="1"/>
    </xf>
    <xf numFmtId="10" fontId="0" fillId="2" borderId="52" xfId="0" applyNumberFormat="1" applyFill="1" applyBorder="1" applyAlignment="1">
      <alignment horizontal="center" vertical="center" wrapText="1"/>
    </xf>
    <xf numFmtId="10" fontId="0" fillId="2" borderId="22" xfId="0" applyNumberFormat="1" applyFill="1" applyBorder="1" applyAlignment="1">
      <alignment horizontal="center" vertical="center" wrapText="1"/>
    </xf>
    <xf numFmtId="10" fontId="0" fillId="2" borderId="42" xfId="0" applyNumberFormat="1" applyFill="1" applyBorder="1" applyAlignment="1">
      <alignment horizontal="center" vertical="center" wrapText="1"/>
    </xf>
    <xf numFmtId="0" fontId="0" fillId="0" borderId="1" xfId="0" applyBorder="1" applyAlignment="1">
      <alignment horizontal="center" vertical="center"/>
    </xf>
    <xf numFmtId="10" fontId="0" fillId="2" borderId="1" xfId="0" applyNumberFormat="1" applyFill="1" applyBorder="1" applyAlignment="1">
      <alignment horizontal="left" vertical="center" wrapText="1"/>
    </xf>
    <xf numFmtId="0" fontId="0" fillId="0" borderId="3" xfId="0" applyBorder="1" applyAlignment="1">
      <alignment vertical="center" wrapText="1"/>
    </xf>
    <xf numFmtId="0" fontId="12" fillId="0" borderId="3" xfId="0" applyFont="1" applyBorder="1" applyAlignment="1">
      <alignment vertical="center" wrapText="1"/>
    </xf>
    <xf numFmtId="0" fontId="0" fillId="0" borderId="49" xfId="0" applyBorder="1" applyAlignment="1">
      <alignment horizontal="left" vertical="center" wrapText="1"/>
    </xf>
    <xf numFmtId="14" fontId="5" fillId="5" borderId="0" xfId="0" applyNumberFormat="1" applyFont="1" applyFill="1" applyAlignment="1">
      <alignment horizontal="center" vertical="center" wrapText="1"/>
    </xf>
    <xf numFmtId="0" fontId="0" fillId="0" borderId="2" xfId="0" quotePrefix="1" applyBorder="1" applyAlignment="1">
      <alignment horizontal="center" vertical="center" wrapText="1"/>
    </xf>
    <xf numFmtId="0" fontId="0" fillId="0" borderId="1" xfId="0" quotePrefix="1" applyBorder="1" applyAlignment="1">
      <alignment horizontal="center" vertical="center" wrapText="1"/>
    </xf>
    <xf numFmtId="9" fontId="0" fillId="0" borderId="1" xfId="0" applyNumberFormat="1" applyBorder="1" applyAlignment="1">
      <alignment horizontal="left" vertical="center" wrapText="1"/>
    </xf>
    <xf numFmtId="10" fontId="0" fillId="2" borderId="1" xfId="0" applyNumberFormat="1" applyFill="1" applyBorder="1" applyAlignment="1">
      <alignment horizontal="center" vertical="center" wrapText="1"/>
    </xf>
    <xf numFmtId="0" fontId="0" fillId="0" borderId="30" xfId="0" applyBorder="1" applyAlignment="1">
      <alignment horizontal="left" vertical="center" wrapText="1"/>
    </xf>
    <xf numFmtId="0" fontId="0" fillId="0" borderId="49" xfId="0" applyBorder="1" applyAlignment="1">
      <alignment horizontal="center" vertical="center" wrapText="1"/>
    </xf>
    <xf numFmtId="0" fontId="3" fillId="0" borderId="1" xfId="0" applyFont="1" applyBorder="1" applyAlignment="1">
      <alignment horizontal="left" vertical="center" wrapText="1"/>
    </xf>
    <xf numFmtId="0" fontId="5" fillId="5" borderId="49" xfId="0" applyFont="1" applyFill="1" applyBorder="1" applyAlignment="1">
      <alignment horizontal="center" vertical="center" wrapText="1"/>
    </xf>
    <xf numFmtId="0" fontId="5" fillId="5" borderId="4" xfId="0" applyFont="1" applyFill="1" applyBorder="1" applyAlignment="1">
      <alignment horizontal="center" vertical="center" wrapText="1"/>
    </xf>
    <xf numFmtId="0" fontId="5" fillId="5" borderId="6" xfId="0" applyFont="1" applyFill="1" applyBorder="1" applyAlignment="1">
      <alignment horizontal="center" vertical="center" wrapText="1"/>
    </xf>
    <xf numFmtId="0" fontId="0" fillId="0" borderId="1" xfId="0" applyBorder="1" applyAlignment="1">
      <alignment vertical="center" wrapText="1"/>
    </xf>
    <xf numFmtId="0" fontId="2" fillId="0" borderId="3" xfId="0" applyFont="1" applyBorder="1" applyAlignment="1">
      <alignment vertical="center" wrapText="1"/>
    </xf>
    <xf numFmtId="0" fontId="6" fillId="0" borderId="3" xfId="0" applyFont="1" applyBorder="1" applyAlignment="1">
      <alignment vertical="center" wrapText="1"/>
    </xf>
    <xf numFmtId="0" fontId="6" fillId="0" borderId="0" xfId="0" applyFont="1" applyAlignment="1">
      <alignment horizontal="left" vertical="center" wrapText="1"/>
    </xf>
    <xf numFmtId="0" fontId="5" fillId="0" borderId="0" xfId="0" applyFont="1" applyAlignment="1">
      <alignment horizontal="center" vertical="center" wrapText="1"/>
    </xf>
    <xf numFmtId="0" fontId="0" fillId="0" borderId="33" xfId="0" applyBorder="1" applyAlignment="1">
      <alignment horizontal="left" vertical="center" wrapText="1"/>
    </xf>
    <xf numFmtId="0" fontId="0" fillId="0" borderId="10" xfId="0" quotePrefix="1" applyBorder="1" applyAlignment="1">
      <alignment horizontal="left" vertical="center" wrapText="1"/>
    </xf>
    <xf numFmtId="0" fontId="8" fillId="0" borderId="0" xfId="0" applyFont="1" applyAlignment="1">
      <alignment vertical="center" wrapText="1"/>
    </xf>
    <xf numFmtId="9" fontId="0" fillId="0" borderId="1" xfId="1" applyFont="1" applyFill="1" applyBorder="1" applyAlignment="1">
      <alignment horizontal="left" vertical="center" wrapText="1"/>
    </xf>
    <xf numFmtId="10" fontId="0" fillId="2" borderId="30" xfId="0" applyNumberFormat="1" applyFill="1" applyBorder="1" applyAlignment="1">
      <alignment horizontal="left" vertical="center" wrapText="1"/>
    </xf>
    <xf numFmtId="10" fontId="0" fillId="2" borderId="17" xfId="0" applyNumberFormat="1" applyFill="1" applyBorder="1" applyAlignment="1">
      <alignment horizontal="left" vertical="center" wrapText="1"/>
    </xf>
    <xf numFmtId="0" fontId="14" fillId="4" borderId="1" xfId="0" applyFont="1" applyFill="1" applyBorder="1" applyAlignment="1" applyProtection="1">
      <alignment horizontal="center" vertical="center"/>
      <protection hidden="1"/>
    </xf>
    <xf numFmtId="0" fontId="16" fillId="7" borderId="1" xfId="0" applyFont="1" applyFill="1" applyBorder="1" applyAlignment="1" applyProtection="1">
      <alignment horizontal="center" vertical="center" wrapText="1"/>
      <protection hidden="1"/>
    </xf>
    <xf numFmtId="0" fontId="14" fillId="2" borderId="1" xfId="0" applyFont="1" applyFill="1" applyBorder="1" applyAlignment="1" applyProtection="1">
      <alignment vertical="center"/>
      <protection hidden="1"/>
    </xf>
    <xf numFmtId="0" fontId="15" fillId="0" borderId="1" xfId="0" applyFont="1" applyBorder="1" applyAlignment="1" applyProtection="1">
      <alignment vertical="center" wrapText="1"/>
      <protection hidden="1"/>
    </xf>
    <xf numFmtId="0" fontId="14" fillId="0" borderId="1" xfId="0" applyFont="1" applyBorder="1" applyAlignment="1" applyProtection="1">
      <alignment horizontal="center" vertical="center"/>
      <protection hidden="1"/>
    </xf>
    <xf numFmtId="0" fontId="15" fillId="2" borderId="1" xfId="0" applyFont="1" applyFill="1" applyBorder="1" applyAlignment="1" applyProtection="1">
      <alignment horizontal="center" vertical="center"/>
      <protection hidden="1"/>
    </xf>
    <xf numFmtId="165" fontId="14" fillId="2" borderId="1" xfId="0" applyNumberFormat="1" applyFont="1" applyFill="1" applyBorder="1" applyAlignment="1" applyProtection="1">
      <alignment horizontal="center" vertical="center"/>
      <protection hidden="1"/>
    </xf>
    <xf numFmtId="10" fontId="14" fillId="2" borderId="1" xfId="0" applyNumberFormat="1" applyFont="1" applyFill="1" applyBorder="1" applyAlignment="1" applyProtection="1">
      <alignment horizontal="center" vertical="center"/>
      <protection hidden="1"/>
    </xf>
    <xf numFmtId="10" fontId="14" fillId="0" borderId="1" xfId="1" applyNumberFormat="1" applyFont="1" applyBorder="1" applyAlignment="1" applyProtection="1">
      <alignment horizontal="center" vertical="center"/>
      <protection hidden="1"/>
    </xf>
    <xf numFmtId="10" fontId="14" fillId="2" borderId="1" xfId="1" applyNumberFormat="1" applyFont="1" applyFill="1" applyBorder="1" applyAlignment="1" applyProtection="1">
      <alignment horizontal="center" vertical="center"/>
      <protection hidden="1"/>
    </xf>
    <xf numFmtId="165" fontId="14" fillId="0" borderId="1" xfId="0" applyNumberFormat="1" applyFont="1" applyBorder="1" applyAlignment="1" applyProtection="1">
      <alignment horizontal="center" vertical="center"/>
      <protection hidden="1"/>
    </xf>
    <xf numFmtId="10" fontId="15" fillId="0" borderId="1" xfId="1" applyNumberFormat="1" applyFont="1" applyBorder="1" applyAlignment="1" applyProtection="1">
      <alignment horizontal="center" vertical="center"/>
      <protection hidden="1"/>
    </xf>
    <xf numFmtId="165" fontId="14" fillId="0" borderId="1" xfId="1" applyNumberFormat="1" applyFont="1" applyBorder="1" applyAlignment="1" applyProtection="1">
      <alignment horizontal="center" vertical="center"/>
      <protection hidden="1"/>
    </xf>
    <xf numFmtId="0" fontId="17" fillId="8" borderId="1" xfId="0" applyFont="1" applyFill="1" applyBorder="1" applyAlignment="1" applyProtection="1">
      <alignment vertical="center" wrapText="1"/>
      <protection hidden="1"/>
    </xf>
    <xf numFmtId="0" fontId="17" fillId="6" borderId="1" xfId="0" applyFont="1" applyFill="1" applyBorder="1" applyAlignment="1" applyProtection="1">
      <alignment vertical="center" wrapText="1"/>
      <protection hidden="1"/>
    </xf>
    <xf numFmtId="0" fontId="14" fillId="0" borderId="2" xfId="0" applyFont="1" applyBorder="1" applyAlignment="1" applyProtection="1">
      <alignment horizontal="center" vertical="center"/>
      <protection hidden="1"/>
    </xf>
    <xf numFmtId="0" fontId="14" fillId="0" borderId="3" xfId="0" applyFont="1" applyBorder="1" applyAlignment="1" applyProtection="1">
      <alignment horizontal="center" vertical="center"/>
      <protection hidden="1"/>
    </xf>
    <xf numFmtId="10" fontId="14" fillId="0" borderId="30" xfId="1" applyNumberFormat="1" applyFont="1" applyBorder="1" applyAlignment="1" applyProtection="1">
      <alignment horizontal="center" vertical="center"/>
      <protection hidden="1"/>
    </xf>
    <xf numFmtId="0" fontId="15" fillId="9" borderId="54" xfId="0" applyFont="1" applyFill="1" applyBorder="1" applyAlignment="1" applyProtection="1">
      <alignment horizontal="center" vertical="center"/>
      <protection hidden="1"/>
    </xf>
    <xf numFmtId="9" fontId="15" fillId="2" borderId="1" xfId="1" applyFont="1" applyFill="1" applyBorder="1" applyAlignment="1" applyProtection="1">
      <alignment horizontal="center" vertical="center"/>
      <protection hidden="1"/>
    </xf>
    <xf numFmtId="10" fontId="15" fillId="2" borderId="1" xfId="1" applyNumberFormat="1" applyFont="1" applyFill="1" applyBorder="1" applyAlignment="1" applyProtection="1">
      <alignment horizontal="center" vertical="center"/>
      <protection hidden="1"/>
    </xf>
    <xf numFmtId="0" fontId="14" fillId="2" borderId="1" xfId="0" applyFont="1" applyFill="1" applyBorder="1" applyAlignment="1" applyProtection="1">
      <alignment horizontal="center" vertical="center"/>
      <protection hidden="1"/>
    </xf>
    <xf numFmtId="0" fontId="14" fillId="2" borderId="2" xfId="0" applyFont="1" applyFill="1" applyBorder="1" applyAlignment="1" applyProtection="1">
      <alignment horizontal="center" vertical="center"/>
      <protection hidden="1"/>
    </xf>
    <xf numFmtId="9" fontId="14" fillId="2" borderId="1" xfId="1" applyFont="1" applyFill="1" applyBorder="1" applyAlignment="1" applyProtection="1">
      <alignment horizontal="center" vertical="center"/>
      <protection hidden="1"/>
    </xf>
    <xf numFmtId="10" fontId="14" fillId="2" borderId="2" xfId="0" applyNumberFormat="1" applyFont="1" applyFill="1" applyBorder="1" applyAlignment="1" applyProtection="1">
      <alignment horizontal="center" vertical="center"/>
      <protection hidden="1"/>
    </xf>
    <xf numFmtId="165" fontId="14" fillId="2" borderId="2" xfId="0" applyNumberFormat="1" applyFont="1" applyFill="1" applyBorder="1" applyAlignment="1" applyProtection="1">
      <alignment horizontal="center" vertical="center"/>
      <protection hidden="1"/>
    </xf>
    <xf numFmtId="10" fontId="15" fillId="2" borderId="3" xfId="1" applyNumberFormat="1" applyFont="1" applyFill="1" applyBorder="1" applyAlignment="1" applyProtection="1">
      <alignment horizontal="center" vertical="center"/>
      <protection hidden="1"/>
    </xf>
    <xf numFmtId="9" fontId="14" fillId="2" borderId="2" xfId="1" applyFont="1" applyFill="1" applyBorder="1" applyAlignment="1" applyProtection="1">
      <alignment horizontal="center" vertical="center"/>
      <protection hidden="1"/>
    </xf>
    <xf numFmtId="165" fontId="14" fillId="2" borderId="1" xfId="1" applyNumberFormat="1" applyFont="1" applyFill="1" applyBorder="1" applyAlignment="1" applyProtection="1">
      <alignment horizontal="center" vertical="center"/>
      <protection hidden="1"/>
    </xf>
    <xf numFmtId="165" fontId="14" fillId="2" borderId="2" xfId="1" applyNumberFormat="1" applyFont="1" applyFill="1" applyBorder="1" applyAlignment="1" applyProtection="1">
      <alignment horizontal="center" vertical="center"/>
      <protection hidden="1"/>
    </xf>
    <xf numFmtId="10" fontId="14" fillId="2" borderId="49" xfId="0" applyNumberFormat="1" applyFont="1" applyFill="1" applyBorder="1" applyAlignment="1" applyProtection="1">
      <alignment horizontal="center" vertical="center"/>
      <protection hidden="1"/>
    </xf>
    <xf numFmtId="0" fontId="16" fillId="0" borderId="17" xfId="0" applyFont="1" applyBorder="1" applyAlignment="1" applyProtection="1">
      <alignment horizontal="center" vertical="center" wrapText="1"/>
      <protection hidden="1"/>
    </xf>
    <xf numFmtId="0" fontId="15" fillId="0" borderId="17" xfId="0" applyFont="1" applyBorder="1" applyAlignment="1" applyProtection="1">
      <alignment horizontal="center" vertical="center"/>
      <protection hidden="1"/>
    </xf>
    <xf numFmtId="9" fontId="15" fillId="0" borderId="17" xfId="1" applyFont="1" applyFill="1" applyBorder="1" applyAlignment="1" applyProtection="1">
      <alignment horizontal="center" vertical="center"/>
      <protection hidden="1"/>
    </xf>
    <xf numFmtId="10" fontId="15" fillId="0" borderId="17" xfId="1" applyNumberFormat="1" applyFont="1" applyFill="1" applyBorder="1" applyAlignment="1" applyProtection="1">
      <alignment horizontal="center" vertical="center"/>
      <protection hidden="1"/>
    </xf>
    <xf numFmtId="0" fontId="14" fillId="0" borderId="17" xfId="0" applyFont="1" applyBorder="1" applyAlignment="1" applyProtection="1">
      <alignment vertical="center"/>
      <protection hidden="1"/>
    </xf>
    <xf numFmtId="10" fontId="15" fillId="0" borderId="45" xfId="1" applyNumberFormat="1" applyFont="1" applyFill="1" applyBorder="1" applyAlignment="1" applyProtection="1">
      <alignment horizontal="center" vertical="center"/>
      <protection hidden="1"/>
    </xf>
    <xf numFmtId="0" fontId="0" fillId="0" borderId="1" xfId="0" applyBorder="1"/>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17" fillId="11" borderId="1" xfId="0" applyFont="1" applyFill="1" applyBorder="1" applyAlignment="1" applyProtection="1">
      <alignment vertical="center" wrapText="1"/>
      <protection hidden="1"/>
    </xf>
    <xf numFmtId="10" fontId="0" fillId="0" borderId="0" xfId="1" applyNumberFormat="1" applyFont="1" applyAlignment="1">
      <alignment vertical="center"/>
    </xf>
    <xf numFmtId="0" fontId="0" fillId="8" borderId="0" xfId="0" applyFill="1" applyAlignment="1">
      <alignment vertical="center"/>
    </xf>
    <xf numFmtId="10" fontId="0" fillId="0" borderId="0" xfId="0" applyNumberFormat="1" applyAlignment="1">
      <alignment vertical="center"/>
    </xf>
    <xf numFmtId="0" fontId="20" fillId="0" borderId="0" xfId="0" applyFont="1" applyAlignment="1">
      <alignment horizontal="center" vertical="center"/>
    </xf>
    <xf numFmtId="0" fontId="22" fillId="0" borderId="0" xfId="0" applyFont="1" applyAlignment="1">
      <alignment horizontal="left" vertical="center"/>
    </xf>
    <xf numFmtId="0" fontId="20" fillId="0" borderId="1" xfId="0" applyFont="1" applyBorder="1" applyAlignment="1">
      <alignment horizontal="center" vertical="center"/>
    </xf>
    <xf numFmtId="0" fontId="35" fillId="0" borderId="1" xfId="3" applyFont="1" applyBorder="1" applyAlignment="1">
      <alignment horizontal="left" vertical="center" wrapText="1"/>
    </xf>
    <xf numFmtId="0" fontId="22" fillId="0" borderId="1" xfId="0" applyFont="1" applyBorder="1" applyAlignment="1">
      <alignment horizontal="left" vertical="center" wrapText="1"/>
    </xf>
    <xf numFmtId="0" fontId="21" fillId="0" borderId="1" xfId="0" applyFont="1" applyBorder="1" applyAlignment="1">
      <alignment horizontal="left" vertical="center" wrapText="1"/>
    </xf>
    <xf numFmtId="0" fontId="21" fillId="0" borderId="1" xfId="0" applyFont="1" applyBorder="1" applyAlignment="1">
      <alignment horizontal="center" vertical="center" wrapText="1"/>
    </xf>
    <xf numFmtId="0" fontId="36" fillId="0" borderId="0" xfId="0" applyFont="1"/>
    <xf numFmtId="0" fontId="37" fillId="0" borderId="0" xfId="0" applyFont="1" applyAlignment="1">
      <alignment horizontal="right"/>
    </xf>
    <xf numFmtId="0" fontId="41" fillId="27" borderId="1" xfId="0" applyFont="1" applyFill="1" applyBorder="1" applyAlignment="1">
      <alignment vertical="center"/>
    </xf>
    <xf numFmtId="0" fontId="40" fillId="0" borderId="0" xfId="0" applyFont="1" applyAlignment="1">
      <alignment vertical="center"/>
    </xf>
    <xf numFmtId="0" fontId="36" fillId="0" borderId="0" xfId="0" applyFont="1" applyAlignment="1">
      <alignment horizontal="center" vertical="center"/>
    </xf>
    <xf numFmtId="0" fontId="37" fillId="0" borderId="29" xfId="0" applyFont="1" applyBorder="1" applyAlignment="1">
      <alignment horizontal="right" vertical="center"/>
    </xf>
    <xf numFmtId="0" fontId="37" fillId="0" borderId="0" xfId="0" applyFont="1" applyAlignment="1">
      <alignment horizontal="right" vertical="center"/>
    </xf>
    <xf numFmtId="0" fontId="36" fillId="0" borderId="45" xfId="0" applyFont="1" applyBorder="1" applyAlignment="1">
      <alignment horizontal="center" vertical="center"/>
    </xf>
    <xf numFmtId="0" fontId="36" fillId="0" borderId="45" xfId="0" applyFont="1" applyBorder="1"/>
    <xf numFmtId="0" fontId="36" fillId="0" borderId="0" xfId="0" applyFont="1" applyAlignment="1">
      <alignment vertical="center"/>
    </xf>
    <xf numFmtId="0" fontId="37" fillId="0" borderId="32" xfId="0" applyFont="1" applyBorder="1" applyAlignment="1">
      <alignment horizontal="right" vertical="center"/>
    </xf>
    <xf numFmtId="0" fontId="37" fillId="0" borderId="31" xfId="0" applyFont="1" applyBorder="1" applyAlignment="1">
      <alignment horizontal="right" vertical="center"/>
    </xf>
    <xf numFmtId="0" fontId="44" fillId="0" borderId="31" xfId="0" applyFont="1" applyBorder="1" applyAlignment="1">
      <alignment horizontal="center" vertical="center"/>
    </xf>
    <xf numFmtId="0" fontId="36" fillId="0" borderId="31" xfId="0" applyFont="1" applyBorder="1" applyAlignment="1">
      <alignment horizontal="center" vertical="center"/>
    </xf>
    <xf numFmtId="0" fontId="44" fillId="0" borderId="31" xfId="0" applyFont="1" applyBorder="1"/>
    <xf numFmtId="0" fontId="36" fillId="0" borderId="31" xfId="0" applyFont="1" applyBorder="1"/>
    <xf numFmtId="0" fontId="36" fillId="0" borderId="53" xfId="0" applyFont="1" applyBorder="1"/>
    <xf numFmtId="0" fontId="36" fillId="0" borderId="29" xfId="0" applyFont="1" applyBorder="1"/>
    <xf numFmtId="0" fontId="37" fillId="0" borderId="29" xfId="0" applyFont="1" applyBorder="1" applyAlignment="1">
      <alignment horizontal="right"/>
    </xf>
    <xf numFmtId="0" fontId="43" fillId="0" borderId="29" xfId="0" applyFont="1" applyBorder="1" applyAlignment="1">
      <alignment horizontal="right" vertical="center" wrapText="1"/>
    </xf>
    <xf numFmtId="0" fontId="43" fillId="0" borderId="0" xfId="0" applyFont="1" applyAlignment="1">
      <alignment horizontal="right" vertical="center" wrapText="1"/>
    </xf>
    <xf numFmtId="0" fontId="43" fillId="0" borderId="29" xfId="0" applyFont="1" applyBorder="1" applyAlignment="1">
      <alignment horizontal="right" vertical="center"/>
    </xf>
    <xf numFmtId="0" fontId="43" fillId="0" borderId="0" xfId="0" applyFont="1" applyAlignment="1">
      <alignment horizontal="right" vertical="center"/>
    </xf>
    <xf numFmtId="0" fontId="36" fillId="0" borderId="45" xfId="0" applyFont="1" applyBorder="1" applyAlignment="1">
      <alignment vertical="center"/>
    </xf>
    <xf numFmtId="14" fontId="36" fillId="0" borderId="0" xfId="0" applyNumberFormat="1" applyFont="1" applyAlignment="1">
      <alignment vertical="center" wrapText="1"/>
    </xf>
    <xf numFmtId="0" fontId="47" fillId="0" borderId="0" xfId="0" applyFont="1" applyAlignment="1">
      <alignment horizontal="center" vertical="center"/>
    </xf>
    <xf numFmtId="0" fontId="48" fillId="0" borderId="0" xfId="0" quotePrefix="1" applyFont="1" applyAlignment="1">
      <alignment horizontal="left" vertical="center" wrapText="1"/>
    </xf>
    <xf numFmtId="0" fontId="48" fillId="0" borderId="0" xfId="0" applyFont="1" applyAlignment="1">
      <alignment horizontal="left" vertical="center" wrapText="1"/>
    </xf>
    <xf numFmtId="0" fontId="48" fillId="0" borderId="1" xfId="0" applyFont="1" applyBorder="1" applyAlignment="1">
      <alignment horizontal="left" vertical="center" wrapText="1"/>
    </xf>
    <xf numFmtId="0" fontId="48" fillId="0" borderId="49" xfId="0" applyFont="1" applyBorder="1" applyAlignment="1">
      <alignment horizontal="left" vertical="center" wrapText="1"/>
    </xf>
    <xf numFmtId="0" fontId="52" fillId="28" borderId="1" xfId="0" applyFont="1" applyFill="1" applyBorder="1" applyAlignment="1">
      <alignment horizontal="center" vertical="center" wrapText="1"/>
    </xf>
    <xf numFmtId="0" fontId="52" fillId="13" borderId="1" xfId="0" applyFont="1" applyFill="1" applyBorder="1" applyAlignment="1">
      <alignment horizontal="center" vertical="center" wrapText="1"/>
    </xf>
    <xf numFmtId="0" fontId="60" fillId="28" borderId="1" xfId="0" applyFont="1" applyFill="1" applyBorder="1" applyAlignment="1">
      <alignment horizontal="center" vertical="center" wrapText="1"/>
    </xf>
    <xf numFmtId="0" fontId="60" fillId="13" borderId="1" xfId="0" applyFont="1" applyFill="1" applyBorder="1" applyAlignment="1">
      <alignment horizontal="center" vertical="center" wrapText="1"/>
    </xf>
    <xf numFmtId="0" fontId="60" fillId="28" borderId="1" xfId="0" quotePrefix="1" applyFont="1" applyFill="1" applyBorder="1" applyAlignment="1">
      <alignment horizontal="center" vertical="center" wrapText="1"/>
    </xf>
    <xf numFmtId="0" fontId="60" fillId="13" borderId="1" xfId="0" quotePrefix="1" applyFont="1" applyFill="1" applyBorder="1" applyAlignment="1">
      <alignment horizontal="center" vertical="center" wrapText="1"/>
    </xf>
    <xf numFmtId="0" fontId="60" fillId="30" borderId="1" xfId="0" quotePrefix="1" applyFont="1" applyFill="1" applyBorder="1" applyAlignment="1">
      <alignment horizontal="center" vertical="center" wrapText="1"/>
    </xf>
    <xf numFmtId="9" fontId="53" fillId="29" borderId="1" xfId="0" quotePrefix="1" applyNumberFormat="1" applyFont="1" applyFill="1" applyBorder="1" applyAlignment="1">
      <alignment horizontal="center" vertical="center" wrapText="1"/>
    </xf>
    <xf numFmtId="0" fontId="53" fillId="0" borderId="29" xfId="0" applyFont="1" applyBorder="1" applyAlignment="1">
      <alignment horizontal="center" vertical="center" wrapText="1"/>
    </xf>
    <xf numFmtId="0" fontId="53" fillId="0" borderId="0" xfId="0" applyFont="1" applyAlignment="1">
      <alignment horizontal="center" vertical="center" wrapText="1"/>
    </xf>
    <xf numFmtId="0" fontId="65" fillId="0" borderId="0" xfId="0" applyFont="1" applyAlignment="1">
      <alignment vertical="center" wrapText="1"/>
    </xf>
    <xf numFmtId="0" fontId="66" fillId="0" borderId="0" xfId="0" applyFont="1" applyAlignment="1">
      <alignment vertical="center" wrapText="1"/>
    </xf>
    <xf numFmtId="0" fontId="47" fillId="0" borderId="0" xfId="0" applyFont="1" applyAlignment="1">
      <alignment horizontal="center" vertical="center" wrapText="1"/>
    </xf>
    <xf numFmtId="0" fontId="47" fillId="0" borderId="0" xfId="0" applyFont="1" applyAlignment="1">
      <alignment horizontal="left" vertical="center" wrapText="1"/>
    </xf>
    <xf numFmtId="0" fontId="66" fillId="0" borderId="0" xfId="0" applyFont="1" applyAlignment="1">
      <alignment vertical="center"/>
    </xf>
    <xf numFmtId="0" fontId="54" fillId="0" borderId="0" xfId="0" applyFont="1" applyAlignment="1">
      <alignment horizontal="center" vertical="center" wrapText="1"/>
    </xf>
    <xf numFmtId="0" fontId="58" fillId="2" borderId="0" xfId="0" applyFont="1" applyFill="1" applyAlignment="1">
      <alignment horizontal="left" vertical="center" wrapText="1"/>
    </xf>
    <xf numFmtId="0" fontId="53" fillId="16" borderId="1" xfId="0" applyFont="1" applyFill="1" applyBorder="1" applyAlignment="1">
      <alignment horizontal="center" vertical="center" wrapText="1"/>
    </xf>
    <xf numFmtId="0" fontId="65" fillId="0" borderId="1" xfId="0" applyFont="1" applyBorder="1" applyAlignment="1">
      <alignment horizontal="left" vertical="center" wrapText="1"/>
    </xf>
    <xf numFmtId="0" fontId="66" fillId="0" borderId="1" xfId="0" applyFont="1" applyBorder="1" applyAlignment="1">
      <alignment horizontal="left" vertical="center" wrapText="1"/>
    </xf>
    <xf numFmtId="0" fontId="47" fillId="0" borderId="1" xfId="0" applyFont="1" applyBorder="1" applyAlignment="1">
      <alignment horizontal="left" vertical="center" wrapText="1"/>
    </xf>
    <xf numFmtId="0" fontId="66" fillId="0" borderId="1" xfId="0" applyFont="1" applyBorder="1" applyAlignment="1">
      <alignment vertical="center"/>
    </xf>
    <xf numFmtId="0" fontId="66" fillId="0" borderId="4" xfId="0" applyFont="1" applyBorder="1" applyAlignment="1">
      <alignment horizontal="left" vertical="center" wrapText="1"/>
    </xf>
    <xf numFmtId="0" fontId="66" fillId="0" borderId="2" xfId="0" applyFont="1" applyBorder="1" applyAlignment="1">
      <alignment horizontal="left" vertical="center" wrapText="1"/>
    </xf>
    <xf numFmtId="0" fontId="66" fillId="0" borderId="0" xfId="0" applyFont="1" applyAlignment="1">
      <alignment horizontal="left" vertical="center" wrapText="1"/>
    </xf>
    <xf numFmtId="0" fontId="67" fillId="16" borderId="1" xfId="0" applyFont="1" applyFill="1" applyBorder="1" applyAlignment="1">
      <alignment vertical="center" wrapText="1"/>
    </xf>
    <xf numFmtId="0" fontId="67" fillId="16" borderId="1" xfId="0" applyFont="1" applyFill="1" applyBorder="1" applyAlignment="1">
      <alignment horizontal="center" vertical="center" wrapText="1"/>
    </xf>
    <xf numFmtId="0" fontId="65" fillId="12" borderId="56" xfId="0" applyFont="1" applyFill="1" applyBorder="1" applyAlignment="1">
      <alignment horizontal="center" vertical="center" wrapText="1"/>
    </xf>
    <xf numFmtId="0" fontId="67" fillId="15" borderId="1" xfId="0" applyFont="1" applyFill="1" applyBorder="1" applyAlignment="1">
      <alignment horizontal="center" vertical="center" wrapText="1"/>
    </xf>
    <xf numFmtId="0" fontId="67" fillId="10" borderId="1" xfId="0" applyFont="1" applyFill="1" applyBorder="1" applyAlignment="1">
      <alignment horizontal="center" vertical="center" wrapText="1"/>
    </xf>
    <xf numFmtId="0" fontId="65" fillId="8" borderId="1" xfId="0" applyFont="1" applyFill="1" applyBorder="1" applyAlignment="1">
      <alignment horizontal="left" vertical="center" wrapText="1"/>
    </xf>
    <xf numFmtId="0" fontId="66" fillId="2" borderId="3" xfId="0" applyFont="1" applyFill="1" applyBorder="1" applyAlignment="1">
      <alignment horizontal="center" vertical="center" wrapText="1"/>
    </xf>
    <xf numFmtId="0" fontId="66" fillId="2" borderId="1" xfId="0" applyFont="1" applyFill="1" applyBorder="1" applyAlignment="1">
      <alignment horizontal="left" vertical="center" wrapText="1"/>
    </xf>
    <xf numFmtId="0" fontId="39" fillId="8" borderId="1" xfId="0" applyFont="1" applyFill="1" applyBorder="1" applyAlignment="1">
      <alignment horizontal="center" vertical="center" wrapText="1"/>
    </xf>
    <xf numFmtId="0" fontId="70" fillId="8" borderId="1" xfId="0" quotePrefix="1" applyFont="1" applyFill="1" applyBorder="1" applyAlignment="1">
      <alignment horizontal="center" vertical="center" wrapText="1"/>
    </xf>
    <xf numFmtId="0" fontId="48" fillId="2" borderId="1" xfId="0" applyFont="1" applyFill="1" applyBorder="1" applyAlignment="1">
      <alignment horizontal="left" vertical="center" wrapText="1"/>
    </xf>
    <xf numFmtId="0" fontId="54" fillId="2" borderId="1" xfId="0" applyFont="1" applyFill="1" applyBorder="1" applyAlignment="1">
      <alignment horizontal="center" vertical="center" wrapText="1"/>
    </xf>
    <xf numFmtId="0" fontId="39" fillId="8" borderId="1" xfId="0" quotePrefix="1" applyFont="1" applyFill="1" applyBorder="1" applyAlignment="1">
      <alignment horizontal="center" vertical="center" wrapText="1"/>
    </xf>
    <xf numFmtId="0" fontId="66" fillId="2" borderId="6" xfId="0" applyFont="1" applyFill="1" applyBorder="1" applyAlignment="1">
      <alignment horizontal="center" vertical="center" wrapText="1"/>
    </xf>
    <xf numFmtId="0" fontId="66" fillId="2" borderId="49" xfId="0" applyFont="1" applyFill="1" applyBorder="1" applyAlignment="1">
      <alignment horizontal="left" vertical="center" wrapText="1"/>
    </xf>
    <xf numFmtId="0" fontId="50" fillId="0" borderId="0" xfId="0" applyFont="1" applyAlignment="1">
      <alignment horizontal="center" vertical="center" wrapText="1"/>
    </xf>
    <xf numFmtId="0" fontId="50" fillId="0" borderId="0" xfId="0" applyFont="1" applyAlignment="1">
      <alignment horizontal="left" vertical="center" wrapText="1"/>
    </xf>
    <xf numFmtId="0" fontId="47" fillId="0" borderId="0" xfId="0" applyFont="1" applyAlignment="1">
      <alignment vertical="center" wrapText="1"/>
    </xf>
    <xf numFmtId="0" fontId="65" fillId="0" borderId="0" xfId="0" applyFont="1" applyAlignment="1">
      <alignment horizontal="center" vertical="center" wrapText="1"/>
    </xf>
    <xf numFmtId="0" fontId="65" fillId="0" borderId="0" xfId="0" applyFont="1" applyAlignment="1">
      <alignment horizontal="left" vertical="center" wrapText="1"/>
    </xf>
    <xf numFmtId="0" fontId="73" fillId="0" borderId="30" xfId="0" applyFont="1" applyBorder="1" applyAlignment="1">
      <alignment horizontal="center" vertical="center" wrapText="1"/>
    </xf>
    <xf numFmtId="0" fontId="74" fillId="0" borderId="30" xfId="0" applyFont="1" applyBorder="1" applyAlignment="1">
      <alignment horizontal="center" vertical="center" wrapText="1"/>
    </xf>
    <xf numFmtId="0" fontId="46" fillId="0" borderId="0" xfId="0" applyFont="1" applyAlignment="1">
      <alignment horizontal="center" vertical="center" wrapText="1"/>
    </xf>
    <xf numFmtId="0" fontId="54" fillId="0" borderId="0" xfId="0" applyFont="1" applyAlignment="1">
      <alignment horizontal="center" vertical="center"/>
    </xf>
    <xf numFmtId="0" fontId="75" fillId="0" borderId="0" xfId="0" applyFont="1" applyAlignment="1">
      <alignment horizontal="center" vertical="center" wrapText="1"/>
    </xf>
    <xf numFmtId="0" fontId="47" fillId="0" borderId="1" xfId="0" applyFont="1" applyBorder="1" applyAlignment="1">
      <alignment vertical="center" wrapText="1"/>
    </xf>
    <xf numFmtId="0" fontId="47" fillId="0" borderId="1" xfId="0" applyFont="1" applyBorder="1" applyAlignment="1">
      <alignment horizontal="center" vertical="center" wrapText="1"/>
    </xf>
    <xf numFmtId="0" fontId="47" fillId="2" borderId="0" xfId="0" applyFont="1" applyFill="1" applyAlignment="1">
      <alignment horizontal="center" vertical="center"/>
    </xf>
    <xf numFmtId="0" fontId="47" fillId="0" borderId="0" xfId="0" applyFont="1" applyAlignment="1">
      <alignment vertical="center"/>
    </xf>
    <xf numFmtId="0" fontId="66" fillId="0" borderId="1" xfId="0" applyFont="1" applyBorder="1" applyAlignment="1">
      <alignment horizontal="center" vertical="center" wrapText="1"/>
    </xf>
    <xf numFmtId="0" fontId="65" fillId="0" borderId="1" xfId="0" applyFont="1" applyBorder="1" applyAlignment="1">
      <alignment vertical="center" wrapText="1"/>
    </xf>
    <xf numFmtId="0" fontId="66" fillId="0" borderId="1" xfId="0" applyFont="1" applyBorder="1" applyAlignment="1">
      <alignment vertical="center" wrapText="1"/>
    </xf>
    <xf numFmtId="0" fontId="66" fillId="2" borderId="1" xfId="0" applyFont="1" applyFill="1" applyBorder="1" applyAlignment="1">
      <alignment vertical="center" wrapText="1"/>
    </xf>
    <xf numFmtId="0" fontId="47" fillId="2" borderId="1" xfId="0" applyFont="1" applyFill="1" applyBorder="1" applyAlignment="1">
      <alignment horizontal="center" vertical="center" wrapText="1"/>
    </xf>
    <xf numFmtId="0" fontId="65" fillId="8" borderId="33" xfId="0" applyFont="1" applyFill="1" applyBorder="1" applyAlignment="1">
      <alignment horizontal="left" vertical="center" wrapText="1"/>
    </xf>
    <xf numFmtId="0" fontId="66" fillId="0" borderId="49" xfId="0" applyFont="1" applyBorder="1" applyAlignment="1">
      <alignment horizontal="center" vertical="center" wrapText="1"/>
    </xf>
    <xf numFmtId="0" fontId="66" fillId="0" borderId="49" xfId="0" applyFont="1" applyBorder="1" applyAlignment="1">
      <alignment horizontal="left" vertical="center" wrapText="1"/>
    </xf>
    <xf numFmtId="0" fontId="76" fillId="0" borderId="0" xfId="0" applyFont="1" applyAlignment="1">
      <alignment vertical="center" wrapText="1"/>
    </xf>
    <xf numFmtId="0" fontId="73" fillId="0" borderId="55" xfId="0" applyFont="1" applyBorder="1" applyAlignment="1">
      <alignment horizontal="center" vertical="center" wrapText="1"/>
    </xf>
    <xf numFmtId="0" fontId="74" fillId="0" borderId="55" xfId="0" applyFont="1" applyBorder="1" applyAlignment="1">
      <alignment horizontal="center" vertical="center" wrapText="1"/>
    </xf>
    <xf numFmtId="0" fontId="58" fillId="0" borderId="0" xfId="0" quotePrefix="1" applyFont="1" applyAlignment="1">
      <alignment horizontal="left" vertical="center" wrapText="1"/>
    </xf>
    <xf numFmtId="0" fontId="54" fillId="0" borderId="0" xfId="0" quotePrefix="1" applyFont="1" applyAlignment="1">
      <alignment horizontal="center" vertical="center" wrapText="1"/>
    </xf>
    <xf numFmtId="0" fontId="61" fillId="0" borderId="0" xfId="0" applyFont="1" applyAlignment="1">
      <alignment horizontal="center" vertical="center" wrapText="1"/>
    </xf>
    <xf numFmtId="0" fontId="61" fillId="0" borderId="0" xfId="0" quotePrefix="1" applyFont="1" applyAlignment="1">
      <alignment horizontal="center" vertical="center" wrapText="1"/>
    </xf>
    <xf numFmtId="0" fontId="77" fillId="0" borderId="0" xfId="0" quotePrefix="1" applyFont="1" applyAlignment="1">
      <alignment horizontal="left" vertical="center" wrapText="1"/>
    </xf>
    <xf numFmtId="0" fontId="61" fillId="8" borderId="1" xfId="0" quotePrefix="1" applyFont="1" applyFill="1" applyBorder="1" applyAlignment="1">
      <alignment horizontal="center" vertical="center" wrapText="1"/>
    </xf>
    <xf numFmtId="0" fontId="66" fillId="0" borderId="1" xfId="0" quotePrefix="1" applyFont="1" applyBorder="1" applyAlignment="1">
      <alignment horizontal="center" vertical="center" wrapText="1"/>
    </xf>
    <xf numFmtId="0" fontId="66" fillId="0" borderId="1" xfId="0" quotePrefix="1" applyFont="1" applyBorder="1" applyAlignment="1">
      <alignment horizontal="left" vertical="center" wrapText="1"/>
    </xf>
    <xf numFmtId="0" fontId="66" fillId="2" borderId="1" xfId="0" quotePrefix="1" applyFont="1" applyFill="1" applyBorder="1" applyAlignment="1">
      <alignment horizontal="center" vertical="center" wrapText="1"/>
    </xf>
    <xf numFmtId="0" fontId="66" fillId="2" borderId="1" xfId="0" applyFont="1" applyFill="1" applyBorder="1" applyAlignment="1">
      <alignment horizontal="center" vertical="center" wrapText="1"/>
    </xf>
    <xf numFmtId="0" fontId="61" fillId="0" borderId="1" xfId="0" applyFont="1" applyBorder="1" applyAlignment="1">
      <alignment horizontal="center" vertical="center" wrapText="1"/>
    </xf>
    <xf numFmtId="0" fontId="47" fillId="0" borderId="1" xfId="0" quotePrefix="1" applyFont="1" applyBorder="1" applyAlignment="1">
      <alignment horizontal="center" vertical="center" wrapText="1"/>
    </xf>
    <xf numFmtId="0" fontId="80" fillId="0" borderId="1" xfId="0" applyFont="1" applyBorder="1" applyAlignment="1">
      <alignment vertical="center" wrapText="1"/>
    </xf>
    <xf numFmtId="0" fontId="61" fillId="8" borderId="1" xfId="0" applyFont="1" applyFill="1" applyBorder="1" applyAlignment="1">
      <alignment horizontal="center" vertical="center" wrapText="1"/>
    </xf>
    <xf numFmtId="0" fontId="76" fillId="0" borderId="1" xfId="0" applyFont="1" applyBorder="1" applyAlignment="1">
      <alignment vertical="center" wrapText="1"/>
    </xf>
    <xf numFmtId="0" fontId="76" fillId="16" borderId="1" xfId="0" applyFont="1" applyFill="1" applyBorder="1" applyAlignment="1">
      <alignment vertical="center" wrapText="1"/>
    </xf>
    <xf numFmtId="0" fontId="77" fillId="16" borderId="1" xfId="0" applyFont="1" applyFill="1" applyBorder="1" applyAlignment="1">
      <alignment horizontal="left" vertical="center" wrapText="1"/>
    </xf>
    <xf numFmtId="0" fontId="58" fillId="16" borderId="1" xfId="0" applyFont="1" applyFill="1" applyBorder="1" applyAlignment="1">
      <alignment vertical="center" wrapText="1"/>
    </xf>
    <xf numFmtId="0" fontId="48" fillId="16" borderId="1" xfId="0" applyFont="1" applyFill="1" applyBorder="1" applyAlignment="1">
      <alignment vertical="center" wrapText="1"/>
    </xf>
    <xf numFmtId="0" fontId="54" fillId="16" borderId="1" xfId="0" applyFont="1" applyFill="1" applyBorder="1" applyAlignment="1">
      <alignment horizontal="center" vertical="center" wrapText="1"/>
    </xf>
    <xf numFmtId="0" fontId="66" fillId="0" borderId="0" xfId="0" applyFont="1" applyAlignment="1">
      <alignment horizontal="center" vertical="center" wrapText="1"/>
    </xf>
    <xf numFmtId="0" fontId="77" fillId="0" borderId="0" xfId="0" applyFont="1" applyAlignment="1">
      <alignment horizontal="center" vertical="center" wrapText="1"/>
    </xf>
    <xf numFmtId="0" fontId="58" fillId="0" borderId="0" xfId="0" applyFont="1" applyAlignment="1">
      <alignment horizontal="left" vertical="center" wrapText="1"/>
    </xf>
    <xf numFmtId="0" fontId="77" fillId="0" borderId="0" xfId="0" applyFont="1" applyAlignment="1">
      <alignment horizontal="left" vertical="center" wrapText="1"/>
    </xf>
    <xf numFmtId="9" fontId="66" fillId="0" borderId="1" xfId="0" applyNumberFormat="1" applyFont="1" applyBorder="1" applyAlignment="1">
      <alignment horizontal="left" vertical="center" wrapText="1"/>
    </xf>
    <xf numFmtId="0" fontId="47" fillId="2" borderId="1" xfId="0" applyFont="1" applyFill="1" applyBorder="1" applyAlignment="1">
      <alignment horizontal="left" vertical="center" wrapText="1"/>
    </xf>
    <xf numFmtId="9" fontId="47" fillId="0" borderId="1" xfId="0" applyNumberFormat="1" applyFont="1" applyBorder="1" applyAlignment="1">
      <alignment horizontal="left" vertical="center" wrapText="1"/>
    </xf>
    <xf numFmtId="0" fontId="39" fillId="0" borderId="0" xfId="0" quotePrefix="1" applyFont="1" applyAlignment="1">
      <alignment horizontal="center" vertical="center" wrapText="1"/>
    </xf>
    <xf numFmtId="0" fontId="61" fillId="0" borderId="0" xfId="0" applyFont="1" applyAlignment="1">
      <alignment horizontal="center" vertical="center"/>
    </xf>
    <xf numFmtId="0" fontId="77" fillId="0" borderId="0" xfId="0" applyFont="1" applyAlignment="1">
      <alignment vertical="center"/>
    </xf>
    <xf numFmtId="0" fontId="61" fillId="0" borderId="55" xfId="0" applyFont="1" applyBorder="1" applyAlignment="1">
      <alignment horizontal="center" vertical="center" wrapText="1"/>
    </xf>
    <xf numFmtId="0" fontId="67" fillId="19" borderId="1" xfId="0" applyFont="1" applyFill="1" applyBorder="1" applyAlignment="1">
      <alignment vertical="center" wrapText="1"/>
    </xf>
    <xf numFmtId="0" fontId="66" fillId="25" borderId="1" xfId="0" applyFont="1" applyFill="1" applyBorder="1" applyAlignment="1">
      <alignment horizontal="center" vertical="center" wrapText="1"/>
    </xf>
    <xf numFmtId="0" fontId="66" fillId="25" borderId="1" xfId="0" applyFont="1" applyFill="1" applyBorder="1" applyAlignment="1">
      <alignment horizontal="left" vertical="center" wrapText="1"/>
    </xf>
    <xf numFmtId="0" fontId="39" fillId="0" borderId="0" xfId="0" applyFont="1" applyAlignment="1">
      <alignment horizontal="center" vertical="center" wrapText="1"/>
    </xf>
    <xf numFmtId="166" fontId="61" fillId="8" borderId="1" xfId="0" applyNumberFormat="1" applyFont="1" applyFill="1" applyBorder="1" applyAlignment="1">
      <alignment horizontal="center" vertical="center" wrapText="1"/>
    </xf>
    <xf numFmtId="0" fontId="73" fillId="0" borderId="1" xfId="0" applyFont="1" applyBorder="1" applyAlignment="1">
      <alignment horizontal="center" vertical="center" wrapText="1"/>
    </xf>
    <xf numFmtId="0" fontId="74" fillId="0" borderId="1" xfId="0" applyFont="1" applyBorder="1" applyAlignment="1">
      <alignment horizontal="center" vertical="center" wrapText="1"/>
    </xf>
    <xf numFmtId="0" fontId="60" fillId="28" borderId="30" xfId="0" applyFont="1" applyFill="1" applyBorder="1" applyAlignment="1">
      <alignment horizontal="center" vertical="center" wrapText="1"/>
    </xf>
    <xf numFmtId="0" fontId="60" fillId="13" borderId="30" xfId="0" applyFont="1" applyFill="1" applyBorder="1" applyAlignment="1">
      <alignment horizontal="center" vertical="center" wrapText="1"/>
    </xf>
    <xf numFmtId="0" fontId="60" fillId="13" borderId="32" xfId="0" applyFont="1" applyFill="1" applyBorder="1" applyAlignment="1">
      <alignment horizontal="center" vertical="center" wrapText="1"/>
    </xf>
    <xf numFmtId="0" fontId="60" fillId="13" borderId="2" xfId="0" applyFont="1" applyFill="1" applyBorder="1" applyAlignment="1">
      <alignment horizontal="center" vertical="center" wrapText="1"/>
    </xf>
    <xf numFmtId="0" fontId="60" fillId="28" borderId="49" xfId="0" applyFont="1" applyFill="1" applyBorder="1" applyAlignment="1">
      <alignment horizontal="center" vertical="center" wrapText="1"/>
    </xf>
    <xf numFmtId="0" fontId="60" fillId="13" borderId="4" xfId="0" applyFont="1" applyFill="1" applyBorder="1" applyAlignment="1">
      <alignment horizontal="center" vertical="center" wrapText="1"/>
    </xf>
    <xf numFmtId="0" fontId="50" fillId="31" borderId="1" xfId="0" applyFont="1" applyFill="1" applyBorder="1" applyAlignment="1">
      <alignment horizontal="left" vertical="center" wrapText="1"/>
    </xf>
    <xf numFmtId="0" fontId="60" fillId="31" borderId="1" xfId="0" applyFont="1" applyFill="1" applyBorder="1" applyAlignment="1">
      <alignment horizontal="center" vertical="center" wrapText="1"/>
    </xf>
    <xf numFmtId="0" fontId="39" fillId="32" borderId="1" xfId="0" applyFont="1" applyFill="1" applyBorder="1" applyAlignment="1">
      <alignment horizontal="center" vertical="center" wrapText="1"/>
    </xf>
    <xf numFmtId="0" fontId="70" fillId="32" borderId="1" xfId="0" quotePrefix="1" applyFont="1" applyFill="1" applyBorder="1" applyAlignment="1">
      <alignment horizontal="center" vertical="center" wrapText="1"/>
    </xf>
    <xf numFmtId="0" fontId="52" fillId="32" borderId="1" xfId="0" applyFont="1" applyFill="1" applyBorder="1" applyAlignment="1">
      <alignment horizontal="center" vertical="center" wrapText="1"/>
    </xf>
    <xf numFmtId="0" fontId="88" fillId="13" borderId="1" xfId="0" applyFont="1" applyFill="1" applyBorder="1" applyAlignment="1">
      <alignment horizontal="center" vertical="center" wrapText="1"/>
    </xf>
    <xf numFmtId="0" fontId="65" fillId="33" borderId="1" xfId="0" applyFont="1" applyFill="1" applyBorder="1" applyAlignment="1">
      <alignment horizontal="left" vertical="center" wrapText="1"/>
    </xf>
    <xf numFmtId="0" fontId="60" fillId="33" borderId="1" xfId="0" applyFont="1" applyFill="1" applyBorder="1" applyAlignment="1">
      <alignment horizontal="center" vertical="center" wrapText="1"/>
    </xf>
    <xf numFmtId="0" fontId="89" fillId="0" borderId="0" xfId="0" applyFont="1" applyAlignment="1">
      <alignment vertical="center" wrapText="1"/>
    </xf>
    <xf numFmtId="0" fontId="19" fillId="0" borderId="0" xfId="0" applyFont="1" applyAlignment="1">
      <alignment vertical="center" wrapText="1"/>
    </xf>
    <xf numFmtId="0" fontId="91" fillId="0" borderId="61" xfId="0" applyFont="1" applyBorder="1" applyAlignment="1">
      <alignment horizontal="left" vertical="center" wrapText="1" readingOrder="1"/>
    </xf>
    <xf numFmtId="0" fontId="91" fillId="0" borderId="61" xfId="0" applyFont="1" applyBorder="1" applyAlignment="1">
      <alignment horizontal="center" vertical="center" wrapText="1" readingOrder="1"/>
    </xf>
    <xf numFmtId="0" fontId="19" fillId="35" borderId="0" xfId="0" applyFont="1" applyFill="1" applyAlignment="1">
      <alignment vertical="center" wrapText="1"/>
    </xf>
    <xf numFmtId="0" fontId="22" fillId="0" borderId="0" xfId="0" applyFont="1" applyAlignment="1">
      <alignment vertical="center" wrapText="1"/>
    </xf>
    <xf numFmtId="0" fontId="23" fillId="0" borderId="1" xfId="0" applyFont="1" applyBorder="1" applyAlignment="1">
      <alignment vertical="center" wrapText="1"/>
    </xf>
    <xf numFmtId="0" fontId="22" fillId="0" borderId="1" xfId="0" applyFont="1" applyBorder="1" applyAlignment="1">
      <alignment vertical="center" wrapText="1"/>
    </xf>
    <xf numFmtId="0" fontId="92" fillId="0" borderId="1" xfId="0" applyFont="1" applyBorder="1" applyAlignment="1">
      <alignment horizontal="center" vertical="center" wrapText="1"/>
    </xf>
    <xf numFmtId="0" fontId="22" fillId="0" borderId="1" xfId="0" applyFont="1" applyBorder="1" applyAlignment="1">
      <alignment horizontal="center" vertical="center" wrapText="1"/>
    </xf>
    <xf numFmtId="0" fontId="94" fillId="0" borderId="1" xfId="0" applyFont="1" applyBorder="1" applyAlignment="1">
      <alignment horizontal="center" vertical="center" wrapText="1"/>
    </xf>
    <xf numFmtId="0" fontId="21" fillId="0" borderId="1" xfId="0" applyFont="1" applyBorder="1" applyAlignment="1">
      <alignment vertical="center" wrapText="1"/>
    </xf>
    <xf numFmtId="0" fontId="20" fillId="0" borderId="0" xfId="0" applyFont="1" applyAlignment="1">
      <alignment vertical="center" wrapText="1"/>
    </xf>
    <xf numFmtId="0" fontId="23" fillId="0" borderId="1" xfId="0" applyFont="1" applyBorder="1" applyAlignment="1">
      <alignment horizontal="left" vertical="center" wrapText="1"/>
    </xf>
    <xf numFmtId="0" fontId="24" fillId="0" borderId="1" xfId="0" applyFont="1" applyBorder="1" applyAlignment="1">
      <alignment vertical="center" wrapText="1"/>
    </xf>
    <xf numFmtId="0" fontId="22" fillId="0" borderId="1" xfId="0" quotePrefix="1" applyFont="1" applyBorder="1" applyAlignment="1">
      <alignment vertical="center" wrapText="1"/>
    </xf>
    <xf numFmtId="0" fontId="22" fillId="0" borderId="0" xfId="0" applyFont="1" applyAlignment="1">
      <alignment horizontal="left" vertical="center" wrapText="1"/>
    </xf>
    <xf numFmtId="0" fontId="22" fillId="0" borderId="0" xfId="0" applyFont="1" applyAlignment="1">
      <alignment horizontal="center" vertical="center" wrapText="1"/>
    </xf>
    <xf numFmtId="0" fontId="61" fillId="0" borderId="0" xfId="0" applyFont="1" applyAlignment="1">
      <alignment vertical="center"/>
    </xf>
    <xf numFmtId="0" fontId="39" fillId="8" borderId="2" xfId="0" quotePrefix="1" applyFont="1" applyFill="1" applyBorder="1" applyAlignment="1">
      <alignment horizontal="center" vertical="center" wrapText="1"/>
    </xf>
    <xf numFmtId="0" fontId="61" fillId="8" borderId="30" xfId="0" applyFont="1" applyFill="1" applyBorder="1" applyAlignment="1">
      <alignment horizontal="center" vertical="center" wrapText="1"/>
    </xf>
    <xf numFmtId="0" fontId="61" fillId="8" borderId="30" xfId="0" quotePrefix="1" applyFont="1" applyFill="1" applyBorder="1" applyAlignment="1">
      <alignment horizontal="center" vertical="center" wrapText="1"/>
    </xf>
    <xf numFmtId="0" fontId="61" fillId="8" borderId="49" xfId="0" applyFont="1" applyFill="1" applyBorder="1" applyAlignment="1">
      <alignment horizontal="center" vertical="center" wrapText="1"/>
    </xf>
    <xf numFmtId="0" fontId="39" fillId="31" borderId="1" xfId="0" applyFont="1" applyFill="1" applyBorder="1" applyAlignment="1">
      <alignment horizontal="center" vertical="center" wrapText="1"/>
    </xf>
    <xf numFmtId="0" fontId="39" fillId="31" borderId="1" xfId="0" quotePrefix="1" applyFont="1" applyFill="1" applyBorder="1" applyAlignment="1">
      <alignment horizontal="center" vertical="center" wrapText="1"/>
    </xf>
    <xf numFmtId="0" fontId="96" fillId="19" borderId="1" xfId="0" applyFont="1" applyFill="1" applyBorder="1" applyAlignment="1">
      <alignment vertical="center" wrapText="1"/>
    </xf>
    <xf numFmtId="0" fontId="39" fillId="33" borderId="1" xfId="0" applyFont="1" applyFill="1" applyBorder="1" applyAlignment="1">
      <alignment horizontal="center" vertical="center" wrapText="1"/>
    </xf>
    <xf numFmtId="0" fontId="39" fillId="33" borderId="1" xfId="0" quotePrefix="1" applyFont="1" applyFill="1" applyBorder="1" applyAlignment="1">
      <alignment horizontal="center" vertical="center" wrapText="1"/>
    </xf>
    <xf numFmtId="0" fontId="46" fillId="5" borderId="7" xfId="0" applyFont="1" applyFill="1" applyBorder="1" applyAlignment="1">
      <alignment horizontal="center" vertical="center" wrapText="1"/>
    </xf>
    <xf numFmtId="0" fontId="46" fillId="5" borderId="7" xfId="0" applyFont="1" applyFill="1" applyBorder="1" applyAlignment="1">
      <alignment vertical="center" wrapText="1"/>
    </xf>
    <xf numFmtId="0" fontId="46" fillId="5" borderId="7" xfId="0" applyFont="1" applyFill="1" applyBorder="1" applyAlignment="1">
      <alignment horizontal="left" vertical="center" wrapText="1"/>
    </xf>
    <xf numFmtId="0" fontId="37" fillId="14" borderId="7" xfId="0" applyFont="1" applyFill="1" applyBorder="1" applyAlignment="1">
      <alignment horizontal="center" vertical="center" wrapText="1"/>
    </xf>
    <xf numFmtId="0" fontId="37" fillId="23" borderId="7" xfId="0" applyFont="1" applyFill="1" applyBorder="1" applyAlignment="1">
      <alignment horizontal="center" vertical="center" wrapText="1"/>
    </xf>
    <xf numFmtId="0" fontId="46" fillId="26" borderId="7" xfId="0" applyFont="1" applyFill="1" applyBorder="1" applyAlignment="1">
      <alignment horizontal="center" vertical="center" wrapText="1"/>
    </xf>
    <xf numFmtId="0" fontId="46" fillId="26" borderId="7" xfId="0" applyFont="1" applyFill="1" applyBorder="1" applyAlignment="1">
      <alignment horizontal="left" vertical="center" wrapText="1"/>
    </xf>
    <xf numFmtId="0" fontId="40" fillId="0" borderId="0" xfId="0" applyFont="1" applyAlignment="1">
      <alignment horizontal="left" vertical="center"/>
    </xf>
    <xf numFmtId="0" fontId="39" fillId="8" borderId="49" xfId="0" applyFont="1" applyFill="1" applyBorder="1" applyAlignment="1">
      <alignment horizontal="center" vertical="center" wrapText="1"/>
    </xf>
    <xf numFmtId="0" fontId="39" fillId="8" borderId="49" xfId="0" quotePrefix="1" applyFont="1" applyFill="1" applyBorder="1" applyAlignment="1">
      <alignment horizontal="center" vertical="center" wrapText="1"/>
    </xf>
    <xf numFmtId="0" fontId="52" fillId="28" borderId="49" xfId="0" applyFont="1" applyFill="1" applyBorder="1" applyAlignment="1">
      <alignment horizontal="center" vertical="center" wrapText="1"/>
    </xf>
    <xf numFmtId="0" fontId="52" fillId="13" borderId="49" xfId="0" applyFont="1" applyFill="1" applyBorder="1" applyAlignment="1">
      <alignment horizontal="center" vertical="center" wrapText="1"/>
    </xf>
    <xf numFmtId="0" fontId="65" fillId="32" borderId="1" xfId="0" applyFont="1" applyFill="1" applyBorder="1" applyAlignment="1">
      <alignment horizontal="left" vertical="center" wrapText="1"/>
    </xf>
    <xf numFmtId="0" fontId="97" fillId="19" borderId="1" xfId="0" applyFont="1" applyFill="1" applyBorder="1" applyAlignment="1">
      <alignment vertical="center" wrapText="1"/>
    </xf>
    <xf numFmtId="0" fontId="61" fillId="8" borderId="49" xfId="0" quotePrefix="1" applyFont="1" applyFill="1" applyBorder="1" applyAlignment="1">
      <alignment horizontal="center" vertical="center" wrapText="1"/>
    </xf>
    <xf numFmtId="0" fontId="60" fillId="28" borderId="49" xfId="0" quotePrefix="1" applyFont="1" applyFill="1" applyBorder="1" applyAlignment="1">
      <alignment horizontal="center" vertical="center" wrapText="1"/>
    </xf>
    <xf numFmtId="0" fontId="60" fillId="13" borderId="49" xfId="0" quotePrefix="1" applyFont="1" applyFill="1" applyBorder="1" applyAlignment="1">
      <alignment horizontal="center" vertical="center" wrapText="1"/>
    </xf>
    <xf numFmtId="0" fontId="65" fillId="32" borderId="1" xfId="0" quotePrefix="1" applyFont="1" applyFill="1" applyBorder="1" applyAlignment="1">
      <alignment horizontal="center" vertical="center" wrapText="1"/>
    </xf>
    <xf numFmtId="0" fontId="65" fillId="32" borderId="1" xfId="0" quotePrefix="1" applyFont="1" applyFill="1" applyBorder="1" applyAlignment="1">
      <alignment horizontal="left" vertical="center" wrapText="1"/>
    </xf>
    <xf numFmtId="0" fontId="61" fillId="32" borderId="1" xfId="0" quotePrefix="1" applyFont="1" applyFill="1" applyBorder="1" applyAlignment="1">
      <alignment horizontal="center" vertical="center" wrapText="1"/>
    </xf>
    <xf numFmtId="0" fontId="39" fillId="32" borderId="1" xfId="0" quotePrefix="1" applyFont="1" applyFill="1" applyBorder="1" applyAlignment="1">
      <alignment horizontal="center" vertical="center" wrapText="1"/>
    </xf>
    <xf numFmtId="0" fontId="60" fillId="32" borderId="1" xfId="0" quotePrefix="1" applyFont="1" applyFill="1" applyBorder="1" applyAlignment="1">
      <alignment horizontal="center" vertical="center" wrapText="1"/>
    </xf>
    <xf numFmtId="0" fontId="65" fillId="33" borderId="1" xfId="0" applyFont="1" applyFill="1" applyBorder="1" applyAlignment="1">
      <alignment horizontal="center" vertical="center" wrapText="1"/>
    </xf>
    <xf numFmtId="0" fontId="50" fillId="31" borderId="1" xfId="0" applyFont="1" applyFill="1" applyBorder="1" applyAlignment="1">
      <alignment horizontal="center" vertical="center" wrapText="1"/>
    </xf>
    <xf numFmtId="0" fontId="65" fillId="32" borderId="1" xfId="0" applyFont="1" applyFill="1" applyBorder="1" applyAlignment="1">
      <alignment horizontal="center" vertical="center" wrapText="1"/>
    </xf>
    <xf numFmtId="0" fontId="3" fillId="0" borderId="0" xfId="0" applyFont="1" applyAlignment="1">
      <alignment vertical="center"/>
    </xf>
    <xf numFmtId="165" fontId="0" fillId="0" borderId="0" xfId="1" applyNumberFormat="1" applyFont="1" applyFill="1" applyBorder="1" applyAlignment="1">
      <alignment horizontal="center" vertical="center"/>
    </xf>
    <xf numFmtId="0" fontId="25" fillId="0" borderId="1" xfId="0" applyFont="1" applyBorder="1" applyAlignment="1">
      <alignment vertical="center" wrapText="1"/>
    </xf>
    <xf numFmtId="0" fontId="26" fillId="0" borderId="1" xfId="0" applyFont="1" applyBorder="1" applyAlignment="1">
      <alignment vertical="center" wrapText="1"/>
    </xf>
    <xf numFmtId="0" fontId="27" fillId="0" borderId="1" xfId="0" applyFont="1" applyBorder="1" applyAlignment="1">
      <alignment vertical="center" wrapText="1"/>
    </xf>
    <xf numFmtId="0" fontId="28" fillId="0" borderId="1" xfId="0" applyFont="1" applyBorder="1" applyAlignment="1">
      <alignment vertical="center" wrapText="1"/>
    </xf>
    <xf numFmtId="0" fontId="29" fillId="0" borderId="1" xfId="0" applyFont="1" applyBorder="1" applyAlignment="1">
      <alignment vertical="center" wrapText="1"/>
    </xf>
    <xf numFmtId="0" fontId="30" fillId="0" borderId="1" xfId="0" applyFont="1" applyBorder="1" applyAlignment="1">
      <alignment vertical="center" wrapText="1"/>
    </xf>
    <xf numFmtId="0" fontId="31" fillId="24" borderId="1" xfId="0" applyFont="1" applyFill="1" applyBorder="1" applyAlignment="1">
      <alignment vertical="center" wrapText="1"/>
    </xf>
    <xf numFmtId="0" fontId="32" fillId="0" borderId="1" xfId="0" applyFont="1" applyBorder="1" applyAlignment="1">
      <alignment vertical="center" wrapText="1"/>
    </xf>
    <xf numFmtId="0" fontId="33" fillId="0" borderId="1" xfId="0" applyFont="1" applyBorder="1" applyAlignment="1">
      <alignment vertical="center" wrapText="1"/>
    </xf>
    <xf numFmtId="0" fontId="50" fillId="42" borderId="1" xfId="0" applyFont="1" applyFill="1" applyBorder="1" applyAlignment="1">
      <alignment horizontal="center" vertical="center" wrapText="1"/>
    </xf>
    <xf numFmtId="0" fontId="50" fillId="42" borderId="1" xfId="0" applyFont="1" applyFill="1" applyBorder="1" applyAlignment="1">
      <alignment horizontal="left" vertical="center" wrapText="1"/>
    </xf>
    <xf numFmtId="0" fontId="39" fillId="42" borderId="1" xfId="0" applyFont="1" applyFill="1" applyBorder="1" applyAlignment="1">
      <alignment horizontal="center" vertical="center" wrapText="1"/>
    </xf>
    <xf numFmtId="0" fontId="39" fillId="42" borderId="1" xfId="0" quotePrefix="1" applyFont="1" applyFill="1" applyBorder="1" applyAlignment="1">
      <alignment horizontal="center" vertical="center" wrapText="1"/>
    </xf>
    <xf numFmtId="0" fontId="60" fillId="42" borderId="1" xfId="0" applyFont="1" applyFill="1" applyBorder="1" applyAlignment="1">
      <alignment horizontal="center" vertical="center" wrapText="1"/>
    </xf>
    <xf numFmtId="0" fontId="65" fillId="12" borderId="1" xfId="0" applyFont="1" applyFill="1" applyBorder="1" applyAlignment="1">
      <alignment horizontal="left" vertical="center" wrapText="1"/>
    </xf>
    <xf numFmtId="0" fontId="98" fillId="5" borderId="1" xfId="0" applyFont="1" applyFill="1" applyBorder="1" applyAlignment="1">
      <alignment horizontal="left" vertical="center" wrapText="1"/>
    </xf>
    <xf numFmtId="0" fontId="98" fillId="5" borderId="1" xfId="0" applyFont="1" applyFill="1" applyBorder="1" applyAlignment="1">
      <alignment vertical="center" wrapText="1"/>
    </xf>
    <xf numFmtId="0" fontId="99" fillId="5" borderId="1" xfId="0" applyFont="1" applyFill="1" applyBorder="1" applyAlignment="1">
      <alignment horizontal="center" vertical="center" wrapText="1"/>
    </xf>
    <xf numFmtId="0" fontId="100" fillId="14" borderId="1" xfId="0" applyFont="1" applyFill="1" applyBorder="1" applyAlignment="1">
      <alignment horizontal="center" vertical="center" wrapText="1"/>
    </xf>
    <xf numFmtId="0" fontId="100" fillId="23" borderId="1" xfId="0" applyFont="1" applyFill="1" applyBorder="1" applyAlignment="1">
      <alignment horizontal="center" vertical="center" wrapText="1"/>
    </xf>
    <xf numFmtId="0" fontId="98" fillId="26" borderId="7" xfId="0" applyFont="1" applyFill="1" applyBorder="1" applyAlignment="1">
      <alignment horizontal="center" vertical="center" wrapText="1"/>
    </xf>
    <xf numFmtId="0" fontId="98" fillId="5" borderId="1" xfId="0" applyFont="1" applyFill="1" applyBorder="1" applyAlignment="1">
      <alignment horizontal="center" vertical="center" wrapText="1"/>
    </xf>
    <xf numFmtId="0" fontId="101" fillId="0" borderId="0" xfId="0" applyFont="1" applyAlignment="1">
      <alignment horizontal="left" vertical="center"/>
    </xf>
    <xf numFmtId="0" fontId="61" fillId="14" borderId="1" xfId="0" applyFont="1" applyFill="1" applyBorder="1" applyAlignment="1">
      <alignment horizontal="center" vertical="center" wrapText="1"/>
    </xf>
    <xf numFmtId="0" fontId="61" fillId="13" borderId="1" xfId="0" applyFont="1" applyFill="1" applyBorder="1" applyAlignment="1">
      <alignment horizontal="center" vertical="center" wrapText="1"/>
    </xf>
    <xf numFmtId="0" fontId="77" fillId="0" borderId="0" xfId="0" applyFont="1" applyAlignment="1">
      <alignment horizontal="center" vertical="center"/>
    </xf>
    <xf numFmtId="0" fontId="47" fillId="0" borderId="0" xfId="0" applyFont="1" applyAlignment="1">
      <alignment horizontal="left" vertical="center"/>
    </xf>
    <xf numFmtId="0" fontId="65" fillId="40" borderId="1" xfId="0" applyFont="1" applyFill="1" applyBorder="1" applyAlignment="1">
      <alignment horizontal="center" vertical="center" wrapText="1"/>
    </xf>
    <xf numFmtId="0" fontId="65" fillId="40" borderId="1" xfId="0" applyFont="1" applyFill="1" applyBorder="1" applyAlignment="1">
      <alignment horizontal="left" vertical="center" wrapText="1"/>
    </xf>
    <xf numFmtId="0" fontId="61" fillId="40" borderId="1" xfId="0" applyFont="1" applyFill="1" applyBorder="1" applyAlignment="1">
      <alignment horizontal="center" vertical="center" wrapText="1"/>
    </xf>
    <xf numFmtId="0" fontId="39" fillId="40" borderId="1" xfId="0" quotePrefix="1" applyFont="1" applyFill="1" applyBorder="1" applyAlignment="1">
      <alignment horizontal="center" vertical="center" wrapText="1"/>
    </xf>
    <xf numFmtId="0" fontId="104" fillId="0" borderId="0" xfId="0" quotePrefix="1" applyFont="1" applyAlignment="1">
      <alignment horizontal="center" vertical="center" wrapText="1"/>
    </xf>
    <xf numFmtId="0" fontId="67" fillId="16" borderId="2" xfId="0" applyFont="1" applyFill="1" applyBorder="1" applyAlignment="1">
      <alignment vertical="center" wrapText="1"/>
    </xf>
    <xf numFmtId="0" fontId="65" fillId="8" borderId="33" xfId="0" applyFont="1" applyFill="1" applyBorder="1" applyAlignment="1">
      <alignment horizontal="center" vertical="center" wrapText="1"/>
    </xf>
    <xf numFmtId="0" fontId="105" fillId="16" borderId="3" xfId="0" applyFont="1" applyFill="1" applyBorder="1" applyAlignment="1">
      <alignment horizontal="center" vertical="center" wrapText="1"/>
    </xf>
    <xf numFmtId="0" fontId="67" fillId="16" borderId="3" xfId="0" applyFont="1" applyFill="1" applyBorder="1" applyAlignment="1">
      <alignment vertical="center" wrapText="1"/>
    </xf>
    <xf numFmtId="0" fontId="97" fillId="16" borderId="3" xfId="0" applyFont="1" applyFill="1" applyBorder="1" applyAlignment="1">
      <alignment vertical="center" wrapText="1"/>
    </xf>
    <xf numFmtId="0" fontId="55" fillId="16" borderId="3" xfId="0" applyFont="1" applyFill="1" applyBorder="1" applyAlignment="1">
      <alignment horizontal="center" vertical="center" wrapText="1"/>
    </xf>
    <xf numFmtId="174" fontId="41" fillId="0" borderId="2" xfId="0" applyNumberFormat="1" applyFont="1" applyBorder="1" applyAlignment="1">
      <alignment horizontal="left"/>
    </xf>
    <xf numFmtId="0" fontId="102" fillId="2" borderId="49" xfId="0" applyFont="1" applyFill="1" applyBorder="1" applyAlignment="1">
      <alignment horizontal="center" vertical="center" wrapText="1"/>
    </xf>
    <xf numFmtId="0" fontId="54" fillId="0" borderId="49" xfId="0" applyFont="1" applyBorder="1" applyAlignment="1">
      <alignment horizontal="center" vertical="center" wrapText="1"/>
    </xf>
    <xf numFmtId="0" fontId="67" fillId="16" borderId="33" xfId="0" applyFont="1" applyFill="1" applyBorder="1" applyAlignment="1">
      <alignment vertical="center" wrapText="1"/>
    </xf>
    <xf numFmtId="0" fontId="70" fillId="16" borderId="33" xfId="0" applyFont="1" applyFill="1" applyBorder="1" applyAlignment="1">
      <alignment horizontal="center" vertical="center" wrapText="1"/>
    </xf>
    <xf numFmtId="0" fontId="66" fillId="41" borderId="1" xfId="0" applyFont="1" applyFill="1" applyBorder="1" applyAlignment="1">
      <alignment horizontal="center" vertical="center" wrapText="1"/>
    </xf>
    <xf numFmtId="0" fontId="66" fillId="41" borderId="1" xfId="0" applyFont="1" applyFill="1" applyBorder="1" applyAlignment="1">
      <alignment horizontal="left" vertical="center" wrapText="1"/>
    </xf>
    <xf numFmtId="0" fontId="61" fillId="41" borderId="1" xfId="0" applyFont="1" applyFill="1" applyBorder="1" applyAlignment="1">
      <alignment horizontal="center" vertical="center" wrapText="1"/>
    </xf>
    <xf numFmtId="0" fontId="61" fillId="0" borderId="21" xfId="0" applyFont="1" applyBorder="1" applyAlignment="1">
      <alignment horizontal="center" vertical="center" wrapText="1"/>
    </xf>
    <xf numFmtId="0" fontId="67" fillId="38" borderId="1" xfId="0" applyFont="1" applyFill="1" applyBorder="1" applyAlignment="1">
      <alignment vertical="center" wrapText="1"/>
    </xf>
    <xf numFmtId="0" fontId="67" fillId="38" borderId="2" xfId="0" applyFont="1" applyFill="1" applyBorder="1" applyAlignment="1">
      <alignment vertical="center" wrapText="1"/>
    </xf>
    <xf numFmtId="0" fontId="65" fillId="38" borderId="49" xfId="0" applyFont="1" applyFill="1" applyBorder="1" applyAlignment="1">
      <alignment horizontal="center" vertical="center" wrapText="1"/>
    </xf>
    <xf numFmtId="0" fontId="65" fillId="0" borderId="49" xfId="0" applyFont="1" applyBorder="1" applyAlignment="1">
      <alignment vertical="center" wrapText="1"/>
    </xf>
    <xf numFmtId="0" fontId="76" fillId="0" borderId="49" xfId="0" applyFont="1" applyBorder="1" applyAlignment="1">
      <alignment vertical="center" wrapText="1"/>
    </xf>
    <xf numFmtId="174" fontId="41" fillId="0" borderId="2" xfId="0" applyNumberFormat="1" applyFont="1" applyBorder="1" applyAlignment="1">
      <alignment horizontal="left" vertical="center"/>
    </xf>
    <xf numFmtId="174" fontId="41" fillId="0" borderId="4" xfId="0" applyNumberFormat="1" applyFont="1" applyBorder="1" applyAlignment="1">
      <alignment horizontal="left"/>
    </xf>
    <xf numFmtId="0" fontId="61" fillId="14" borderId="49" xfId="0" applyFont="1" applyFill="1" applyBorder="1" applyAlignment="1">
      <alignment horizontal="center" vertical="center" wrapText="1"/>
    </xf>
    <xf numFmtId="0" fontId="61" fillId="13" borderId="49" xfId="0" applyFont="1" applyFill="1" applyBorder="1" applyAlignment="1">
      <alignment horizontal="center" vertical="center" wrapText="1"/>
    </xf>
    <xf numFmtId="0" fontId="65" fillId="8" borderId="30" xfId="0" applyFont="1" applyFill="1" applyBorder="1" applyAlignment="1">
      <alignment horizontal="left" vertical="center" wrapText="1"/>
    </xf>
    <xf numFmtId="0" fontId="61" fillId="14" borderId="30" xfId="0" applyFont="1" applyFill="1" applyBorder="1" applyAlignment="1">
      <alignment horizontal="center" vertical="center" wrapText="1"/>
    </xf>
    <xf numFmtId="0" fontId="61" fillId="13" borderId="30" xfId="0" applyFont="1" applyFill="1" applyBorder="1" applyAlignment="1">
      <alignment horizontal="center" vertical="center" wrapText="1"/>
    </xf>
    <xf numFmtId="0" fontId="76" fillId="19" borderId="1" xfId="0" applyFont="1" applyFill="1" applyBorder="1" applyAlignment="1">
      <alignment vertical="center" wrapText="1"/>
    </xf>
    <xf numFmtId="0" fontId="70" fillId="19" borderId="32" xfId="0" applyFont="1" applyFill="1" applyBorder="1" applyAlignment="1">
      <alignment vertical="center" wrapText="1"/>
    </xf>
    <xf numFmtId="0" fontId="70" fillId="19" borderId="31" xfId="0" applyFont="1" applyFill="1" applyBorder="1" applyAlignment="1">
      <alignment vertical="center" wrapText="1"/>
    </xf>
    <xf numFmtId="0" fontId="67" fillId="19" borderId="31" xfId="0" applyFont="1" applyFill="1" applyBorder="1" applyAlignment="1">
      <alignment vertical="center" wrapText="1"/>
    </xf>
    <xf numFmtId="0" fontId="70" fillId="19" borderId="2" xfId="0" applyFont="1" applyFill="1" applyBorder="1" applyAlignment="1">
      <alignment vertical="center" wrapText="1"/>
    </xf>
    <xf numFmtId="0" fontId="70" fillId="19" borderId="33" xfId="0" applyFont="1" applyFill="1" applyBorder="1" applyAlignment="1">
      <alignment vertical="center" wrapText="1"/>
    </xf>
    <xf numFmtId="0" fontId="67" fillId="19" borderId="33" xfId="0" applyFont="1" applyFill="1" applyBorder="1" applyAlignment="1">
      <alignment vertical="center" wrapText="1"/>
    </xf>
    <xf numFmtId="0" fontId="66" fillId="0" borderId="30" xfId="0" applyFont="1" applyBorder="1" applyAlignment="1">
      <alignment horizontal="center" vertical="center" wrapText="1"/>
    </xf>
    <xf numFmtId="0" fontId="66" fillId="0" borderId="30" xfId="0" applyFont="1" applyBorder="1" applyAlignment="1">
      <alignment horizontal="left" vertical="center" wrapText="1"/>
    </xf>
    <xf numFmtId="0" fontId="76" fillId="20" borderId="1" xfId="0" applyFont="1" applyFill="1" applyBorder="1" applyAlignment="1">
      <alignment vertical="center" wrapText="1"/>
    </xf>
    <xf numFmtId="0" fontId="66" fillId="39" borderId="1" xfId="0" applyFont="1" applyFill="1" applyBorder="1" applyAlignment="1">
      <alignment horizontal="left" vertical="center" wrapText="1"/>
    </xf>
    <xf numFmtId="0" fontId="65" fillId="0" borderId="0" xfId="0" quotePrefix="1" applyFont="1" applyAlignment="1">
      <alignment horizontal="center" vertical="center" wrapText="1"/>
    </xf>
    <xf numFmtId="0" fontId="65" fillId="0" borderId="0" xfId="0" quotePrefix="1" applyFont="1" applyAlignment="1">
      <alignment vertical="center" wrapText="1"/>
    </xf>
    <xf numFmtId="0" fontId="53" fillId="0" borderId="0" xfId="0" quotePrefix="1" applyFont="1" applyAlignment="1">
      <alignment horizontal="center" vertical="center" wrapText="1"/>
    </xf>
    <xf numFmtId="0" fontId="47" fillId="0" borderId="0" xfId="0" quotePrefix="1" applyFont="1" applyAlignment="1">
      <alignment horizontal="center" vertical="center" wrapText="1"/>
    </xf>
    <xf numFmtId="0" fontId="61" fillId="23" borderId="1" xfId="0" applyFont="1" applyFill="1" applyBorder="1" applyAlignment="1">
      <alignment horizontal="center" vertical="center" wrapText="1"/>
    </xf>
    <xf numFmtId="0" fontId="66" fillId="25" borderId="49" xfId="0" applyFont="1" applyFill="1" applyBorder="1" applyAlignment="1">
      <alignment horizontal="center" vertical="center" wrapText="1"/>
    </xf>
    <xf numFmtId="0" fontId="66" fillId="25" borderId="49" xfId="0" applyFont="1" applyFill="1" applyBorder="1" applyAlignment="1">
      <alignment horizontal="left" vertical="center" wrapText="1"/>
    </xf>
    <xf numFmtId="0" fontId="61" fillId="42" borderId="1" xfId="0" applyFont="1" applyFill="1" applyBorder="1" applyAlignment="1">
      <alignment horizontal="center" vertical="center" wrapText="1"/>
    </xf>
    <xf numFmtId="0" fontId="50" fillId="43" borderId="1" xfId="0" applyFont="1" applyFill="1" applyBorder="1" applyAlignment="1">
      <alignment horizontal="left" vertical="center" wrapText="1"/>
    </xf>
    <xf numFmtId="0" fontId="50" fillId="43" borderId="1" xfId="0" applyFont="1" applyFill="1" applyBorder="1" applyAlignment="1">
      <alignment horizontal="center" vertical="center" wrapText="1"/>
    </xf>
    <xf numFmtId="0" fontId="39" fillId="43" borderId="1" xfId="0" applyFont="1" applyFill="1" applyBorder="1" applyAlignment="1">
      <alignment horizontal="center" vertical="center" wrapText="1"/>
    </xf>
    <xf numFmtId="0" fontId="61" fillId="43" borderId="1" xfId="0" quotePrefix="1" applyFont="1" applyFill="1" applyBorder="1" applyAlignment="1">
      <alignment horizontal="center" vertical="center" wrapText="1"/>
    </xf>
    <xf numFmtId="0" fontId="60" fillId="43" borderId="1" xfId="0" applyFont="1" applyFill="1" applyBorder="1" applyAlignment="1">
      <alignment horizontal="center" vertical="center" wrapText="1"/>
    </xf>
    <xf numFmtId="0" fontId="39" fillId="43" borderId="1" xfId="0" quotePrefix="1" applyFont="1" applyFill="1" applyBorder="1" applyAlignment="1">
      <alignment horizontal="center" vertical="center" wrapText="1"/>
    </xf>
    <xf numFmtId="0" fontId="20" fillId="0" borderId="1" xfId="0" applyFont="1" applyBorder="1" applyAlignment="1">
      <alignment horizontal="left" vertical="center" wrapText="1"/>
    </xf>
    <xf numFmtId="0" fontId="108" fillId="0" borderId="1" xfId="0" applyFont="1" applyBorder="1" applyAlignment="1">
      <alignment horizontal="center" vertical="center" wrapText="1"/>
    </xf>
    <xf numFmtId="0" fontId="66" fillId="0" borderId="0" xfId="0" applyFont="1" applyAlignment="1">
      <alignment horizontal="center" vertical="center"/>
    </xf>
    <xf numFmtId="9" fontId="109" fillId="2" borderId="1" xfId="1" applyFont="1" applyFill="1" applyBorder="1" applyAlignment="1">
      <alignment horizontal="center" vertical="center"/>
    </xf>
    <xf numFmtId="0" fontId="109" fillId="2" borderId="1" xfId="0" applyFont="1" applyFill="1" applyBorder="1" applyAlignment="1">
      <alignment horizontal="center" vertical="center"/>
    </xf>
    <xf numFmtId="0" fontId="109" fillId="14" borderId="1" xfId="0" applyFont="1" applyFill="1" applyBorder="1" applyAlignment="1">
      <alignment horizontal="center" vertical="center"/>
    </xf>
    <xf numFmtId="10" fontId="109" fillId="14" borderId="1" xfId="1" applyNumberFormat="1" applyFont="1" applyFill="1" applyBorder="1" applyAlignment="1">
      <alignment horizontal="center" vertical="center"/>
    </xf>
    <xf numFmtId="0" fontId="109" fillId="2" borderId="1" xfId="0" applyFont="1" applyFill="1" applyBorder="1" applyAlignment="1" applyProtection="1">
      <alignment horizontal="center" vertical="center"/>
      <protection hidden="1"/>
    </xf>
    <xf numFmtId="0" fontId="109" fillId="14" borderId="1" xfId="0" applyFont="1" applyFill="1" applyBorder="1" applyAlignment="1" applyProtection="1">
      <alignment horizontal="center" vertical="center"/>
      <protection hidden="1"/>
    </xf>
    <xf numFmtId="1" fontId="109" fillId="2" borderId="1" xfId="0" applyNumberFormat="1" applyFont="1" applyFill="1" applyBorder="1" applyAlignment="1">
      <alignment horizontal="center" vertical="center"/>
    </xf>
    <xf numFmtId="9" fontId="110" fillId="2" borderId="1" xfId="1" applyFont="1" applyFill="1" applyBorder="1" applyAlignment="1">
      <alignment horizontal="center" vertical="center"/>
    </xf>
    <xf numFmtId="0" fontId="110" fillId="2" borderId="1" xfId="0" applyFont="1" applyFill="1" applyBorder="1" applyAlignment="1">
      <alignment horizontal="center" vertical="center"/>
    </xf>
    <xf numFmtId="0" fontId="110" fillId="14" borderId="1" xfId="0" applyFont="1" applyFill="1" applyBorder="1" applyAlignment="1">
      <alignment horizontal="center" vertical="center"/>
    </xf>
    <xf numFmtId="10" fontId="110" fillId="14" borderId="1" xfId="1" applyNumberFormat="1" applyFont="1" applyFill="1" applyBorder="1" applyAlignment="1">
      <alignment horizontal="center" vertical="center"/>
    </xf>
    <xf numFmtId="0" fontId="111" fillId="14" borderId="1" xfId="0" applyFont="1" applyFill="1" applyBorder="1" applyAlignment="1">
      <alignment horizontal="center" vertical="center" wrapText="1"/>
    </xf>
    <xf numFmtId="0" fontId="111" fillId="46" borderId="1" xfId="0" applyFont="1" applyFill="1" applyBorder="1" applyAlignment="1">
      <alignment horizontal="center" vertical="center" wrapText="1"/>
    </xf>
    <xf numFmtId="0" fontId="109" fillId="46" borderId="1" xfId="0" applyFont="1" applyFill="1" applyBorder="1" applyAlignment="1">
      <alignment horizontal="center" vertical="center"/>
    </xf>
    <xf numFmtId="10" fontId="109" fillId="46" borderId="1" xfId="1" applyNumberFormat="1" applyFont="1" applyFill="1" applyBorder="1" applyAlignment="1">
      <alignment horizontal="center" vertical="center"/>
    </xf>
    <xf numFmtId="0" fontId="109" fillId="46" borderId="1" xfId="0" applyFont="1" applyFill="1" applyBorder="1" applyAlignment="1" applyProtection="1">
      <alignment horizontal="center" vertical="center"/>
      <protection hidden="1"/>
    </xf>
    <xf numFmtId="0" fontId="110" fillId="46" borderId="1" xfId="0" applyFont="1" applyFill="1" applyBorder="1" applyAlignment="1">
      <alignment horizontal="center" vertical="center"/>
    </xf>
    <xf numFmtId="10" fontId="110" fillId="46" borderId="1" xfId="1" applyNumberFormat="1" applyFont="1" applyFill="1" applyBorder="1" applyAlignment="1">
      <alignment horizontal="center" vertical="center"/>
    </xf>
    <xf numFmtId="0" fontId="25" fillId="2" borderId="1" xfId="0" applyFont="1" applyFill="1" applyBorder="1" applyAlignment="1">
      <alignment vertical="center" wrapText="1"/>
    </xf>
    <xf numFmtId="0" fontId="26" fillId="2" borderId="1" xfId="0" applyFont="1" applyFill="1" applyBorder="1" applyAlignment="1">
      <alignment vertical="center" wrapText="1"/>
    </xf>
    <xf numFmtId="0" fontId="27" fillId="2" borderId="1" xfId="0" applyFont="1" applyFill="1" applyBorder="1" applyAlignment="1">
      <alignment vertical="center" wrapText="1"/>
    </xf>
    <xf numFmtId="0" fontId="28" fillId="2" borderId="1" xfId="0" applyFont="1" applyFill="1" applyBorder="1" applyAlignment="1">
      <alignment vertical="center" wrapText="1"/>
    </xf>
    <xf numFmtId="0" fontId="29" fillId="2" borderId="1" xfId="0" applyFont="1" applyFill="1" applyBorder="1" applyAlignment="1">
      <alignment vertical="center" wrapText="1"/>
    </xf>
    <xf numFmtId="0" fontId="30" fillId="2" borderId="1" xfId="0" applyFont="1" applyFill="1" applyBorder="1" applyAlignment="1">
      <alignment vertical="center" wrapText="1"/>
    </xf>
    <xf numFmtId="0" fontId="31" fillId="2" borderId="1" xfId="0" applyFont="1" applyFill="1" applyBorder="1" applyAlignment="1">
      <alignment vertical="center" wrapText="1"/>
    </xf>
    <xf numFmtId="0" fontId="32" fillId="2" borderId="1" xfId="0" applyFont="1" applyFill="1" applyBorder="1" applyAlignment="1">
      <alignment vertical="center" wrapText="1"/>
    </xf>
    <xf numFmtId="0" fontId="33" fillId="2" borderId="1" xfId="0" applyFont="1" applyFill="1" applyBorder="1" applyAlignment="1">
      <alignment vertical="center" wrapText="1"/>
    </xf>
    <xf numFmtId="0" fontId="6" fillId="0" borderId="12" xfId="0" applyFont="1" applyBorder="1" applyAlignment="1">
      <alignment horizontal="left" vertical="center" wrapText="1"/>
    </xf>
    <xf numFmtId="0" fontId="6" fillId="0" borderId="18" xfId="0" applyFont="1" applyBorder="1" applyAlignment="1">
      <alignment horizontal="left" vertical="center" wrapText="1"/>
    </xf>
    <xf numFmtId="0" fontId="6" fillId="0" borderId="24" xfId="0" applyFont="1" applyBorder="1" applyAlignment="1">
      <alignment horizontal="left" vertical="center" wrapText="1"/>
    </xf>
    <xf numFmtId="0" fontId="0" fillId="0" borderId="12" xfId="0" applyBorder="1" applyAlignment="1">
      <alignment horizontal="left" vertical="center" wrapText="1"/>
    </xf>
    <xf numFmtId="0" fontId="0" fillId="0" borderId="18" xfId="0" applyBorder="1" applyAlignment="1">
      <alignment horizontal="left" vertical="center" wrapText="1"/>
    </xf>
    <xf numFmtId="0" fontId="0" fillId="0" borderId="24" xfId="0" applyBorder="1" applyAlignment="1">
      <alignment horizontal="left" vertical="center" wrapText="1"/>
    </xf>
    <xf numFmtId="0" fontId="6" fillId="0" borderId="12" xfId="0" quotePrefix="1" applyFont="1" applyBorder="1" applyAlignment="1">
      <alignment horizontal="left" vertical="center" wrapText="1"/>
    </xf>
    <xf numFmtId="0" fontId="6" fillId="0" borderId="40" xfId="0" applyFont="1" applyBorder="1" applyAlignment="1">
      <alignment horizontal="left" vertical="center" wrapText="1"/>
    </xf>
    <xf numFmtId="0" fontId="6" fillId="0" borderId="41" xfId="0" applyFont="1" applyBorder="1" applyAlignment="1">
      <alignment horizontal="left" vertical="center" wrapText="1"/>
    </xf>
    <xf numFmtId="0" fontId="6" fillId="0" borderId="42" xfId="0" applyFont="1" applyBorder="1" applyAlignment="1">
      <alignment horizontal="left" vertical="center" wrapText="1"/>
    </xf>
    <xf numFmtId="0" fontId="0" fillId="0" borderId="40" xfId="0" applyBorder="1" applyAlignment="1">
      <alignment horizontal="left" vertical="center" wrapText="1"/>
    </xf>
    <xf numFmtId="0" fontId="0" fillId="0" borderId="41" xfId="0" applyBorder="1" applyAlignment="1">
      <alignment horizontal="left" vertical="center" wrapText="1"/>
    </xf>
    <xf numFmtId="0" fontId="0" fillId="0" borderId="42" xfId="0" applyBorder="1" applyAlignment="1">
      <alignment horizontal="left" vertical="center" wrapText="1"/>
    </xf>
    <xf numFmtId="0" fontId="0" fillId="2" borderId="12" xfId="0" applyFill="1" applyBorder="1" applyAlignment="1">
      <alignment horizontal="left" vertical="center" wrapText="1"/>
    </xf>
    <xf numFmtId="0" fontId="0" fillId="2" borderId="18" xfId="0" applyFill="1" applyBorder="1" applyAlignment="1">
      <alignment horizontal="left" vertical="center" wrapText="1"/>
    </xf>
    <xf numFmtId="0" fontId="0" fillId="2" borderId="24" xfId="0" applyFill="1" applyBorder="1" applyAlignment="1">
      <alignment horizontal="left" vertical="center" wrapText="1"/>
    </xf>
    <xf numFmtId="0" fontId="6" fillId="2" borderId="12" xfId="2" applyFont="1" applyFill="1" applyBorder="1" applyAlignment="1">
      <alignment horizontal="left" vertical="center" wrapText="1"/>
    </xf>
    <xf numFmtId="0" fontId="6" fillId="2" borderId="18" xfId="0" applyFont="1" applyFill="1" applyBorder="1" applyAlignment="1">
      <alignment horizontal="left" vertical="center" wrapText="1"/>
    </xf>
    <xf numFmtId="0" fontId="6" fillId="2" borderId="24" xfId="0" applyFont="1" applyFill="1" applyBorder="1" applyAlignment="1">
      <alignment horizontal="left" vertical="center" wrapText="1"/>
    </xf>
    <xf numFmtId="0" fontId="0" fillId="0" borderId="8" xfId="0" applyBorder="1" applyAlignment="1">
      <alignment horizontal="center" vertical="center" wrapText="1"/>
    </xf>
    <xf numFmtId="0" fontId="0" fillId="0" borderId="16" xfId="0" applyBorder="1" applyAlignment="1">
      <alignment horizontal="center" vertical="center" wrapText="1"/>
    </xf>
    <xf numFmtId="0" fontId="0" fillId="0" borderId="22" xfId="0" applyBorder="1" applyAlignment="1">
      <alignment horizontal="center" vertical="center" wrapText="1"/>
    </xf>
    <xf numFmtId="0" fontId="0" fillId="0" borderId="9" xfId="0" applyBorder="1" applyAlignment="1">
      <alignment horizontal="center" vertical="center" wrapText="1"/>
    </xf>
    <xf numFmtId="0" fontId="0" fillId="0" borderId="17" xfId="0" applyBorder="1" applyAlignment="1">
      <alignment horizontal="center" vertical="center" wrapText="1"/>
    </xf>
    <xf numFmtId="0" fontId="0" fillId="0" borderId="23" xfId="0" applyBorder="1" applyAlignment="1">
      <alignment horizontal="center" vertical="center" wrapText="1"/>
    </xf>
    <xf numFmtId="0" fontId="0" fillId="0" borderId="9" xfId="0" applyBorder="1" applyAlignment="1">
      <alignment horizontal="left" vertical="center" wrapText="1"/>
    </xf>
    <xf numFmtId="0" fontId="0" fillId="0" borderId="17" xfId="0" applyBorder="1" applyAlignment="1">
      <alignment horizontal="left" vertical="center" wrapText="1"/>
    </xf>
    <xf numFmtId="0" fontId="0" fillId="0" borderId="23" xfId="0" applyBorder="1" applyAlignment="1">
      <alignment horizontal="left" vertical="center" wrapText="1"/>
    </xf>
    <xf numFmtId="0" fontId="5" fillId="4" borderId="4" xfId="0" applyFont="1" applyFill="1" applyBorder="1" applyAlignment="1">
      <alignment horizontal="center" vertical="center" wrapText="1"/>
    </xf>
    <xf numFmtId="0" fontId="5" fillId="4" borderId="5"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5" fillId="4" borderId="0" xfId="0" applyFont="1" applyFill="1" applyAlignment="1">
      <alignment horizontal="center" vertical="center" wrapText="1"/>
    </xf>
    <xf numFmtId="0" fontId="5" fillId="4" borderId="45" xfId="0" applyFont="1" applyFill="1" applyBorder="1" applyAlignment="1">
      <alignment horizontal="center" vertical="center" wrapText="1"/>
    </xf>
    <xf numFmtId="0" fontId="0" fillId="0" borderId="10" xfId="0" applyBorder="1" applyAlignment="1">
      <alignment horizontal="left" vertical="center" wrapText="1"/>
    </xf>
    <xf numFmtId="0" fontId="0" fillId="0" borderId="1" xfId="0" applyBorder="1" applyAlignment="1">
      <alignment horizontal="left" vertical="center" wrapText="1"/>
    </xf>
    <xf numFmtId="0" fontId="0" fillId="0" borderId="27" xfId="0" applyBorder="1" applyAlignment="1">
      <alignment horizontal="left" vertical="center" wrapText="1"/>
    </xf>
    <xf numFmtId="0" fontId="8" fillId="0" borderId="0" xfId="0" applyFont="1" applyAlignment="1">
      <alignment horizontal="center" vertical="center" wrapText="1"/>
    </xf>
    <xf numFmtId="0" fontId="0" fillId="0" borderId="7" xfId="0" applyBorder="1" applyAlignment="1">
      <alignment horizontal="center" vertical="center" wrapText="1"/>
    </xf>
    <xf numFmtId="0" fontId="0" fillId="0" borderId="15" xfId="0" applyBorder="1" applyAlignment="1">
      <alignment horizontal="center" vertical="center" wrapText="1"/>
    </xf>
    <xf numFmtId="0" fontId="0" fillId="0" borderId="21" xfId="0" applyBorder="1" applyAlignment="1">
      <alignment horizontal="center" vertical="center" wrapText="1"/>
    </xf>
    <xf numFmtId="0" fontId="6" fillId="0" borderId="14" xfId="0" applyFont="1" applyBorder="1" applyAlignment="1">
      <alignment horizontal="left" vertical="center" wrapText="1"/>
    </xf>
    <xf numFmtId="0" fontId="6" fillId="0" borderId="20" xfId="0" applyFont="1" applyBorder="1" applyAlignment="1">
      <alignment horizontal="left" vertical="center" wrapText="1"/>
    </xf>
    <xf numFmtId="0" fontId="6" fillId="0" borderId="26" xfId="0" applyFont="1" applyBorder="1" applyAlignment="1">
      <alignment horizontal="left" vertical="center" wrapText="1"/>
    </xf>
    <xf numFmtId="0" fontId="0" fillId="0" borderId="14" xfId="0" applyBorder="1" applyAlignment="1">
      <alignment horizontal="left" vertical="center" wrapText="1"/>
    </xf>
    <xf numFmtId="0" fontId="0" fillId="0" borderId="20" xfId="0" applyBorder="1" applyAlignment="1">
      <alignment horizontal="left" vertical="center" wrapText="1"/>
    </xf>
    <xf numFmtId="0" fontId="0" fillId="0" borderId="26" xfId="0" applyBorder="1" applyAlignment="1">
      <alignment horizontal="left" vertical="center" wrapText="1"/>
    </xf>
    <xf numFmtId="0" fontId="0" fillId="0" borderId="13" xfId="0" applyBorder="1" applyAlignment="1">
      <alignment horizontal="center" vertical="center" wrapText="1"/>
    </xf>
    <xf numFmtId="0" fontId="0" fillId="0" borderId="19" xfId="0" applyBorder="1" applyAlignment="1">
      <alignment horizontal="center" vertical="center" wrapText="1"/>
    </xf>
    <xf numFmtId="0" fontId="0" fillId="0" borderId="25" xfId="0" applyBorder="1" applyAlignment="1">
      <alignment horizontal="center" vertical="center" wrapText="1"/>
    </xf>
    <xf numFmtId="0" fontId="0" fillId="0" borderId="10" xfId="0" applyBorder="1" applyAlignment="1">
      <alignment horizontal="center" vertical="center" wrapText="1"/>
    </xf>
    <xf numFmtId="0" fontId="0" fillId="0" borderId="1" xfId="0" applyBorder="1" applyAlignment="1">
      <alignment horizontal="center" vertical="center" wrapText="1"/>
    </xf>
    <xf numFmtId="0" fontId="0" fillId="0" borderId="27" xfId="0" applyBorder="1" applyAlignment="1">
      <alignment horizontal="center" vertical="center" wrapText="1"/>
    </xf>
    <xf numFmtId="0" fontId="0" fillId="0" borderId="14" xfId="0" quotePrefix="1" applyBorder="1" applyAlignment="1">
      <alignment horizontal="left" vertical="center" wrapText="1"/>
    </xf>
    <xf numFmtId="0" fontId="5" fillId="4" borderId="49" xfId="0" applyFont="1" applyFill="1" applyBorder="1" applyAlignment="1">
      <alignment horizontal="center" vertical="center" wrapText="1"/>
    </xf>
    <xf numFmtId="0" fontId="0" fillId="0" borderId="3" xfId="0" applyBorder="1" applyAlignment="1">
      <alignment horizontal="left" vertical="center" wrapText="1"/>
    </xf>
    <xf numFmtId="0" fontId="5" fillId="4" borderId="2" xfId="0" applyFont="1" applyFill="1" applyBorder="1" applyAlignment="1">
      <alignment horizontal="center" vertical="center" wrapText="1"/>
    </xf>
    <xf numFmtId="0" fontId="5" fillId="4" borderId="33"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6" fillId="0" borderId="3" xfId="0" applyFont="1" applyBorder="1" applyAlignment="1">
      <alignment horizontal="left" vertical="center" wrapText="1"/>
    </xf>
    <xf numFmtId="0" fontId="6" fillId="0" borderId="49" xfId="0" applyFont="1" applyBorder="1" applyAlignment="1">
      <alignment horizontal="left" vertical="center" wrapText="1"/>
    </xf>
    <xf numFmtId="0" fontId="6" fillId="0" borderId="17" xfId="0" applyFont="1" applyBorder="1" applyAlignment="1">
      <alignment horizontal="left" vertical="center" wrapText="1"/>
    </xf>
    <xf numFmtId="0" fontId="6" fillId="0" borderId="30" xfId="0" applyFont="1" applyBorder="1" applyAlignment="1">
      <alignment horizontal="left" vertical="center" wrapText="1"/>
    </xf>
    <xf numFmtId="0" fontId="0" fillId="0" borderId="49" xfId="0" applyBorder="1" applyAlignment="1">
      <alignment horizontal="left" vertical="center" wrapText="1"/>
    </xf>
    <xf numFmtId="0" fontId="0" fillId="0" borderId="30" xfId="0" applyBorder="1" applyAlignment="1">
      <alignment horizontal="left" vertical="center" wrapText="1"/>
    </xf>
    <xf numFmtId="0" fontId="0" fillId="0" borderId="49" xfId="0" applyBorder="1" applyAlignment="1">
      <alignment horizontal="center" vertical="center" wrapText="1"/>
    </xf>
    <xf numFmtId="0" fontId="0" fillId="0" borderId="30" xfId="0" applyBorder="1" applyAlignment="1">
      <alignment horizontal="center" vertical="center" wrapText="1"/>
    </xf>
    <xf numFmtId="0" fontId="0" fillId="0" borderId="6" xfId="0" applyBorder="1" applyAlignment="1">
      <alignment horizontal="left" vertical="center" wrapText="1"/>
    </xf>
    <xf numFmtId="0" fontId="0" fillId="0" borderId="45" xfId="0" applyBorder="1" applyAlignment="1">
      <alignment horizontal="left" vertical="center" wrapText="1"/>
    </xf>
    <xf numFmtId="0" fontId="0" fillId="0" borderId="53" xfId="0" applyBorder="1" applyAlignment="1">
      <alignment horizontal="left" vertical="center" wrapText="1"/>
    </xf>
    <xf numFmtId="0" fontId="0" fillId="2" borderId="6" xfId="0" applyFill="1" applyBorder="1" applyAlignment="1">
      <alignment horizontal="left" vertical="center" wrapText="1"/>
    </xf>
    <xf numFmtId="0" fontId="0" fillId="2" borderId="45" xfId="0" applyFill="1" applyBorder="1" applyAlignment="1">
      <alignment horizontal="left" vertical="center" wrapText="1"/>
    </xf>
    <xf numFmtId="0" fontId="0" fillId="2" borderId="53" xfId="0" applyFill="1" applyBorder="1" applyAlignment="1">
      <alignment horizontal="left" vertical="center" wrapText="1"/>
    </xf>
    <xf numFmtId="0" fontId="15" fillId="4" borderId="1" xfId="0" applyFont="1" applyFill="1" applyBorder="1" applyAlignment="1" applyProtection="1">
      <alignment horizontal="center" vertical="center"/>
      <protection hidden="1"/>
    </xf>
    <xf numFmtId="0" fontId="15" fillId="4" borderId="49" xfId="0" applyFont="1" applyFill="1" applyBorder="1" applyAlignment="1" applyProtection="1">
      <alignment horizontal="center" vertical="center"/>
      <protection hidden="1"/>
    </xf>
    <xf numFmtId="0" fontId="3" fillId="2" borderId="49" xfId="0" applyFont="1" applyFill="1" applyBorder="1" applyAlignment="1" applyProtection="1">
      <alignment horizontal="center" vertical="center" wrapText="1"/>
      <protection hidden="1"/>
    </xf>
    <xf numFmtId="0" fontId="3" fillId="2" borderId="17" xfId="0" applyFont="1" applyFill="1" applyBorder="1" applyAlignment="1" applyProtection="1">
      <alignment horizontal="center" vertical="center" wrapText="1"/>
      <protection hidden="1"/>
    </xf>
    <xf numFmtId="0" fontId="3" fillId="2" borderId="30" xfId="0" applyFont="1" applyFill="1" applyBorder="1" applyAlignment="1" applyProtection="1">
      <alignment horizontal="center" vertical="center" wrapText="1"/>
      <protection hidden="1"/>
    </xf>
    <xf numFmtId="0" fontId="15" fillId="4" borderId="2" xfId="0" applyFont="1" applyFill="1" applyBorder="1" applyAlignment="1" applyProtection="1">
      <alignment horizontal="center" vertical="center"/>
      <protection hidden="1"/>
    </xf>
    <xf numFmtId="0" fontId="15" fillId="4" borderId="33" xfId="0" applyFont="1" applyFill="1" applyBorder="1" applyAlignment="1" applyProtection="1">
      <alignment horizontal="center" vertical="center"/>
      <protection hidden="1"/>
    </xf>
    <xf numFmtId="0" fontId="15" fillId="4" borderId="5" xfId="0" applyFont="1" applyFill="1" applyBorder="1" applyAlignment="1" applyProtection="1">
      <alignment horizontal="center" vertical="center"/>
      <protection hidden="1"/>
    </xf>
    <xf numFmtId="0" fontId="15" fillId="4" borderId="3" xfId="0" applyFont="1" applyFill="1" applyBorder="1" applyAlignment="1" applyProtection="1">
      <alignment horizontal="center" vertical="center"/>
      <protection hidden="1"/>
    </xf>
    <xf numFmtId="0" fontId="0" fillId="0" borderId="0" xfId="0" applyAlignment="1">
      <alignment horizontal="center"/>
    </xf>
    <xf numFmtId="0" fontId="43" fillId="27" borderId="1" xfId="0" applyFont="1" applyFill="1" applyBorder="1" applyAlignment="1">
      <alignment horizontal="right" vertical="center" wrapText="1"/>
    </xf>
    <xf numFmtId="0" fontId="36" fillId="0" borderId="1" xfId="0" applyFont="1" applyBorder="1" applyAlignment="1">
      <alignment horizontal="center" vertical="center"/>
    </xf>
    <xf numFmtId="0" fontId="43" fillId="27" borderId="1" xfId="0" applyFont="1" applyFill="1" applyBorder="1" applyAlignment="1">
      <alignment horizontal="left" vertical="center"/>
    </xf>
    <xf numFmtId="0" fontId="36" fillId="0" borderId="1" xfId="0" applyFont="1" applyBorder="1" applyAlignment="1">
      <alignment horizontal="center" vertical="center" wrapText="1"/>
    </xf>
    <xf numFmtId="0" fontId="41" fillId="0" borderId="1" xfId="0" applyFont="1" applyBorder="1" applyAlignment="1">
      <alignment horizontal="center" vertical="center"/>
    </xf>
    <xf numFmtId="14" fontId="45" fillId="0" borderId="1" xfId="0" applyNumberFormat="1" applyFont="1" applyBorder="1" applyAlignment="1">
      <alignment horizontal="center" vertical="center"/>
    </xf>
    <xf numFmtId="0" fontId="45" fillId="0" borderId="1" xfId="0" applyFont="1" applyBorder="1" applyAlignment="1">
      <alignment horizontal="center" vertical="center"/>
    </xf>
    <xf numFmtId="14" fontId="36" fillId="0" borderId="1" xfId="0" applyNumberFormat="1" applyFont="1" applyBorder="1" applyAlignment="1">
      <alignment horizontal="center" vertical="center"/>
    </xf>
    <xf numFmtId="14" fontId="36" fillId="0" borderId="1" xfId="0" applyNumberFormat="1" applyFont="1" applyBorder="1" applyAlignment="1">
      <alignment horizontal="center" vertical="center" wrapText="1"/>
    </xf>
    <xf numFmtId="0" fontId="43" fillId="27" borderId="1" xfId="0" applyFont="1" applyFill="1" applyBorder="1" applyAlignment="1">
      <alignment horizontal="right" vertical="center"/>
    </xf>
    <xf numFmtId="0" fontId="36" fillId="0" borderId="1" xfId="0" quotePrefix="1" applyFont="1" applyBorder="1" applyAlignment="1">
      <alignment horizontal="center" vertical="center"/>
    </xf>
    <xf numFmtId="0" fontId="36" fillId="0" borderId="1" xfId="0" applyFont="1" applyBorder="1" applyAlignment="1">
      <alignment horizontal="left" vertical="center"/>
    </xf>
    <xf numFmtId="0" fontId="42" fillId="0" borderId="1" xfId="0" applyFont="1" applyBorder="1" applyAlignment="1">
      <alignment horizontal="center" vertical="center"/>
    </xf>
    <xf numFmtId="0" fontId="38" fillId="27" borderId="1" xfId="0" applyFont="1" applyFill="1" applyBorder="1" applyAlignment="1">
      <alignment horizontal="right" vertical="center"/>
    </xf>
    <xf numFmtId="0" fontId="39" fillId="27" borderId="1" xfId="0" applyFont="1" applyFill="1" applyBorder="1" applyAlignment="1">
      <alignment horizontal="right" vertical="center"/>
    </xf>
    <xf numFmtId="0" fontId="40" fillId="0" borderId="1" xfId="0" applyFont="1" applyBorder="1" applyAlignment="1">
      <alignment horizontal="center" vertical="center"/>
    </xf>
    <xf numFmtId="0" fontId="40" fillId="0" borderId="1" xfId="0" applyFont="1" applyBorder="1" applyAlignment="1">
      <alignment horizontal="left" vertical="center"/>
    </xf>
    <xf numFmtId="0" fontId="37" fillId="0" borderId="1" xfId="0" applyFont="1" applyBorder="1" applyAlignment="1">
      <alignment horizontal="center" vertical="center"/>
    </xf>
    <xf numFmtId="0" fontId="43" fillId="27" borderId="2" xfId="0" applyFont="1" applyFill="1" applyBorder="1" applyAlignment="1">
      <alignment horizontal="right" vertical="center"/>
    </xf>
    <xf numFmtId="0" fontId="43" fillId="27" borderId="3" xfId="0" applyFont="1" applyFill="1" applyBorder="1" applyAlignment="1">
      <alignment horizontal="right" vertical="center"/>
    </xf>
    <xf numFmtId="0" fontId="37" fillId="27" borderId="1" xfId="0" applyFont="1" applyFill="1" applyBorder="1" applyAlignment="1">
      <alignment horizontal="right" vertical="center"/>
    </xf>
    <xf numFmtId="0" fontId="44" fillId="0" borderId="1" xfId="0" applyFont="1" applyBorder="1" applyAlignment="1">
      <alignment horizontal="left" vertical="center"/>
    </xf>
    <xf numFmtId="0" fontId="43" fillId="27" borderId="2" xfId="0" applyFont="1" applyFill="1" applyBorder="1" applyAlignment="1">
      <alignment horizontal="right" vertical="center" wrapText="1"/>
    </xf>
    <xf numFmtId="0" fontId="43" fillId="27" borderId="3" xfId="0" applyFont="1" applyFill="1" applyBorder="1" applyAlignment="1">
      <alignment horizontal="right" vertical="center" wrapText="1"/>
    </xf>
    <xf numFmtId="0" fontId="36" fillId="0" borderId="1" xfId="0" quotePrefix="1" applyFont="1" applyBorder="1" applyAlignment="1">
      <alignment horizontal="left" vertical="center"/>
    </xf>
    <xf numFmtId="0" fontId="42" fillId="0" borderId="49" xfId="0" applyFont="1" applyBorder="1" applyAlignment="1">
      <alignment horizontal="center" vertical="center"/>
    </xf>
    <xf numFmtId="0" fontId="36" fillId="0" borderId="1" xfId="0" applyFont="1" applyBorder="1" applyAlignment="1">
      <alignment horizontal="left" vertical="center" wrapText="1"/>
    </xf>
    <xf numFmtId="0" fontId="42" fillId="0" borderId="2" xfId="0" applyFont="1" applyBorder="1" applyAlignment="1">
      <alignment horizontal="center" vertical="center"/>
    </xf>
    <xf numFmtId="0" fontId="42" fillId="0" borderId="33" xfId="0" applyFont="1" applyBorder="1" applyAlignment="1">
      <alignment horizontal="center" vertical="center"/>
    </xf>
    <xf numFmtId="0" fontId="42" fillId="0" borderId="3" xfId="0" applyFont="1" applyBorder="1" applyAlignment="1">
      <alignment horizontal="center" vertical="center"/>
    </xf>
    <xf numFmtId="0" fontId="66" fillId="0" borderId="1" xfId="0" applyFont="1" applyBorder="1" applyAlignment="1">
      <alignment vertical="center" wrapText="1"/>
    </xf>
    <xf numFmtId="0" fontId="65" fillId="0" borderId="1" xfId="0" applyFont="1" applyBorder="1" applyAlignment="1">
      <alignment vertical="center" wrapText="1"/>
    </xf>
    <xf numFmtId="0" fontId="53" fillId="12" borderId="1" xfId="0" applyFont="1" applyFill="1" applyBorder="1" applyAlignment="1">
      <alignment horizontal="center" vertical="center" wrapText="1"/>
    </xf>
    <xf numFmtId="0" fontId="65" fillId="19" borderId="1" xfId="0" applyFont="1" applyFill="1" applyBorder="1" applyAlignment="1">
      <alignment horizontal="center" vertical="center" wrapText="1"/>
    </xf>
    <xf numFmtId="0" fontId="67" fillId="19" borderId="1" xfId="0" applyFont="1" applyFill="1" applyBorder="1" applyAlignment="1">
      <alignment horizontal="center" vertical="center" wrapText="1"/>
    </xf>
    <xf numFmtId="0" fontId="67" fillId="20" borderId="1" xfId="0" applyFont="1" applyFill="1" applyBorder="1" applyAlignment="1">
      <alignment horizontal="center" vertical="center" wrapText="1"/>
    </xf>
    <xf numFmtId="0" fontId="65" fillId="2" borderId="1" xfId="0" applyFont="1" applyFill="1" applyBorder="1" applyAlignment="1">
      <alignment vertical="center" wrapText="1"/>
    </xf>
    <xf numFmtId="0" fontId="66" fillId="2" borderId="1" xfId="0" applyFont="1" applyFill="1" applyBorder="1" applyAlignment="1">
      <alignment vertical="center" wrapText="1"/>
    </xf>
    <xf numFmtId="0" fontId="68" fillId="12" borderId="56" xfId="0" applyFont="1" applyFill="1" applyBorder="1" applyAlignment="1">
      <alignment horizontal="left" vertical="center" wrapText="1"/>
    </xf>
    <xf numFmtId="0" fontId="48" fillId="2" borderId="1" xfId="0" applyFont="1" applyFill="1" applyBorder="1" applyAlignment="1">
      <alignment horizontal="left" vertical="center" wrapText="1"/>
    </xf>
    <xf numFmtId="0" fontId="71" fillId="2" borderId="1" xfId="0" applyFont="1" applyFill="1" applyBorder="1" applyAlignment="1">
      <alignment horizontal="left" vertical="center" wrapText="1"/>
    </xf>
    <xf numFmtId="0" fontId="71" fillId="2" borderId="49" xfId="0" applyFont="1" applyFill="1" applyBorder="1" applyAlignment="1">
      <alignment horizontal="left" vertical="center" wrapText="1"/>
    </xf>
    <xf numFmtId="0" fontId="58" fillId="2" borderId="1" xfId="0" applyFont="1" applyFill="1" applyBorder="1" applyAlignment="1">
      <alignment horizontal="left" vertical="center" wrapText="1"/>
    </xf>
    <xf numFmtId="0" fontId="48" fillId="2" borderId="49" xfId="0" applyFont="1" applyFill="1" applyBorder="1" applyAlignment="1">
      <alignment horizontal="left" vertical="center" wrapText="1"/>
    </xf>
    <xf numFmtId="0" fontId="48" fillId="2" borderId="17" xfId="0" applyFont="1" applyFill="1" applyBorder="1" applyAlignment="1">
      <alignment horizontal="left" vertical="center" wrapText="1"/>
    </xf>
    <xf numFmtId="0" fontId="48" fillId="2" borderId="30" xfId="0" applyFont="1" applyFill="1" applyBorder="1" applyAlignment="1">
      <alignment horizontal="left" vertical="center" wrapText="1"/>
    </xf>
    <xf numFmtId="0" fontId="48" fillId="0" borderId="1" xfId="0" applyFont="1" applyBorder="1" applyAlignment="1">
      <alignment horizontal="left" vertical="center" wrapText="1"/>
    </xf>
    <xf numFmtId="0" fontId="48" fillId="0" borderId="1" xfId="0" quotePrefix="1" applyFont="1" applyBorder="1" applyAlignment="1">
      <alignment horizontal="left" vertical="center" wrapText="1"/>
    </xf>
    <xf numFmtId="0" fontId="54" fillId="0" borderId="1" xfId="0" applyFont="1" applyBorder="1" applyAlignment="1">
      <alignment horizontal="center" vertical="center" wrapText="1"/>
    </xf>
    <xf numFmtId="0" fontId="67" fillId="18" borderId="1" xfId="0" applyFont="1" applyFill="1" applyBorder="1" applyAlignment="1">
      <alignment horizontal="left" vertical="center" wrapText="1"/>
    </xf>
    <xf numFmtId="0" fontId="53" fillId="20" borderId="1" xfId="0" applyFont="1" applyFill="1" applyBorder="1" applyAlignment="1">
      <alignment horizontal="center" vertical="center" wrapText="1"/>
    </xf>
    <xf numFmtId="0" fontId="58" fillId="0" borderId="30" xfId="0" applyFont="1" applyBorder="1" applyAlignment="1">
      <alignment horizontal="left" vertical="center" wrapText="1"/>
    </xf>
    <xf numFmtId="0" fontId="58" fillId="0" borderId="1" xfId="0" applyFont="1" applyBorder="1" applyAlignment="1">
      <alignment horizontal="left" vertical="center" wrapText="1"/>
    </xf>
    <xf numFmtId="0" fontId="58" fillId="0" borderId="49" xfId="0" applyFont="1" applyBorder="1" applyAlignment="1">
      <alignment horizontal="left" vertical="center" wrapText="1"/>
    </xf>
    <xf numFmtId="0" fontId="76" fillId="2" borderId="1" xfId="0" applyFont="1" applyFill="1" applyBorder="1" applyAlignment="1">
      <alignment vertical="center" wrapText="1"/>
    </xf>
    <xf numFmtId="9" fontId="41" fillId="0" borderId="1" xfId="0" applyNumberFormat="1" applyFont="1" applyBorder="1" applyAlignment="1">
      <alignment horizontal="center" vertical="center" wrapText="1"/>
    </xf>
    <xf numFmtId="0" fontId="39" fillId="8" borderId="1" xfId="0" quotePrefix="1" applyFont="1" applyFill="1" applyBorder="1" applyAlignment="1">
      <alignment horizontal="center" vertical="center" wrapText="1"/>
    </xf>
    <xf numFmtId="0" fontId="67" fillId="16" borderId="1" xfId="0" applyFont="1" applyFill="1" applyBorder="1" applyAlignment="1">
      <alignment horizontal="center" vertical="center" wrapText="1"/>
    </xf>
    <xf numFmtId="9" fontId="61" fillId="0" borderId="2" xfId="0" applyNumberFormat="1" applyFont="1" applyBorder="1" applyAlignment="1">
      <alignment horizontal="center" vertical="center" wrapText="1"/>
    </xf>
    <xf numFmtId="9" fontId="61" fillId="0" borderId="33" xfId="0" applyNumberFormat="1" applyFont="1" applyBorder="1" applyAlignment="1">
      <alignment horizontal="center" vertical="center" wrapText="1"/>
    </xf>
    <xf numFmtId="9" fontId="61" fillId="0" borderId="3" xfId="0" applyNumberFormat="1" applyFont="1" applyBorder="1" applyAlignment="1">
      <alignment horizontal="center" vertical="center" wrapText="1"/>
    </xf>
    <xf numFmtId="0" fontId="58" fillId="0" borderId="1" xfId="0" quotePrefix="1" applyFont="1" applyBorder="1" applyAlignment="1">
      <alignment horizontal="left" vertical="center" wrapText="1"/>
    </xf>
    <xf numFmtId="0" fontId="67" fillId="15" borderId="1" xfId="0" applyFont="1" applyFill="1" applyBorder="1" applyAlignment="1">
      <alignment horizontal="left" vertical="center" wrapText="1"/>
    </xf>
    <xf numFmtId="0" fontId="67" fillId="17" borderId="31" xfId="0" applyFont="1" applyFill="1" applyBorder="1" applyAlignment="1">
      <alignment horizontal="center" vertical="center" wrapText="1"/>
    </xf>
    <xf numFmtId="0" fontId="67" fillId="17" borderId="29" xfId="0" applyFont="1" applyFill="1" applyBorder="1" applyAlignment="1">
      <alignment horizontal="center" vertical="center" wrapText="1"/>
    </xf>
    <xf numFmtId="0" fontId="67" fillId="17" borderId="0" xfId="0" applyFont="1" applyFill="1" applyAlignment="1">
      <alignment horizontal="center" vertical="center" wrapText="1"/>
    </xf>
    <xf numFmtId="0" fontId="67" fillId="17" borderId="4" xfId="0" applyFont="1" applyFill="1" applyBorder="1" applyAlignment="1">
      <alignment horizontal="center" vertical="center" wrapText="1"/>
    </xf>
    <xf numFmtId="0" fontId="67" fillId="17" borderId="5" xfId="0" applyFont="1" applyFill="1" applyBorder="1" applyAlignment="1">
      <alignment horizontal="center" vertical="center" wrapText="1"/>
    </xf>
    <xf numFmtId="0" fontId="76" fillId="0" borderId="1" xfId="0" applyFont="1" applyBorder="1" applyAlignment="1">
      <alignment vertical="center" wrapText="1"/>
    </xf>
    <xf numFmtId="0" fontId="61" fillId="0" borderId="1" xfId="0" quotePrefix="1" applyFont="1" applyBorder="1" applyAlignment="1">
      <alignment horizontal="center" vertical="center" wrapText="1"/>
    </xf>
    <xf numFmtId="0" fontId="67" fillId="17" borderId="1" xfId="0" applyFont="1" applyFill="1" applyBorder="1" applyAlignment="1">
      <alignment horizontal="center" vertical="center" wrapText="1"/>
    </xf>
    <xf numFmtId="0" fontId="76" fillId="25" borderId="1" xfId="0" applyFont="1" applyFill="1" applyBorder="1" applyAlignment="1">
      <alignment vertical="center" wrapText="1"/>
    </xf>
    <xf numFmtId="0" fontId="54" fillId="0" borderId="1" xfId="0" quotePrefix="1" applyFont="1" applyBorder="1" applyAlignment="1">
      <alignment horizontal="center" vertical="center" wrapText="1"/>
    </xf>
    <xf numFmtId="0" fontId="85" fillId="22" borderId="4" xfId="0" applyFont="1" applyFill="1" applyBorder="1" applyAlignment="1">
      <alignment horizontal="center" vertical="center" wrapText="1"/>
    </xf>
    <xf numFmtId="0" fontId="85" fillId="22" borderId="5" xfId="0" applyFont="1" applyFill="1" applyBorder="1" applyAlignment="1">
      <alignment horizontal="center" vertical="center" wrapText="1"/>
    </xf>
    <xf numFmtId="0" fontId="85" fillId="22" borderId="1" xfId="0" applyFont="1" applyFill="1" applyBorder="1" applyAlignment="1">
      <alignment horizontal="center" vertical="center" wrapText="1"/>
    </xf>
    <xf numFmtId="0" fontId="67" fillId="22" borderId="1" xfId="0" applyFont="1" applyFill="1" applyBorder="1" applyAlignment="1">
      <alignment horizontal="center" vertical="center" wrapText="1"/>
    </xf>
    <xf numFmtId="0" fontId="84" fillId="21" borderId="29" xfId="0" applyFont="1" applyFill="1" applyBorder="1" applyAlignment="1">
      <alignment horizontal="center" vertical="center" wrapText="1"/>
    </xf>
    <xf numFmtId="0" fontId="84" fillId="21" borderId="0" xfId="0" applyFont="1" applyFill="1" applyAlignment="1">
      <alignment horizontal="center" vertical="center" wrapText="1"/>
    </xf>
    <xf numFmtId="0" fontId="67" fillId="21" borderId="1" xfId="0" applyFont="1" applyFill="1" applyBorder="1" applyAlignment="1">
      <alignment horizontal="center" vertical="center" wrapText="1"/>
    </xf>
    <xf numFmtId="0" fontId="84" fillId="21" borderId="1" xfId="0" applyFont="1" applyFill="1" applyBorder="1" applyAlignment="1">
      <alignment horizontal="center" vertical="center" wrapText="1"/>
    </xf>
    <xf numFmtId="0" fontId="53" fillId="29" borderId="1" xfId="0" applyFont="1" applyFill="1" applyBorder="1" applyAlignment="1">
      <alignment horizontal="center" vertical="center" wrapText="1"/>
    </xf>
    <xf numFmtId="0" fontId="65" fillId="25" borderId="1" xfId="0" applyFont="1" applyFill="1" applyBorder="1" applyAlignment="1">
      <alignment vertical="center" wrapText="1"/>
    </xf>
    <xf numFmtId="0" fontId="65" fillId="22" borderId="57" xfId="0" applyFont="1" applyFill="1" applyBorder="1" applyAlignment="1">
      <alignment horizontal="center" vertical="center" wrapText="1"/>
    </xf>
    <xf numFmtId="0" fontId="72" fillId="0" borderId="30" xfId="0" applyFont="1" applyBorder="1" applyAlignment="1">
      <alignment horizontal="center" vertical="center" wrapText="1"/>
    </xf>
    <xf numFmtId="0" fontId="67" fillId="22" borderId="1" xfId="0" applyFont="1" applyFill="1" applyBorder="1" applyAlignment="1">
      <alignment horizontal="left" vertical="center" wrapText="1"/>
    </xf>
    <xf numFmtId="0" fontId="48" fillId="25" borderId="1" xfId="0" applyFont="1" applyFill="1" applyBorder="1" applyAlignment="1">
      <alignment horizontal="left" vertical="center" wrapText="1"/>
    </xf>
    <xf numFmtId="0" fontId="48" fillId="25" borderId="1" xfId="0" quotePrefix="1" applyFont="1" applyFill="1" applyBorder="1" applyAlignment="1">
      <alignment horizontal="left" vertical="center" wrapText="1"/>
    </xf>
    <xf numFmtId="0" fontId="67" fillId="16" borderId="1" xfId="0" applyFont="1" applyFill="1" applyBorder="1" applyAlignment="1">
      <alignment horizontal="left" vertical="center" wrapText="1"/>
    </xf>
    <xf numFmtId="0" fontId="54" fillId="2" borderId="1" xfId="0" applyFont="1" applyFill="1" applyBorder="1" applyAlignment="1">
      <alignment horizontal="center" vertical="center" wrapText="1"/>
    </xf>
    <xf numFmtId="0" fontId="54" fillId="2" borderId="1" xfId="0" quotePrefix="1" applyFont="1" applyFill="1" applyBorder="1" applyAlignment="1">
      <alignment horizontal="center" vertical="center" wrapText="1"/>
    </xf>
    <xf numFmtId="0" fontId="65" fillId="8" borderId="1" xfId="0" applyFont="1" applyFill="1" applyBorder="1" applyAlignment="1">
      <alignment horizontal="left" vertical="center" wrapText="1"/>
    </xf>
    <xf numFmtId="0" fontId="67" fillId="19" borderId="2" xfId="0" applyFont="1" applyFill="1" applyBorder="1" applyAlignment="1">
      <alignment horizontal="center" vertical="center" wrapText="1"/>
    </xf>
    <xf numFmtId="0" fontId="54" fillId="25" borderId="1" xfId="0" quotePrefix="1" applyFont="1" applyFill="1" applyBorder="1" applyAlignment="1">
      <alignment horizontal="center" vertical="center" wrapText="1"/>
    </xf>
    <xf numFmtId="0" fontId="54" fillId="25" borderId="1" xfId="0" applyFont="1" applyFill="1" applyBorder="1" applyAlignment="1">
      <alignment horizontal="center" vertical="center" wrapText="1"/>
    </xf>
    <xf numFmtId="9" fontId="53" fillId="29" borderId="1" xfId="0" applyNumberFormat="1" applyFont="1" applyFill="1" applyBorder="1" applyAlignment="1">
      <alignment horizontal="center" vertical="center" wrapText="1"/>
    </xf>
    <xf numFmtId="0" fontId="53" fillId="16" borderId="1" xfId="0" applyFont="1" applyFill="1" applyBorder="1" applyAlignment="1">
      <alignment horizontal="center" vertical="center" wrapText="1"/>
    </xf>
    <xf numFmtId="9" fontId="61" fillId="0" borderId="1" xfId="0" applyNumberFormat="1" applyFont="1" applyBorder="1" applyAlignment="1">
      <alignment horizontal="center" vertical="center" wrapText="1"/>
    </xf>
    <xf numFmtId="0" fontId="66" fillId="0" borderId="1" xfId="0" applyFont="1" applyBorder="1" applyAlignment="1">
      <alignment horizontal="left" vertical="center" wrapText="1"/>
    </xf>
    <xf numFmtId="0" fontId="61" fillId="8" borderId="1" xfId="0" quotePrefix="1" applyFont="1" applyFill="1" applyBorder="1" applyAlignment="1">
      <alignment horizontal="center" vertical="center" wrapText="1"/>
    </xf>
    <xf numFmtId="9" fontId="41" fillId="0" borderId="1" xfId="0" applyNumberFormat="1" applyFont="1" applyBorder="1" applyAlignment="1">
      <alignment horizontal="left" vertical="center" wrapText="1"/>
    </xf>
    <xf numFmtId="9" fontId="41" fillId="0" borderId="1" xfId="0" applyNumberFormat="1" applyFont="1" applyBorder="1" applyAlignment="1">
      <alignment vertical="center" wrapText="1"/>
    </xf>
    <xf numFmtId="9" fontId="48" fillId="0" borderId="17" xfId="0" applyNumberFormat="1" applyFont="1" applyBorder="1" applyAlignment="1">
      <alignment horizontal="left" vertical="center" wrapText="1"/>
    </xf>
    <xf numFmtId="9" fontId="48" fillId="0" borderId="30" xfId="0" applyNumberFormat="1" applyFont="1" applyBorder="1" applyAlignment="1">
      <alignment horizontal="left" vertical="center" wrapText="1"/>
    </xf>
    <xf numFmtId="170" fontId="41" fillId="0" borderId="1" xfId="0" applyNumberFormat="1" applyFont="1" applyBorder="1" applyAlignment="1">
      <alignment horizontal="left" vertical="center" wrapText="1"/>
    </xf>
    <xf numFmtId="0" fontId="53" fillId="12" borderId="1" xfId="0" quotePrefix="1" applyFont="1" applyFill="1" applyBorder="1" applyAlignment="1">
      <alignment horizontal="center" vertical="center" wrapText="1"/>
    </xf>
    <xf numFmtId="0" fontId="79" fillId="0" borderId="1" xfId="0" applyFont="1" applyBorder="1" applyAlignment="1">
      <alignment vertical="center" wrapText="1"/>
    </xf>
    <xf numFmtId="0" fontId="47" fillId="0" borderId="1" xfId="0" applyFont="1" applyBorder="1" applyAlignment="1">
      <alignment vertical="center" wrapText="1"/>
    </xf>
    <xf numFmtId="0" fontId="67" fillId="15" borderId="1" xfId="0" applyFont="1" applyFill="1" applyBorder="1" applyAlignment="1">
      <alignment horizontal="center" vertical="center" wrapText="1"/>
    </xf>
    <xf numFmtId="0" fontId="67" fillId="10" borderId="4" xfId="0" applyFont="1" applyFill="1" applyBorder="1" applyAlignment="1">
      <alignment horizontal="left" vertical="center" wrapText="1"/>
    </xf>
    <xf numFmtId="0" fontId="67" fillId="10" borderId="5" xfId="0" applyFont="1" applyFill="1" applyBorder="1" applyAlignment="1">
      <alignment horizontal="left" vertical="center" wrapText="1"/>
    </xf>
    <xf numFmtId="0" fontId="67" fillId="16" borderId="29" xfId="0" applyFont="1" applyFill="1" applyBorder="1" applyAlignment="1">
      <alignment horizontal="left" vertical="center" wrapText="1"/>
    </xf>
    <xf numFmtId="0" fontId="67" fillId="16" borderId="0" xfId="0" applyFont="1" applyFill="1" applyAlignment="1">
      <alignment horizontal="left" vertical="center" wrapText="1"/>
    </xf>
    <xf numFmtId="0" fontId="67" fillId="10" borderId="1" xfId="0" applyFont="1" applyFill="1" applyBorder="1" applyAlignment="1">
      <alignment horizontal="left" vertical="center" wrapText="1"/>
    </xf>
    <xf numFmtId="0" fontId="67" fillId="10" borderId="29" xfId="0" applyFont="1" applyFill="1" applyBorder="1" applyAlignment="1">
      <alignment horizontal="center" vertical="center" wrapText="1"/>
    </xf>
    <xf numFmtId="0" fontId="67" fillId="10" borderId="0" xfId="0" applyFont="1" applyFill="1" applyAlignment="1">
      <alignment horizontal="center" vertical="center" wrapText="1"/>
    </xf>
    <xf numFmtId="0" fontId="48" fillId="2" borderId="1" xfId="0" quotePrefix="1" applyFont="1" applyFill="1" applyBorder="1" applyAlignment="1">
      <alignment horizontal="left" vertical="center" wrapText="1"/>
    </xf>
    <xf numFmtId="0" fontId="65" fillId="15" borderId="1" xfId="0" applyFont="1" applyFill="1" applyBorder="1" applyAlignment="1">
      <alignment horizontal="center" vertical="center" wrapText="1"/>
    </xf>
    <xf numFmtId="0" fontId="66" fillId="0" borderId="2" xfId="0" applyFont="1" applyBorder="1" applyAlignment="1">
      <alignment vertical="center" wrapText="1"/>
    </xf>
    <xf numFmtId="0" fontId="48" fillId="0" borderId="49" xfId="0" applyFont="1" applyBorder="1" applyAlignment="1">
      <alignment horizontal="left" vertical="center" wrapText="1"/>
    </xf>
    <xf numFmtId="0" fontId="48" fillId="0" borderId="17" xfId="0" applyFont="1" applyBorder="1" applyAlignment="1">
      <alignment horizontal="left" vertical="center" wrapText="1"/>
    </xf>
    <xf numFmtId="0" fontId="48" fillId="0" borderId="30" xfId="0" applyFont="1" applyBorder="1" applyAlignment="1">
      <alignment horizontal="left" vertical="center" wrapText="1"/>
    </xf>
    <xf numFmtId="0" fontId="41" fillId="0" borderId="1" xfId="0" applyFont="1" applyBorder="1" applyAlignment="1">
      <alignment horizontal="left" vertical="center" wrapText="1"/>
    </xf>
    <xf numFmtId="0" fontId="61" fillId="0" borderId="2" xfId="0" applyFont="1" applyBorder="1" applyAlignment="1">
      <alignment horizontal="center" vertical="center" wrapText="1"/>
    </xf>
    <xf numFmtId="0" fontId="61" fillId="0" borderId="33" xfId="0" applyFont="1" applyBorder="1" applyAlignment="1">
      <alignment horizontal="center" vertical="center" wrapText="1"/>
    </xf>
    <xf numFmtId="0" fontId="61" fillId="0" borderId="3" xfId="0" applyFont="1" applyBorder="1" applyAlignment="1">
      <alignment horizontal="center" vertical="center" wrapText="1"/>
    </xf>
    <xf numFmtId="0" fontId="61" fillId="0" borderId="1" xfId="0" quotePrefix="1" applyFont="1" applyBorder="1" applyAlignment="1">
      <alignment horizontal="left" vertical="center" wrapText="1"/>
    </xf>
    <xf numFmtId="165" fontId="61" fillId="0" borderId="2" xfId="0" applyNumberFormat="1" applyFont="1" applyBorder="1" applyAlignment="1">
      <alignment horizontal="center" vertical="center" wrapText="1"/>
    </xf>
    <xf numFmtId="165" fontId="61" fillId="0" borderId="33" xfId="0" applyNumberFormat="1" applyFont="1" applyBorder="1" applyAlignment="1">
      <alignment horizontal="center" vertical="center" wrapText="1"/>
    </xf>
    <xf numFmtId="165" fontId="61" fillId="0" borderId="3" xfId="0" applyNumberFormat="1" applyFont="1" applyBorder="1" applyAlignment="1">
      <alignment horizontal="center" vertical="center" wrapText="1"/>
    </xf>
    <xf numFmtId="0" fontId="48" fillId="0" borderId="17" xfId="0" quotePrefix="1" applyFont="1" applyBorder="1" applyAlignment="1">
      <alignment horizontal="left" vertical="center" wrapText="1"/>
    </xf>
    <xf numFmtId="0" fontId="48" fillId="0" borderId="30" xfId="0" quotePrefix="1" applyFont="1" applyBorder="1" applyAlignment="1">
      <alignment horizontal="left" vertical="center" wrapText="1"/>
    </xf>
    <xf numFmtId="0" fontId="61" fillId="0" borderId="1" xfId="0" applyFont="1" applyBorder="1" applyAlignment="1">
      <alignment horizontal="center" vertical="center" wrapText="1"/>
    </xf>
    <xf numFmtId="9" fontId="48" fillId="0" borderId="1" xfId="0" applyNumberFormat="1" applyFont="1" applyBorder="1" applyAlignment="1">
      <alignment horizontal="left" vertical="center" wrapText="1"/>
    </xf>
    <xf numFmtId="0" fontId="53" fillId="29" borderId="49" xfId="0" applyFont="1" applyFill="1" applyBorder="1" applyAlignment="1">
      <alignment horizontal="center" vertical="center" wrapText="1"/>
    </xf>
    <xf numFmtId="0" fontId="53" fillId="29" borderId="17" xfId="0" applyFont="1" applyFill="1" applyBorder="1" applyAlignment="1">
      <alignment horizontal="center" vertical="center" wrapText="1"/>
    </xf>
    <xf numFmtId="0" fontId="53" fillId="29" borderId="30" xfId="0" applyFont="1" applyFill="1" applyBorder="1" applyAlignment="1">
      <alignment horizontal="center" vertical="center" wrapText="1"/>
    </xf>
    <xf numFmtId="9" fontId="53" fillId="12" borderId="49" xfId="0" applyNumberFormat="1" applyFont="1" applyFill="1" applyBorder="1" applyAlignment="1">
      <alignment horizontal="center" vertical="center" wrapText="1"/>
    </xf>
    <xf numFmtId="9" fontId="53" fillId="12" borderId="17" xfId="0" applyNumberFormat="1" applyFont="1" applyFill="1" applyBorder="1" applyAlignment="1">
      <alignment horizontal="center" vertical="center" wrapText="1"/>
    </xf>
    <xf numFmtId="9" fontId="53" fillId="12" borderId="30" xfId="0" applyNumberFormat="1" applyFont="1" applyFill="1" applyBorder="1" applyAlignment="1">
      <alignment horizontal="center" vertical="center" wrapText="1"/>
    </xf>
    <xf numFmtId="0" fontId="62" fillId="0" borderId="17" xfId="0" applyFont="1" applyBorder="1" applyAlignment="1">
      <alignment horizontal="left" vertical="center" wrapText="1"/>
    </xf>
    <xf numFmtId="0" fontId="41" fillId="0" borderId="1" xfId="0" applyFont="1" applyBorder="1" applyAlignment="1">
      <alignment horizontal="center" vertical="center" wrapText="1"/>
    </xf>
    <xf numFmtId="0" fontId="61" fillId="2" borderId="2" xfId="0" applyFont="1" applyFill="1" applyBorder="1" applyAlignment="1">
      <alignment horizontal="center" vertical="center" wrapText="1"/>
    </xf>
    <xf numFmtId="0" fontId="61" fillId="2" borderId="33" xfId="0" applyFont="1" applyFill="1" applyBorder="1" applyAlignment="1">
      <alignment horizontal="center" vertical="center" wrapText="1"/>
    </xf>
    <xf numFmtId="0" fontId="36" fillId="0" borderId="2" xfId="0" quotePrefix="1" applyFont="1" applyBorder="1" applyAlignment="1">
      <alignment horizontal="center" vertical="center" wrapText="1"/>
    </xf>
    <xf numFmtId="0" fontId="36" fillId="0" borderId="33" xfId="0" quotePrefix="1" applyFont="1" applyBorder="1" applyAlignment="1">
      <alignment horizontal="center" vertical="center" wrapText="1"/>
    </xf>
    <xf numFmtId="9" fontId="36" fillId="0" borderId="2" xfId="0" applyNumberFormat="1" applyFont="1" applyBorder="1" applyAlignment="1">
      <alignment horizontal="center" vertical="center" wrapText="1"/>
    </xf>
    <xf numFmtId="9" fontId="36" fillId="0" borderId="33" xfId="0" applyNumberFormat="1" applyFont="1" applyBorder="1" applyAlignment="1">
      <alignment horizontal="center" vertical="center" wrapText="1"/>
    </xf>
    <xf numFmtId="0" fontId="67" fillId="15" borderId="2" xfId="0" applyFont="1" applyFill="1" applyBorder="1" applyAlignment="1">
      <alignment horizontal="left" vertical="center" wrapText="1"/>
    </xf>
    <xf numFmtId="0" fontId="67" fillId="15" borderId="33" xfId="0" applyFont="1" applyFill="1" applyBorder="1" applyAlignment="1">
      <alignment horizontal="left" vertical="center" wrapText="1"/>
    </xf>
    <xf numFmtId="0" fontId="67" fillId="15" borderId="3" xfId="0" applyFont="1" applyFill="1" applyBorder="1" applyAlignment="1">
      <alignment horizontal="left" vertical="center" wrapText="1"/>
    </xf>
    <xf numFmtId="0" fontId="65" fillId="8" borderId="2" xfId="0" applyFont="1" applyFill="1" applyBorder="1" applyAlignment="1">
      <alignment horizontal="left" vertical="center" wrapText="1"/>
    </xf>
    <xf numFmtId="0" fontId="65" fillId="8" borderId="3" xfId="0" applyFont="1" applyFill="1" applyBorder="1" applyAlignment="1">
      <alignment horizontal="left" vertical="center" wrapText="1"/>
    </xf>
    <xf numFmtId="0" fontId="41" fillId="0" borderId="1" xfId="0" quotePrefix="1" applyFont="1" applyBorder="1" applyAlignment="1">
      <alignment horizontal="center" vertical="center" wrapText="1"/>
    </xf>
    <xf numFmtId="0" fontId="80" fillId="0" borderId="1" xfId="0" applyFont="1" applyBorder="1" applyAlignment="1">
      <alignment vertical="center" wrapText="1"/>
    </xf>
    <xf numFmtId="167" fontId="36" fillId="0" borderId="2" xfId="0" quotePrefix="1" applyNumberFormat="1" applyFont="1" applyBorder="1" applyAlignment="1">
      <alignment horizontal="center" vertical="center" wrapText="1"/>
    </xf>
    <xf numFmtId="167" fontId="36" fillId="0" borderId="33" xfId="0" quotePrefix="1" applyNumberFormat="1" applyFont="1" applyBorder="1" applyAlignment="1">
      <alignment horizontal="center" vertical="center" wrapText="1"/>
    </xf>
    <xf numFmtId="168" fontId="36" fillId="0" borderId="2" xfId="0" quotePrefix="1" applyNumberFormat="1" applyFont="1" applyBorder="1" applyAlignment="1">
      <alignment horizontal="center" vertical="center" wrapText="1"/>
    </xf>
    <xf numFmtId="168" fontId="36" fillId="0" borderId="33" xfId="0" quotePrefix="1" applyNumberFormat="1" applyFont="1" applyBorder="1" applyAlignment="1">
      <alignment horizontal="center" vertical="center" wrapText="1"/>
    </xf>
    <xf numFmtId="172" fontId="61" fillId="0" borderId="1" xfId="0" applyNumberFormat="1" applyFont="1" applyBorder="1" applyAlignment="1">
      <alignment horizontal="center" vertical="center" wrapText="1"/>
    </xf>
    <xf numFmtId="0" fontId="50" fillId="0" borderId="1" xfId="0" applyFont="1" applyBorder="1" applyAlignment="1">
      <alignment vertical="center" wrapText="1"/>
    </xf>
    <xf numFmtId="0" fontId="50" fillId="15" borderId="58" xfId="0" applyFont="1" applyFill="1" applyBorder="1" applyAlignment="1">
      <alignment horizontal="center" vertical="center" wrapText="1"/>
    </xf>
    <xf numFmtId="0" fontId="50" fillId="15" borderId="59" xfId="0" applyFont="1" applyFill="1" applyBorder="1" applyAlignment="1">
      <alignment horizontal="center" vertical="center" wrapText="1"/>
    </xf>
    <xf numFmtId="0" fontId="48" fillId="0" borderId="49" xfId="0" quotePrefix="1" applyFont="1" applyBorder="1" applyAlignment="1">
      <alignment horizontal="left" vertical="center" wrapText="1"/>
    </xf>
    <xf numFmtId="0" fontId="95" fillId="0" borderId="34" xfId="0" applyFont="1" applyBorder="1" applyAlignment="1">
      <alignment horizontal="center" vertical="center" wrapText="1"/>
    </xf>
    <xf numFmtId="0" fontId="95" fillId="0" borderId="38" xfId="0" applyFont="1" applyBorder="1" applyAlignment="1">
      <alignment horizontal="center" vertical="center" wrapText="1"/>
    </xf>
    <xf numFmtId="0" fontId="56" fillId="0" borderId="1" xfId="0" quotePrefix="1" applyFont="1" applyBorder="1" applyAlignment="1">
      <alignment horizontal="left" vertical="center" wrapText="1"/>
    </xf>
    <xf numFmtId="169" fontId="36" fillId="0" borderId="2" xfId="0" quotePrefix="1" applyNumberFormat="1" applyFont="1" applyBorder="1" applyAlignment="1">
      <alignment horizontal="center" vertical="center" wrapText="1"/>
    </xf>
    <xf numFmtId="169" fontId="36" fillId="0" borderId="33" xfId="0" quotePrefix="1" applyNumberFormat="1" applyFont="1" applyBorder="1" applyAlignment="1">
      <alignment horizontal="center" vertical="center" wrapText="1"/>
    </xf>
    <xf numFmtId="0" fontId="61" fillId="2" borderId="32" xfId="0" applyFont="1" applyFill="1" applyBorder="1" applyAlignment="1">
      <alignment horizontal="center" vertical="center" wrapText="1"/>
    </xf>
    <xf numFmtId="0" fontId="61" fillId="2" borderId="31" xfId="0" applyFont="1" applyFill="1" applyBorder="1" applyAlignment="1">
      <alignment horizontal="center" vertical="center" wrapText="1"/>
    </xf>
    <xf numFmtId="0" fontId="53" fillId="44" borderId="1" xfId="0" applyFont="1" applyFill="1" applyBorder="1" applyAlignment="1">
      <alignment horizontal="center" vertical="center" wrapText="1"/>
    </xf>
    <xf numFmtId="0" fontId="67" fillId="20" borderId="1" xfId="0" applyFont="1" applyFill="1" applyBorder="1" applyAlignment="1">
      <alignment horizontal="left" vertical="center" wrapText="1"/>
    </xf>
    <xf numFmtId="0" fontId="65" fillId="18" borderId="57" xfId="0" applyFont="1" applyFill="1" applyBorder="1" applyAlignment="1">
      <alignment horizontal="center" vertical="center" wrapText="1"/>
    </xf>
    <xf numFmtId="0" fontId="87" fillId="0" borderId="1" xfId="0" quotePrefix="1" applyFont="1" applyBorder="1" applyAlignment="1">
      <alignment horizontal="left" vertical="center" wrapText="1"/>
    </xf>
    <xf numFmtId="0" fontId="87" fillId="0" borderId="1" xfId="0" applyFont="1" applyBorder="1" applyAlignment="1">
      <alignment horizontal="left" vertical="center" wrapText="1"/>
    </xf>
    <xf numFmtId="0" fontId="67" fillId="19" borderId="4" xfId="0" applyFont="1" applyFill="1" applyBorder="1" applyAlignment="1">
      <alignment horizontal="center" vertical="center" wrapText="1"/>
    </xf>
    <xf numFmtId="0" fontId="67" fillId="19" borderId="5" xfId="0" applyFont="1" applyFill="1" applyBorder="1" applyAlignment="1">
      <alignment horizontal="center" vertical="center" wrapText="1"/>
    </xf>
    <xf numFmtId="9" fontId="41" fillId="0" borderId="2" xfId="0" applyNumberFormat="1" applyFont="1" applyBorder="1" applyAlignment="1">
      <alignment horizontal="center" vertical="center" wrapText="1"/>
    </xf>
    <xf numFmtId="9" fontId="41" fillId="0" borderId="33" xfId="0" applyNumberFormat="1" applyFont="1" applyBorder="1" applyAlignment="1">
      <alignment horizontal="center" vertical="center" wrapText="1"/>
    </xf>
    <xf numFmtId="0" fontId="53" fillId="16" borderId="58" xfId="0" applyFont="1" applyFill="1" applyBorder="1" applyAlignment="1">
      <alignment horizontal="center" vertical="center" wrapText="1"/>
    </xf>
    <xf numFmtId="0" fontId="53" fillId="16" borderId="59" xfId="0" applyFont="1" applyFill="1" applyBorder="1" applyAlignment="1">
      <alignment horizontal="center" vertical="center" wrapText="1"/>
    </xf>
    <xf numFmtId="0" fontId="65" fillId="18" borderId="1" xfId="0" applyFont="1" applyFill="1" applyBorder="1" applyAlignment="1">
      <alignment horizontal="center" vertical="center" wrapText="1"/>
    </xf>
    <xf numFmtId="0" fontId="54" fillId="0" borderId="49" xfId="0" applyFont="1" applyBorder="1" applyAlignment="1">
      <alignment horizontal="center" vertical="center" wrapText="1"/>
    </xf>
    <xf numFmtId="0" fontId="54" fillId="0" borderId="17" xfId="0" applyFont="1" applyBorder="1" applyAlignment="1">
      <alignment horizontal="center" vertical="center" wrapText="1"/>
    </xf>
    <xf numFmtId="0" fontId="54" fillId="0" borderId="30" xfId="0" applyFont="1" applyBorder="1" applyAlignment="1">
      <alignment horizontal="center" vertical="center" wrapText="1"/>
    </xf>
    <xf numFmtId="168" fontId="61" fillId="0" borderId="2" xfId="0" applyNumberFormat="1" applyFont="1" applyBorder="1" applyAlignment="1">
      <alignment horizontal="center" vertical="center" wrapText="1"/>
    </xf>
    <xf numFmtId="168" fontId="61" fillId="0" borderId="33" xfId="0" applyNumberFormat="1" applyFont="1" applyBorder="1" applyAlignment="1">
      <alignment horizontal="center" vertical="center" wrapText="1"/>
    </xf>
    <xf numFmtId="168" fontId="61" fillId="0" borderId="3" xfId="0" applyNumberFormat="1" applyFont="1" applyBorder="1" applyAlignment="1">
      <alignment horizontal="center" vertical="center" wrapText="1"/>
    </xf>
    <xf numFmtId="0" fontId="95" fillId="0" borderId="60" xfId="0" applyFont="1" applyBorder="1" applyAlignment="1">
      <alignment horizontal="center" vertical="center" wrapText="1"/>
    </xf>
    <xf numFmtId="0" fontId="95" fillId="0" borderId="37" xfId="0" applyFont="1" applyBorder="1" applyAlignment="1">
      <alignment horizontal="center" vertical="center" wrapText="1"/>
    </xf>
    <xf numFmtId="16" fontId="67" fillId="18" borderId="1" xfId="0" applyNumberFormat="1" applyFont="1" applyFill="1" applyBorder="1" applyAlignment="1">
      <alignment horizontal="left" vertical="center" wrapText="1"/>
    </xf>
    <xf numFmtId="0" fontId="67" fillId="16" borderId="4" xfId="0" applyFont="1" applyFill="1" applyBorder="1" applyAlignment="1">
      <alignment horizontal="center" vertical="center" wrapText="1"/>
    </xf>
    <xf numFmtId="0" fontId="67" fillId="16" borderId="5" xfId="0" applyFont="1" applyFill="1" applyBorder="1" applyAlignment="1">
      <alignment horizontal="center" vertical="center" wrapText="1"/>
    </xf>
    <xf numFmtId="0" fontId="67" fillId="17" borderId="2" xfId="0" applyFont="1" applyFill="1" applyBorder="1" applyAlignment="1">
      <alignment horizontal="left" vertical="center" wrapText="1"/>
    </xf>
    <xf numFmtId="0" fontId="67" fillId="17" borderId="33" xfId="0" applyFont="1" applyFill="1" applyBorder="1" applyAlignment="1">
      <alignment horizontal="left" vertical="center" wrapText="1"/>
    </xf>
    <xf numFmtId="0" fontId="67" fillId="17" borderId="3" xfId="0" applyFont="1" applyFill="1" applyBorder="1" applyAlignment="1">
      <alignment horizontal="left" vertical="center" wrapText="1"/>
    </xf>
    <xf numFmtId="0" fontId="67" fillId="17" borderId="1" xfId="0" applyFont="1" applyFill="1" applyBorder="1" applyAlignment="1">
      <alignment horizontal="left" vertical="center" wrapText="1"/>
    </xf>
    <xf numFmtId="0" fontId="67" fillId="16" borderId="2" xfId="0" applyFont="1" applyFill="1" applyBorder="1" applyAlignment="1">
      <alignment horizontal="left" vertical="center" wrapText="1"/>
    </xf>
    <xf numFmtId="0" fontId="67" fillId="16" borderId="33" xfId="0" applyFont="1" applyFill="1" applyBorder="1" applyAlignment="1">
      <alignment horizontal="left" vertical="center" wrapText="1"/>
    </xf>
    <xf numFmtId="0" fontId="67" fillId="16" borderId="3" xfId="0" applyFont="1" applyFill="1" applyBorder="1" applyAlignment="1">
      <alignment horizontal="left" vertical="center" wrapText="1"/>
    </xf>
    <xf numFmtId="0" fontId="58" fillId="0" borderId="30" xfId="0" quotePrefix="1" applyFont="1" applyBorder="1" applyAlignment="1">
      <alignment horizontal="left" vertical="center" wrapText="1"/>
    </xf>
    <xf numFmtId="0" fontId="66" fillId="16" borderId="1" xfId="0" applyFont="1" applyFill="1" applyBorder="1" applyAlignment="1">
      <alignment horizontal="center" vertical="center" wrapText="1"/>
    </xf>
    <xf numFmtId="0" fontId="50" fillId="17" borderId="1" xfId="0" applyFont="1" applyFill="1" applyBorder="1" applyAlignment="1">
      <alignment horizontal="center" vertical="center" wrapText="1"/>
    </xf>
    <xf numFmtId="0" fontId="53" fillId="16" borderId="57" xfId="0" applyFont="1" applyFill="1" applyBorder="1" applyAlignment="1">
      <alignment horizontal="center" vertical="center" wrapText="1"/>
    </xf>
    <xf numFmtId="0" fontId="67" fillId="16" borderId="31" xfId="0" applyFont="1" applyFill="1" applyBorder="1" applyAlignment="1">
      <alignment horizontal="center" vertical="center" wrapText="1"/>
    </xf>
    <xf numFmtId="0" fontId="53" fillId="21" borderId="1" xfId="0" applyFont="1" applyFill="1" applyBorder="1" applyAlignment="1">
      <alignment horizontal="center" vertical="center" wrapText="1"/>
    </xf>
    <xf numFmtId="0" fontId="67" fillId="21" borderId="1" xfId="0" applyFont="1" applyFill="1" applyBorder="1" applyAlignment="1">
      <alignment horizontal="left" vertical="center" wrapText="1"/>
    </xf>
    <xf numFmtId="0" fontId="66" fillId="25" borderId="1" xfId="0" applyFont="1" applyFill="1" applyBorder="1" applyAlignment="1">
      <alignment vertical="center" wrapText="1"/>
    </xf>
    <xf numFmtId="0" fontId="47" fillId="2" borderId="1" xfId="0" applyFont="1" applyFill="1" applyBorder="1" applyAlignment="1">
      <alignment vertical="center" wrapText="1"/>
    </xf>
    <xf numFmtId="0" fontId="47" fillId="2" borderId="4" xfId="0" applyFont="1" applyFill="1" applyBorder="1" applyAlignment="1">
      <alignment vertical="center" wrapText="1"/>
    </xf>
    <xf numFmtId="0" fontId="50" fillId="2" borderId="1" xfId="0" applyFont="1" applyFill="1" applyBorder="1" applyAlignment="1">
      <alignment horizontal="left" vertical="center" wrapText="1"/>
    </xf>
    <xf numFmtId="0" fontId="50" fillId="2" borderId="49" xfId="0" applyFont="1" applyFill="1" applyBorder="1" applyAlignment="1">
      <alignment horizontal="left" vertical="center" wrapText="1"/>
    </xf>
    <xf numFmtId="0" fontId="57" fillId="0" borderId="1" xfId="0" quotePrefix="1" applyFont="1" applyBorder="1" applyAlignment="1">
      <alignment horizontal="left" vertical="center" wrapText="1"/>
    </xf>
    <xf numFmtId="0" fontId="84" fillId="21" borderId="4" xfId="0" applyFont="1" applyFill="1" applyBorder="1" applyAlignment="1">
      <alignment horizontal="center" vertical="center" wrapText="1"/>
    </xf>
    <xf numFmtId="0" fontId="84" fillId="21" borderId="5" xfId="0" applyFont="1" applyFill="1" applyBorder="1" applyAlignment="1">
      <alignment horizontal="center" vertical="center" wrapText="1"/>
    </xf>
    <xf numFmtId="0" fontId="67" fillId="10" borderId="4" xfId="0" applyFont="1" applyFill="1" applyBorder="1" applyAlignment="1">
      <alignment horizontal="center" vertical="center" wrapText="1"/>
    </xf>
    <xf numFmtId="0" fontId="67" fillId="10" borderId="5" xfId="0" applyFont="1" applyFill="1" applyBorder="1" applyAlignment="1">
      <alignment horizontal="center" vertical="center" wrapText="1"/>
    </xf>
    <xf numFmtId="0" fontId="51" fillId="0" borderId="1" xfId="0" applyFont="1" applyBorder="1" applyAlignment="1">
      <alignment horizontal="left" vertical="center" wrapText="1"/>
    </xf>
    <xf numFmtId="0" fontId="55" fillId="2" borderId="1" xfId="0" applyFont="1" applyFill="1" applyBorder="1" applyAlignment="1">
      <alignment horizontal="center" vertical="center" wrapText="1"/>
    </xf>
    <xf numFmtId="0" fontId="55" fillId="2" borderId="49" xfId="0" applyFont="1" applyFill="1" applyBorder="1" applyAlignment="1">
      <alignment horizontal="center" vertical="center" wrapText="1"/>
    </xf>
    <xf numFmtId="0" fontId="58" fillId="2" borderId="1" xfId="0" quotePrefix="1" applyFont="1" applyFill="1" applyBorder="1" applyAlignment="1">
      <alignment horizontal="left" vertical="center" wrapText="1"/>
    </xf>
    <xf numFmtId="0" fontId="50" fillId="15" borderId="1" xfId="0" applyFont="1" applyFill="1" applyBorder="1" applyAlignment="1">
      <alignment horizontal="center" vertical="center" wrapText="1"/>
    </xf>
    <xf numFmtId="0" fontId="67" fillId="10" borderId="1" xfId="0" applyFont="1" applyFill="1" applyBorder="1" applyAlignment="1">
      <alignment horizontal="center" vertical="center" wrapText="1"/>
    </xf>
    <xf numFmtId="0" fontId="81" fillId="16" borderId="1" xfId="0" applyFont="1" applyFill="1" applyBorder="1" applyAlignment="1">
      <alignment horizontal="center" vertical="center" wrapText="1"/>
    </xf>
    <xf numFmtId="0" fontId="50" fillId="15" borderId="57" xfId="0" applyFont="1" applyFill="1" applyBorder="1" applyAlignment="1">
      <alignment horizontal="center" vertical="center" wrapText="1"/>
    </xf>
    <xf numFmtId="0" fontId="50" fillId="17" borderId="57" xfId="0" applyFont="1" applyFill="1" applyBorder="1" applyAlignment="1">
      <alignment horizontal="center" vertical="center" wrapText="1"/>
    </xf>
    <xf numFmtId="9" fontId="53" fillId="29" borderId="6" xfId="0" applyNumberFormat="1" applyFont="1" applyFill="1" applyBorder="1" applyAlignment="1">
      <alignment horizontal="center" vertical="center" wrapText="1"/>
    </xf>
    <xf numFmtId="9" fontId="53" fillId="29" borderId="45" xfId="0" applyNumberFormat="1" applyFont="1" applyFill="1" applyBorder="1" applyAlignment="1">
      <alignment horizontal="center" vertical="center" wrapText="1"/>
    </xf>
    <xf numFmtId="9" fontId="53" fillId="29" borderId="53" xfId="0" applyNumberFormat="1" applyFont="1" applyFill="1" applyBorder="1" applyAlignment="1">
      <alignment horizontal="center" vertical="center" wrapText="1"/>
    </xf>
    <xf numFmtId="9" fontId="53" fillId="29" borderId="49" xfId="0" applyNumberFormat="1" applyFont="1" applyFill="1" applyBorder="1" applyAlignment="1">
      <alignment horizontal="center" vertical="center" wrapText="1"/>
    </xf>
    <xf numFmtId="9" fontId="53" fillId="29" borderId="17" xfId="0" applyNumberFormat="1" applyFont="1" applyFill="1" applyBorder="1" applyAlignment="1">
      <alignment horizontal="center" vertical="center" wrapText="1"/>
    </xf>
    <xf numFmtId="9" fontId="53" fillId="29" borderId="30" xfId="0" applyNumberFormat="1" applyFont="1" applyFill="1" applyBorder="1" applyAlignment="1">
      <alignment horizontal="center" vertical="center" wrapText="1"/>
    </xf>
    <xf numFmtId="9" fontId="53" fillId="12" borderId="1" xfId="0" applyNumberFormat="1" applyFont="1" applyFill="1" applyBorder="1" applyAlignment="1">
      <alignment horizontal="center" vertical="center" wrapText="1"/>
    </xf>
    <xf numFmtId="0" fontId="54" fillId="2" borderId="49" xfId="0" applyFont="1" applyFill="1" applyBorder="1" applyAlignment="1">
      <alignment horizontal="center" vertical="center" wrapText="1"/>
    </xf>
    <xf numFmtId="0" fontId="54" fillId="2" borderId="17" xfId="0" applyFont="1" applyFill="1" applyBorder="1" applyAlignment="1">
      <alignment horizontal="center" vertical="center" wrapText="1"/>
    </xf>
    <xf numFmtId="0" fontId="54" fillId="2" borderId="30" xfId="0" applyFont="1" applyFill="1" applyBorder="1" applyAlignment="1">
      <alignment horizontal="center" vertical="center" wrapText="1"/>
    </xf>
    <xf numFmtId="0" fontId="86" fillId="0" borderId="30" xfId="0" applyFont="1" applyBorder="1" applyAlignment="1">
      <alignment horizontal="left" vertical="center" wrapText="1"/>
    </xf>
    <xf numFmtId="0" fontId="86" fillId="0" borderId="1" xfId="0" applyFont="1" applyBorder="1" applyAlignment="1">
      <alignment horizontal="left" vertical="center" wrapText="1"/>
    </xf>
    <xf numFmtId="0" fontId="65" fillId="19" borderId="57" xfId="0" applyFont="1" applyFill="1" applyBorder="1" applyAlignment="1">
      <alignment horizontal="center" vertical="center" wrapText="1"/>
    </xf>
    <xf numFmtId="0" fontId="72" fillId="0" borderId="1" xfId="0" applyFont="1" applyBorder="1" applyAlignment="1">
      <alignment horizontal="center" vertical="center" wrapText="1"/>
    </xf>
    <xf numFmtId="0" fontId="53" fillId="12" borderId="49" xfId="0" applyFont="1" applyFill="1" applyBorder="1" applyAlignment="1">
      <alignment horizontal="center" vertical="center" wrapText="1"/>
    </xf>
    <xf numFmtId="0" fontId="53" fillId="12" borderId="17" xfId="0" applyFont="1" applyFill="1" applyBorder="1" applyAlignment="1">
      <alignment horizontal="center" vertical="center" wrapText="1"/>
    </xf>
    <xf numFmtId="0" fontId="53" fillId="12" borderId="30" xfId="0" applyFont="1" applyFill="1" applyBorder="1" applyAlignment="1">
      <alignment horizontal="center" vertical="center" wrapText="1"/>
    </xf>
    <xf numFmtId="0" fontId="53" fillId="12" borderId="49" xfId="0" quotePrefix="1" applyFont="1" applyFill="1" applyBorder="1" applyAlignment="1">
      <alignment horizontal="center" vertical="center" wrapText="1"/>
    </xf>
    <xf numFmtId="0" fontId="53" fillId="12" borderId="17" xfId="0" quotePrefix="1" applyFont="1" applyFill="1" applyBorder="1" applyAlignment="1">
      <alignment horizontal="center" vertical="center" wrapText="1"/>
    </xf>
    <xf numFmtId="0" fontId="53" fillId="12" borderId="30" xfId="0" quotePrefix="1" applyFont="1" applyFill="1" applyBorder="1" applyAlignment="1">
      <alignment horizontal="center" vertical="center" wrapText="1"/>
    </xf>
    <xf numFmtId="0" fontId="67" fillId="19" borderId="1" xfId="0" applyFont="1" applyFill="1" applyBorder="1" applyAlignment="1">
      <alignment horizontal="left" vertical="center" wrapText="1"/>
    </xf>
    <xf numFmtId="0" fontId="66" fillId="0" borderId="4" xfId="0" applyFont="1" applyBorder="1" applyAlignment="1">
      <alignment horizontal="left" vertical="center" wrapText="1"/>
    </xf>
    <xf numFmtId="0" fontId="66" fillId="0" borderId="6" xfId="0" applyFont="1" applyBorder="1" applyAlignment="1">
      <alignment horizontal="left" vertical="center" wrapText="1"/>
    </xf>
    <xf numFmtId="0" fontId="66" fillId="0" borderId="29" xfId="0" applyFont="1" applyBorder="1" applyAlignment="1">
      <alignment horizontal="left" vertical="center" wrapText="1"/>
    </xf>
    <xf numFmtId="0" fontId="66" fillId="0" borderId="45" xfId="0" applyFont="1" applyBorder="1" applyAlignment="1">
      <alignment horizontal="left" vertical="center" wrapText="1"/>
    </xf>
    <xf numFmtId="0" fontId="66" fillId="0" borderId="32" xfId="0" applyFont="1" applyBorder="1" applyAlignment="1">
      <alignment horizontal="left" vertical="center" wrapText="1"/>
    </xf>
    <xf numFmtId="0" fontId="66" fillId="0" borderId="53" xfId="0" applyFont="1" applyBorder="1" applyAlignment="1">
      <alignment horizontal="left" vertical="center" wrapText="1"/>
    </xf>
    <xf numFmtId="171" fontId="61" fillId="2" borderId="2" xfId="0" applyNumberFormat="1" applyFont="1" applyFill="1" applyBorder="1" applyAlignment="1">
      <alignment horizontal="center" vertical="center" wrapText="1"/>
    </xf>
    <xf numFmtId="171" fontId="61" fillId="2" borderId="33" xfId="0" applyNumberFormat="1" applyFont="1" applyFill="1" applyBorder="1" applyAlignment="1">
      <alignment horizontal="center" vertical="center" wrapText="1"/>
    </xf>
    <xf numFmtId="171" fontId="61" fillId="2" borderId="3" xfId="0" applyNumberFormat="1" applyFont="1" applyFill="1" applyBorder="1" applyAlignment="1">
      <alignment horizontal="center" vertical="center" wrapText="1"/>
    </xf>
    <xf numFmtId="171" fontId="61" fillId="0" borderId="2" xfId="0" applyNumberFormat="1" applyFont="1" applyBorder="1" applyAlignment="1">
      <alignment horizontal="center" vertical="center" wrapText="1"/>
    </xf>
    <xf numFmtId="171" fontId="61" fillId="0" borderId="33" xfId="0" applyNumberFormat="1" applyFont="1" applyBorder="1" applyAlignment="1">
      <alignment horizontal="center" vertical="center" wrapText="1"/>
    </xf>
    <xf numFmtId="171" fontId="61" fillId="0" borderId="3" xfId="0" applyNumberFormat="1" applyFont="1" applyBorder="1" applyAlignment="1">
      <alignment horizontal="center" vertical="center" wrapText="1"/>
    </xf>
    <xf numFmtId="0" fontId="66" fillId="0" borderId="2" xfId="0" applyFont="1" applyBorder="1" applyAlignment="1">
      <alignment horizontal="left" vertical="center" wrapText="1"/>
    </xf>
    <xf numFmtId="0" fontId="66" fillId="0" borderId="3" xfId="0" applyFont="1" applyBorder="1" applyAlignment="1">
      <alignment horizontal="left" vertical="center" wrapText="1"/>
    </xf>
    <xf numFmtId="0" fontId="66" fillId="0" borderId="0" xfId="0" applyFont="1" applyAlignment="1">
      <alignment horizontal="left" vertical="center" wrapText="1"/>
    </xf>
    <xf numFmtId="0" fontId="65" fillId="0" borderId="1" xfId="0" applyFont="1" applyBorder="1" applyAlignment="1">
      <alignment horizontal="left" vertical="center" wrapText="1"/>
    </xf>
    <xf numFmtId="0" fontId="53" fillId="29" borderId="49" xfId="0" quotePrefix="1" applyFont="1" applyFill="1" applyBorder="1" applyAlignment="1">
      <alignment horizontal="center" vertical="center" wrapText="1"/>
    </xf>
    <xf numFmtId="0" fontId="53" fillId="29" borderId="17" xfId="0" quotePrefix="1" applyFont="1" applyFill="1" applyBorder="1" applyAlignment="1">
      <alignment horizontal="center" vertical="center" wrapText="1"/>
    </xf>
    <xf numFmtId="0" fontId="53" fillId="29" borderId="30" xfId="0" quotePrefix="1" applyFont="1" applyFill="1" applyBorder="1" applyAlignment="1">
      <alignment horizontal="center" vertical="center" wrapText="1"/>
    </xf>
    <xf numFmtId="167" fontId="53" fillId="29" borderId="1" xfId="0" quotePrefix="1" applyNumberFormat="1" applyFont="1" applyFill="1" applyBorder="1" applyAlignment="1">
      <alignment horizontal="center" vertical="center" wrapText="1"/>
    </xf>
    <xf numFmtId="0" fontId="53" fillId="45" borderId="1" xfId="0" applyFont="1" applyFill="1" applyBorder="1" applyAlignment="1">
      <alignment horizontal="center" vertical="center" wrapText="1"/>
    </xf>
    <xf numFmtId="0" fontId="66" fillId="0" borderId="1" xfId="0" applyFont="1" applyBorder="1" applyAlignment="1">
      <alignment horizontal="left" vertical="center"/>
    </xf>
    <xf numFmtId="0" fontId="66" fillId="0" borderId="1" xfId="0" applyFont="1" applyBorder="1" applyAlignment="1">
      <alignment horizontal="center" vertical="center"/>
    </xf>
    <xf numFmtId="0" fontId="57" fillId="0" borderId="1" xfId="0" applyFont="1" applyBorder="1" applyAlignment="1">
      <alignment horizontal="left" vertical="center" wrapText="1"/>
    </xf>
    <xf numFmtId="0" fontId="54" fillId="25" borderId="17" xfId="0" quotePrefix="1" applyFont="1" applyFill="1" applyBorder="1" applyAlignment="1">
      <alignment horizontal="center" vertical="center" wrapText="1"/>
    </xf>
    <xf numFmtId="0" fontId="54" fillId="25" borderId="17" xfId="0" applyFont="1" applyFill="1" applyBorder="1" applyAlignment="1">
      <alignment horizontal="center" vertical="center" wrapText="1"/>
    </xf>
    <xf numFmtId="0" fontId="72" fillId="0" borderId="60" xfId="0" applyFont="1" applyBorder="1" applyAlignment="1">
      <alignment horizontal="center" vertical="center" wrapText="1"/>
    </xf>
    <xf numFmtId="0" fontId="72" fillId="0" borderId="37" xfId="0" applyFont="1" applyBorder="1" applyAlignment="1">
      <alignment horizontal="center" vertical="center" wrapText="1"/>
    </xf>
    <xf numFmtId="0" fontId="65" fillId="22" borderId="58" xfId="0" applyFont="1" applyFill="1" applyBorder="1" applyAlignment="1">
      <alignment horizontal="center" vertical="center" wrapText="1"/>
    </xf>
    <xf numFmtId="0" fontId="65" fillId="25" borderId="49" xfId="0" applyFont="1" applyFill="1" applyBorder="1" applyAlignment="1">
      <alignment vertical="center" wrapText="1"/>
    </xf>
    <xf numFmtId="0" fontId="76" fillId="25" borderId="49" xfId="0" applyFont="1" applyFill="1" applyBorder="1" applyAlignment="1">
      <alignment vertical="center" wrapText="1"/>
    </xf>
    <xf numFmtId="0" fontId="102" fillId="2" borderId="17" xfId="0" quotePrefix="1" applyFont="1" applyFill="1" applyBorder="1" applyAlignment="1">
      <alignment horizontal="center" vertical="center" wrapText="1"/>
    </xf>
    <xf numFmtId="0" fontId="102" fillId="2" borderId="17" xfId="0" applyFont="1" applyFill="1" applyBorder="1" applyAlignment="1">
      <alignment horizontal="center" vertical="center" wrapText="1"/>
    </xf>
    <xf numFmtId="0" fontId="58" fillId="25" borderId="17" xfId="0" quotePrefix="1" applyFont="1" applyFill="1" applyBorder="1" applyAlignment="1">
      <alignment horizontal="left" vertical="center" wrapText="1"/>
    </xf>
    <xf numFmtId="0" fontId="58" fillId="25" borderId="17" xfId="0" applyFont="1" applyFill="1" applyBorder="1" applyAlignment="1">
      <alignment horizontal="left" vertical="center" wrapText="1"/>
    </xf>
    <xf numFmtId="0" fontId="48" fillId="25" borderId="17" xfId="0" quotePrefix="1" applyFont="1" applyFill="1" applyBorder="1" applyAlignment="1">
      <alignment horizontal="left" vertical="center" wrapText="1"/>
    </xf>
    <xf numFmtId="0" fontId="48" fillId="25" borderId="17" xfId="0" applyFont="1" applyFill="1" applyBorder="1" applyAlignment="1">
      <alignment horizontal="left" vertical="center" wrapText="1"/>
    </xf>
    <xf numFmtId="0" fontId="67" fillId="22" borderId="30" xfId="0" applyFont="1" applyFill="1" applyBorder="1" applyAlignment="1">
      <alignment horizontal="left" vertical="center" wrapText="1"/>
    </xf>
    <xf numFmtId="0" fontId="65" fillId="8" borderId="30" xfId="0" applyFont="1" applyFill="1" applyBorder="1" applyAlignment="1">
      <alignment horizontal="left" vertical="center" wrapText="1"/>
    </xf>
    <xf numFmtId="0" fontId="65" fillId="22" borderId="1" xfId="0" applyFont="1" applyFill="1" applyBorder="1" applyAlignment="1">
      <alignment horizontal="center" vertical="center" wrapText="1"/>
    </xf>
    <xf numFmtId="0" fontId="65" fillId="22" borderId="49" xfId="0" applyFont="1" applyFill="1" applyBorder="1" applyAlignment="1">
      <alignment horizontal="center" vertical="center" wrapText="1"/>
    </xf>
    <xf numFmtId="0" fontId="65" fillId="0" borderId="49" xfId="0" applyFont="1" applyBorder="1" applyAlignment="1">
      <alignment vertical="center" wrapText="1"/>
    </xf>
    <xf numFmtId="0" fontId="76" fillId="0" borderId="49" xfId="0" applyFont="1" applyBorder="1" applyAlignment="1">
      <alignment vertical="center" wrapText="1"/>
    </xf>
    <xf numFmtId="0" fontId="102" fillId="2" borderId="49" xfId="0" applyFont="1" applyFill="1" applyBorder="1" applyAlignment="1">
      <alignment horizontal="center" vertical="center" wrapText="1"/>
    </xf>
    <xf numFmtId="0" fontId="102" fillId="2" borderId="30" xfId="0" applyFont="1" applyFill="1" applyBorder="1" applyAlignment="1">
      <alignment horizontal="center" vertical="center" wrapText="1"/>
    </xf>
    <xf numFmtId="0" fontId="64" fillId="0" borderId="17" xfId="0" applyFont="1" applyBorder="1" applyAlignment="1">
      <alignment horizontal="left" vertical="center" wrapText="1"/>
    </xf>
    <xf numFmtId="0" fontId="102" fillId="2" borderId="1" xfId="0" applyFont="1" applyFill="1" applyBorder="1" applyAlignment="1">
      <alignment horizontal="center" vertical="center" wrapText="1"/>
    </xf>
    <xf numFmtId="0" fontId="58" fillId="25" borderId="1" xfId="0" applyFont="1" applyFill="1" applyBorder="1" applyAlignment="1">
      <alignment horizontal="left" vertical="center" wrapText="1"/>
    </xf>
    <xf numFmtId="0" fontId="107" fillId="0" borderId="17" xfId="0" applyFont="1" applyBorder="1" applyAlignment="1">
      <alignment horizontal="left" vertical="center" wrapText="1"/>
    </xf>
    <xf numFmtId="0" fontId="107" fillId="0" borderId="30" xfId="0" applyFont="1" applyBorder="1" applyAlignment="1">
      <alignment horizontal="left" vertical="center" wrapText="1"/>
    </xf>
    <xf numFmtId="0" fontId="64" fillId="0" borderId="49" xfId="0" applyFont="1" applyBorder="1" applyAlignment="1">
      <alignment horizontal="left" vertical="center" wrapText="1"/>
    </xf>
    <xf numFmtId="0" fontId="64" fillId="0" borderId="30" xfId="0" applyFont="1" applyBorder="1" applyAlignment="1">
      <alignment horizontal="left" vertical="center" wrapText="1"/>
    </xf>
    <xf numFmtId="0" fontId="58" fillId="0" borderId="17" xfId="0" applyFont="1" applyBorder="1" applyAlignment="1">
      <alignment horizontal="left" vertical="center" wrapText="1"/>
    </xf>
    <xf numFmtId="0" fontId="65" fillId="0" borderId="17" xfId="0" applyFont="1" applyBorder="1" applyAlignment="1">
      <alignment vertical="center" wrapText="1"/>
    </xf>
    <xf numFmtId="0" fontId="65" fillId="0" borderId="30" xfId="0" applyFont="1" applyBorder="1" applyAlignment="1">
      <alignment vertical="center" wrapText="1"/>
    </xf>
    <xf numFmtId="0" fontId="48" fillId="0" borderId="53" xfId="0" applyFont="1" applyBorder="1" applyAlignment="1">
      <alignment horizontal="left" vertical="center" wrapText="1"/>
    </xf>
    <xf numFmtId="0" fontId="54" fillId="0" borderId="53" xfId="0" applyFont="1" applyBorder="1" applyAlignment="1">
      <alignment horizontal="center" vertical="center" wrapText="1"/>
    </xf>
    <xf numFmtId="0" fontId="67" fillId="20" borderId="29" xfId="0" applyFont="1" applyFill="1" applyBorder="1" applyAlignment="1">
      <alignment horizontal="center" vertical="center" wrapText="1"/>
    </xf>
    <xf numFmtId="0" fontId="67" fillId="20" borderId="0" xfId="0" applyFont="1" applyFill="1" applyAlignment="1">
      <alignment horizontal="center" vertical="center" wrapText="1"/>
    </xf>
    <xf numFmtId="0" fontId="76" fillId="0" borderId="2" xfId="0" applyFont="1" applyBorder="1" applyAlignment="1">
      <alignment vertical="center" wrapText="1"/>
    </xf>
    <xf numFmtId="0" fontId="102" fillId="2" borderId="53" xfId="0" applyFont="1" applyFill="1" applyBorder="1" applyAlignment="1">
      <alignment horizontal="center" vertical="center" wrapText="1"/>
    </xf>
    <xf numFmtId="0" fontId="103" fillId="0" borderId="49" xfId="0" applyFont="1" applyBorder="1" applyAlignment="1">
      <alignment horizontal="left" vertical="center" wrapText="1"/>
    </xf>
    <xf numFmtId="0" fontId="106" fillId="0" borderId="17" xfId="0" applyFont="1" applyBorder="1" applyAlignment="1">
      <alignment horizontal="left" vertical="center" wrapText="1"/>
    </xf>
    <xf numFmtId="0" fontId="106" fillId="0" borderId="53" xfId="0" applyFont="1" applyBorder="1" applyAlignment="1">
      <alignment horizontal="left" vertical="center" wrapText="1"/>
    </xf>
    <xf numFmtId="0" fontId="70" fillId="20" borderId="1" xfId="0" applyFont="1" applyFill="1" applyBorder="1" applyAlignment="1">
      <alignment horizontal="left" vertical="center" wrapText="1"/>
    </xf>
    <xf numFmtId="0" fontId="67" fillId="20" borderId="4" xfId="0" applyFont="1" applyFill="1" applyBorder="1" applyAlignment="1">
      <alignment horizontal="center" vertical="center" wrapText="1"/>
    </xf>
    <xf numFmtId="0" fontId="67" fillId="20" borderId="5" xfId="0" applyFont="1" applyFill="1" applyBorder="1" applyAlignment="1">
      <alignment horizontal="center" vertical="center" wrapText="1"/>
    </xf>
    <xf numFmtId="0" fontId="53" fillId="20" borderId="57" xfId="0" applyFont="1" applyFill="1" applyBorder="1" applyAlignment="1">
      <alignment horizontal="center" vertical="center" wrapText="1"/>
    </xf>
    <xf numFmtId="0" fontId="106" fillId="0" borderId="1" xfId="0" applyFont="1" applyBorder="1" applyAlignment="1">
      <alignment horizontal="left" vertical="center" wrapText="1"/>
    </xf>
    <xf numFmtId="0" fontId="58" fillId="2" borderId="49" xfId="0" applyFont="1" applyFill="1" applyBorder="1" applyAlignment="1">
      <alignment horizontal="left" vertical="center" wrapText="1"/>
    </xf>
    <xf numFmtId="0" fontId="58" fillId="2" borderId="17" xfId="0" applyFont="1" applyFill="1" applyBorder="1" applyAlignment="1">
      <alignment horizontal="left" vertical="center" wrapText="1"/>
    </xf>
    <xf numFmtId="0" fontId="58" fillId="2" borderId="30" xfId="0" applyFont="1" applyFill="1" applyBorder="1" applyAlignment="1">
      <alignment horizontal="left" vertical="center" wrapText="1"/>
    </xf>
    <xf numFmtId="0" fontId="54" fillId="0" borderId="45" xfId="0" applyFont="1" applyBorder="1" applyAlignment="1">
      <alignment horizontal="center" vertical="center" wrapText="1"/>
    </xf>
    <xf numFmtId="0" fontId="102" fillId="2" borderId="45" xfId="0" applyFont="1" applyFill="1" applyBorder="1" applyAlignment="1">
      <alignment horizontal="center" vertical="center" wrapText="1"/>
    </xf>
    <xf numFmtId="0" fontId="58" fillId="0" borderId="45" xfId="0" applyFont="1" applyBorder="1" applyAlignment="1">
      <alignment horizontal="left" vertical="center" wrapText="1"/>
    </xf>
    <xf numFmtId="0" fontId="58" fillId="0" borderId="53" xfId="0" applyFont="1" applyBorder="1" applyAlignment="1">
      <alignment horizontal="left" vertical="center" wrapText="1"/>
    </xf>
    <xf numFmtId="0" fontId="48" fillId="0" borderId="45" xfId="0" applyFont="1" applyBorder="1" applyAlignment="1">
      <alignment horizontal="left" vertical="center" wrapText="1"/>
    </xf>
    <xf numFmtId="0" fontId="67" fillId="19" borderId="29" xfId="0" applyFont="1" applyFill="1" applyBorder="1" applyAlignment="1">
      <alignment horizontal="center" vertical="center" wrapText="1"/>
    </xf>
    <xf numFmtId="0" fontId="67" fillId="19" borderId="0" xfId="0" applyFont="1" applyFill="1" applyAlignment="1">
      <alignment horizontal="center" vertical="center" wrapText="1"/>
    </xf>
    <xf numFmtId="0" fontId="67" fillId="19" borderId="32" xfId="0" applyFont="1" applyFill="1" applyBorder="1" applyAlignment="1">
      <alignment horizontal="center" vertical="center" wrapText="1"/>
    </xf>
    <xf numFmtId="0" fontId="67" fillId="19" borderId="31" xfId="0" applyFont="1" applyFill="1" applyBorder="1" applyAlignment="1">
      <alignment horizontal="center" vertical="center" wrapText="1"/>
    </xf>
    <xf numFmtId="0" fontId="48" fillId="0" borderId="5" xfId="0" applyFont="1" applyBorder="1" applyAlignment="1">
      <alignment horizontal="left" vertical="center" wrapText="1"/>
    </xf>
    <xf numFmtId="0" fontId="48" fillId="0" borderId="0" xfId="0" applyFont="1" applyAlignment="1">
      <alignment horizontal="left" vertical="center" wrapText="1"/>
    </xf>
    <xf numFmtId="0" fontId="48" fillId="0" borderId="31" xfId="0" applyFont="1" applyBorder="1" applyAlignment="1">
      <alignment horizontal="left" vertical="center" wrapText="1"/>
    </xf>
    <xf numFmtId="0" fontId="102" fillId="2" borderId="5" xfId="0" applyFont="1" applyFill="1" applyBorder="1" applyAlignment="1">
      <alignment horizontal="center" vertical="center" wrapText="1"/>
    </xf>
    <xf numFmtId="0" fontId="102" fillId="2" borderId="0" xfId="0" applyFont="1" applyFill="1" applyAlignment="1">
      <alignment horizontal="center" vertical="center" wrapText="1"/>
    </xf>
    <xf numFmtId="0" fontId="102" fillId="2" borderId="31" xfId="0" applyFont="1" applyFill="1" applyBorder="1" applyAlignment="1">
      <alignment horizontal="center" vertical="center" wrapText="1"/>
    </xf>
    <xf numFmtId="0" fontId="48" fillId="0" borderId="4" xfId="0" applyFont="1" applyBorder="1" applyAlignment="1">
      <alignment horizontal="left" vertical="center" wrapText="1"/>
    </xf>
    <xf numFmtId="0" fontId="48" fillId="0" borderId="29" xfId="0" applyFont="1" applyBorder="1" applyAlignment="1">
      <alignment horizontal="left" vertical="center" wrapText="1"/>
    </xf>
    <xf numFmtId="0" fontId="48" fillId="0" borderId="32" xfId="0" applyFont="1" applyBorder="1" applyAlignment="1">
      <alignment horizontal="left" vertical="center" wrapText="1"/>
    </xf>
    <xf numFmtId="0" fontId="67" fillId="38" borderId="4" xfId="0" applyFont="1" applyFill="1" applyBorder="1" applyAlignment="1">
      <alignment horizontal="center" vertical="center" wrapText="1"/>
    </xf>
    <xf numFmtId="0" fontId="67" fillId="38" borderId="5" xfId="0" applyFont="1" applyFill="1" applyBorder="1" applyAlignment="1">
      <alignment horizontal="center" vertical="center" wrapText="1"/>
    </xf>
    <xf numFmtId="0" fontId="67" fillId="38" borderId="1" xfId="0" applyFont="1" applyFill="1" applyBorder="1" applyAlignment="1">
      <alignment horizontal="center" vertical="center" wrapText="1"/>
    </xf>
    <xf numFmtId="0" fontId="67" fillId="38" borderId="30" xfId="0" applyFont="1" applyFill="1" applyBorder="1" applyAlignment="1">
      <alignment horizontal="left" vertical="center" wrapText="1"/>
    </xf>
    <xf numFmtId="0" fontId="65" fillId="38" borderId="1" xfId="0" applyFont="1" applyFill="1" applyBorder="1" applyAlignment="1">
      <alignment horizontal="center" vertical="center" wrapText="1"/>
    </xf>
    <xf numFmtId="0" fontId="65" fillId="38" borderId="49" xfId="0" applyFont="1" applyFill="1" applyBorder="1" applyAlignment="1">
      <alignment horizontal="center" vertical="center" wrapText="1"/>
    </xf>
    <xf numFmtId="0" fontId="67" fillId="38" borderId="32" xfId="0" applyFont="1" applyFill="1" applyBorder="1" applyAlignment="1">
      <alignment horizontal="center" vertical="center" wrapText="1"/>
    </xf>
    <xf numFmtId="0" fontId="67" fillId="38" borderId="31" xfId="0" applyFont="1" applyFill="1" applyBorder="1" applyAlignment="1">
      <alignment horizontal="center" vertical="center" wrapText="1"/>
    </xf>
    <xf numFmtId="0" fontId="65" fillId="8" borderId="33" xfId="0" applyFont="1" applyFill="1" applyBorder="1" applyAlignment="1">
      <alignment horizontal="left" vertical="center" wrapText="1"/>
    </xf>
    <xf numFmtId="0" fontId="65" fillId="8" borderId="33" xfId="0" applyFont="1" applyFill="1" applyBorder="1" applyAlignment="1">
      <alignment horizontal="center" vertical="center" wrapText="1"/>
    </xf>
    <xf numFmtId="0" fontId="105" fillId="38" borderId="33" xfId="0" applyFont="1" applyFill="1" applyBorder="1" applyAlignment="1">
      <alignment horizontal="left" vertical="center" wrapText="1"/>
    </xf>
    <xf numFmtId="0" fontId="105" fillId="38" borderId="3" xfId="0" applyFont="1" applyFill="1" applyBorder="1" applyAlignment="1">
      <alignment horizontal="left" vertical="center" wrapText="1"/>
    </xf>
    <xf numFmtId="0" fontId="76" fillId="0" borderId="4" xfId="0" applyFont="1" applyBorder="1" applyAlignment="1">
      <alignment horizontal="left" vertical="center" wrapText="1"/>
    </xf>
    <xf numFmtId="0" fontId="76" fillId="0" borderId="6" xfId="0" applyFont="1" applyBorder="1" applyAlignment="1">
      <alignment horizontal="left" vertical="center" wrapText="1"/>
    </xf>
    <xf numFmtId="176" fontId="65" fillId="0" borderId="4" xfId="0" applyNumberFormat="1" applyFont="1" applyBorder="1" applyAlignment="1">
      <alignment horizontal="left" vertical="center"/>
    </xf>
    <xf numFmtId="176" fontId="65" fillId="0" borderId="6" xfId="0" applyNumberFormat="1" applyFont="1" applyBorder="1" applyAlignment="1">
      <alignment horizontal="left" vertical="center"/>
    </xf>
    <xf numFmtId="174" fontId="41" fillId="0" borderId="4" xfId="0" applyNumberFormat="1" applyFont="1" applyBorder="1" applyAlignment="1">
      <alignment horizontal="left"/>
    </xf>
    <xf numFmtId="174" fontId="41" fillId="0" borderId="6" xfId="0" applyNumberFormat="1" applyFont="1" applyBorder="1" applyAlignment="1">
      <alignment horizontal="left"/>
    </xf>
    <xf numFmtId="0" fontId="76" fillId="0" borderId="2" xfId="0" applyFont="1" applyBorder="1" applyAlignment="1">
      <alignment horizontal="left" vertical="center" wrapText="1"/>
    </xf>
    <xf numFmtId="0" fontId="76" fillId="0" borderId="3" xfId="0" applyFont="1" applyBorder="1" applyAlignment="1">
      <alignment horizontal="left" vertical="center" wrapText="1"/>
    </xf>
    <xf numFmtId="176" fontId="65" fillId="0" borderId="2" xfId="0" applyNumberFormat="1" applyFont="1" applyBorder="1" applyAlignment="1">
      <alignment horizontal="left" vertical="center"/>
    </xf>
    <xf numFmtId="176" fontId="65" fillId="0" borderId="3" xfId="0" applyNumberFormat="1" applyFont="1" applyBorder="1" applyAlignment="1">
      <alignment horizontal="left" vertical="center"/>
    </xf>
    <xf numFmtId="174" fontId="41" fillId="0" borderId="2" xfId="0" applyNumberFormat="1" applyFont="1" applyBorder="1" applyAlignment="1">
      <alignment horizontal="left" vertical="center"/>
    </xf>
    <xf numFmtId="174" fontId="41" fillId="0" borderId="3" xfId="0" applyNumberFormat="1" applyFont="1" applyBorder="1" applyAlignment="1">
      <alignment horizontal="left" vertical="center"/>
    </xf>
    <xf numFmtId="0" fontId="41" fillId="41" borderId="2" xfId="0" quotePrefix="1" applyFont="1" applyFill="1" applyBorder="1" applyAlignment="1">
      <alignment horizontal="left" vertical="center" wrapText="1"/>
    </xf>
    <xf numFmtId="0" fontId="41" fillId="41" borderId="33" xfId="0" quotePrefix="1" applyFont="1" applyFill="1" applyBorder="1" applyAlignment="1">
      <alignment horizontal="left" vertical="center" wrapText="1"/>
    </xf>
    <xf numFmtId="0" fontId="64" fillId="0" borderId="1" xfId="0" applyFont="1" applyBorder="1" applyAlignment="1">
      <alignment horizontal="left" vertical="center" wrapText="1"/>
    </xf>
    <xf numFmtId="0" fontId="41" fillId="0" borderId="2" xfId="0" quotePrefix="1" applyFont="1" applyBorder="1" applyAlignment="1">
      <alignment horizontal="center" vertical="center" wrapText="1"/>
    </xf>
    <xf numFmtId="0" fontId="41" fillId="0" borderId="33" xfId="0" quotePrefix="1" applyFont="1" applyBorder="1" applyAlignment="1">
      <alignment horizontal="center" vertical="center" wrapText="1"/>
    </xf>
    <xf numFmtId="0" fontId="41" fillId="0" borderId="2" xfId="0" applyFont="1" applyBorder="1" applyAlignment="1">
      <alignment horizontal="center" vertical="center" wrapText="1"/>
    </xf>
    <xf numFmtId="0" fontId="41" fillId="0" borderId="33" xfId="0" applyFont="1" applyBorder="1" applyAlignment="1">
      <alignment horizontal="center" vertical="center" wrapText="1"/>
    </xf>
    <xf numFmtId="0" fontId="67" fillId="16" borderId="2" xfId="0" applyFont="1" applyFill="1" applyBorder="1" applyAlignment="1">
      <alignment horizontal="center" vertical="center" wrapText="1"/>
    </xf>
    <xf numFmtId="0" fontId="67" fillId="16" borderId="33" xfId="0" applyFont="1" applyFill="1" applyBorder="1" applyAlignment="1">
      <alignment horizontal="center" vertical="center" wrapText="1"/>
    </xf>
    <xf numFmtId="173" fontId="65" fillId="0" borderId="1" xfId="0" applyNumberFormat="1" applyFont="1" applyBorder="1" applyAlignment="1">
      <alignment horizontal="left"/>
    </xf>
    <xf numFmtId="174" fontId="41" fillId="0" borderId="2" xfId="0" applyNumberFormat="1" applyFont="1" applyBorder="1" applyAlignment="1">
      <alignment horizontal="left"/>
    </xf>
    <xf numFmtId="174" fontId="41" fillId="0" borderId="3" xfId="0" applyNumberFormat="1" applyFont="1" applyBorder="1" applyAlignment="1">
      <alignment horizontal="left"/>
    </xf>
    <xf numFmtId="175" fontId="65" fillId="0" borderId="1" xfId="0" applyNumberFormat="1" applyFont="1" applyBorder="1" applyAlignment="1">
      <alignment horizontal="left" vertical="center"/>
    </xf>
    <xf numFmtId="0" fontId="67" fillId="15" borderId="4" xfId="0" applyFont="1" applyFill="1" applyBorder="1" applyAlignment="1">
      <alignment horizontal="center" vertical="center" wrapText="1"/>
    </xf>
    <xf numFmtId="0" fontId="67" fillId="15" borderId="5" xfId="0" applyFont="1" applyFill="1" applyBorder="1" applyAlignment="1">
      <alignment horizontal="center" vertical="center" wrapText="1"/>
    </xf>
    <xf numFmtId="0" fontId="67" fillId="16" borderId="32" xfId="0" applyFont="1" applyFill="1" applyBorder="1" applyAlignment="1">
      <alignment horizontal="center" vertical="center" wrapText="1"/>
    </xf>
    <xf numFmtId="0" fontId="65" fillId="15" borderId="57" xfId="0" applyFont="1" applyFill="1" applyBorder="1" applyAlignment="1">
      <alignment horizontal="center" vertical="center" wrapText="1"/>
    </xf>
    <xf numFmtId="0" fontId="67" fillId="37" borderId="4" xfId="0" applyFont="1" applyFill="1" applyBorder="1" applyAlignment="1">
      <alignment horizontal="center" vertical="center" wrapText="1"/>
    </xf>
    <xf numFmtId="0" fontId="67" fillId="37" borderId="5" xfId="0" applyFont="1" applyFill="1" applyBorder="1" applyAlignment="1">
      <alignment horizontal="center" vertical="center" wrapText="1"/>
    </xf>
    <xf numFmtId="0" fontId="65" fillId="37" borderId="57" xfId="0" applyFont="1" applyFill="1" applyBorder="1" applyAlignment="1">
      <alignment horizontal="center" vertical="center" wrapText="1"/>
    </xf>
    <xf numFmtId="0" fontId="67" fillId="37" borderId="1" xfId="0" applyFont="1" applyFill="1" applyBorder="1" applyAlignment="1">
      <alignment horizontal="center" vertical="center" wrapText="1"/>
    </xf>
    <xf numFmtId="0" fontId="67" fillId="37" borderId="1" xfId="0" applyFont="1" applyFill="1" applyBorder="1" applyAlignment="1">
      <alignment horizontal="left" vertical="center" wrapText="1"/>
    </xf>
    <xf numFmtId="0" fontId="65" fillId="37" borderId="1" xfId="0" applyFont="1" applyFill="1" applyBorder="1" applyAlignment="1">
      <alignment horizontal="center" vertical="center" wrapText="1"/>
    </xf>
    <xf numFmtId="0" fontId="103" fillId="0" borderId="1" xfId="0" applyFont="1" applyBorder="1" applyAlignment="1">
      <alignment horizontal="left" vertical="center" wrapText="1"/>
    </xf>
    <xf numFmtId="0" fontId="68" fillId="36" borderId="1" xfId="0" applyFont="1" applyFill="1" applyBorder="1" applyAlignment="1">
      <alignment horizontal="left" vertical="center" wrapText="1"/>
    </xf>
    <xf numFmtId="0" fontId="90" fillId="34" borderId="62" xfId="0" applyFont="1" applyFill="1" applyBorder="1" applyAlignment="1">
      <alignment horizontal="left" vertical="center" wrapText="1"/>
    </xf>
    <xf numFmtId="0" fontId="111" fillId="47" borderId="1" xfId="0" applyFont="1" applyFill="1" applyBorder="1" applyAlignment="1">
      <alignment horizontal="center" vertical="center" wrapText="1"/>
    </xf>
    <xf numFmtId="10" fontId="112" fillId="14" borderId="1" xfId="1" applyNumberFormat="1" applyFont="1" applyFill="1" applyBorder="1" applyAlignment="1">
      <alignment horizontal="center" vertical="center"/>
    </xf>
    <xf numFmtId="10" fontId="112" fillId="46" borderId="1" xfId="1" applyNumberFormat="1" applyFont="1" applyFill="1" applyBorder="1" applyAlignment="1">
      <alignment horizontal="center" vertical="center"/>
    </xf>
    <xf numFmtId="0" fontId="112" fillId="14" borderId="1" xfId="0" applyFont="1" applyFill="1" applyBorder="1" applyAlignment="1">
      <alignment horizontal="center" vertical="center"/>
    </xf>
    <xf numFmtId="0" fontId="112" fillId="46" borderId="1" xfId="0" applyFont="1" applyFill="1" applyBorder="1" applyAlignment="1">
      <alignment horizontal="center" vertical="center"/>
    </xf>
    <xf numFmtId="0" fontId="113" fillId="5" borderId="1" xfId="0" applyFont="1" applyFill="1" applyBorder="1" applyAlignment="1">
      <alignment horizontal="left" vertical="center"/>
    </xf>
    <xf numFmtId="0" fontId="111" fillId="14" borderId="1" xfId="0" applyFont="1" applyFill="1" applyBorder="1" applyAlignment="1">
      <alignment horizontal="center" vertical="center" wrapText="1"/>
    </xf>
    <xf numFmtId="0" fontId="111" fillId="46" borderId="1" xfId="0" applyFont="1" applyFill="1" applyBorder="1" applyAlignment="1">
      <alignment horizontal="center" vertical="center" wrapText="1"/>
    </xf>
    <xf numFmtId="0" fontId="20" fillId="0" borderId="1" xfId="0" applyFont="1" applyBorder="1" applyAlignment="1">
      <alignment horizontal="center" vertical="center"/>
    </xf>
  </cellXfs>
  <cellStyles count="4">
    <cellStyle name="Hyperlink" xfId="2" builtinId="8"/>
    <cellStyle name="Normal" xfId="0" builtinId="0"/>
    <cellStyle name="Normal 2" xfId="3" xr:uid="{CAC9F9DC-A47E-4E23-8ED3-A31C54A1C6EA}"/>
    <cellStyle name="Percent" xfId="1" builtinId="5"/>
  </cellStyles>
  <dxfs count="12">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
      <font>
        <color rgb="FF9C0006"/>
        <family val="2"/>
      </font>
      <fill>
        <patternFill patternType="solid">
          <fgColor rgb="FFFFC7CE"/>
          <bgColor rgb="FFFFC7CE"/>
        </patternFill>
      </fill>
    </dxf>
  </dxfs>
  <tableStyles count="0" defaultTableStyle="TableStyleMedium2" defaultPivotStyle="PivotStyleLight16"/>
  <colors>
    <mruColors>
      <color rgb="FF33CC33"/>
      <color rgb="FFE2E2E2"/>
      <color rgb="FFFFEDE1"/>
      <color rgb="FF4BBBEB"/>
      <color rgb="FFFFCCCC"/>
      <color rgb="FFFFCC99"/>
      <color rgb="FF000000"/>
      <color rgb="FFE50374"/>
      <color rgb="FFF4D4EC"/>
      <color rgb="FFEDB9D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externalLink" Target="externalLinks/externalLink2.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Evolution du score ENE selon date de construction du bâtiment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'PART 1 - ASSET'!$AD$72:$AD$102</c:f>
              <c:numCache>
                <c:formatCode>General</c:formatCode>
                <c:ptCount val="31"/>
                <c:pt idx="0">
                  <c:v>1960</c:v>
                </c:pt>
                <c:pt idx="1">
                  <c:v>1965</c:v>
                </c:pt>
                <c:pt idx="2">
                  <c:v>1970</c:v>
                </c:pt>
                <c:pt idx="3">
                  <c:v>1975</c:v>
                </c:pt>
                <c:pt idx="4">
                  <c:v>1980</c:v>
                </c:pt>
                <c:pt idx="5">
                  <c:v>1985</c:v>
                </c:pt>
                <c:pt idx="6">
                  <c:v>1990</c:v>
                </c:pt>
                <c:pt idx="7">
                  <c:v>1995</c:v>
                </c:pt>
                <c:pt idx="8">
                  <c:v>2000</c:v>
                </c:pt>
                <c:pt idx="9">
                  <c:v>2005</c:v>
                </c:pt>
                <c:pt idx="10">
                  <c:v>2010</c:v>
                </c:pt>
                <c:pt idx="11">
                  <c:v>2015</c:v>
                </c:pt>
                <c:pt idx="12">
                  <c:v>2020</c:v>
                </c:pt>
                <c:pt idx="13">
                  <c:v>1955</c:v>
                </c:pt>
                <c:pt idx="14">
                  <c:v>1962</c:v>
                </c:pt>
                <c:pt idx="15">
                  <c:v>1965</c:v>
                </c:pt>
                <c:pt idx="16">
                  <c:v>1968</c:v>
                </c:pt>
                <c:pt idx="17">
                  <c:v>1971</c:v>
                </c:pt>
                <c:pt idx="18">
                  <c:v>1974</c:v>
                </c:pt>
                <c:pt idx="19">
                  <c:v>1977</c:v>
                </c:pt>
                <c:pt idx="20">
                  <c:v>1980</c:v>
                </c:pt>
                <c:pt idx="21">
                  <c:v>1983</c:v>
                </c:pt>
                <c:pt idx="22">
                  <c:v>1986</c:v>
                </c:pt>
                <c:pt idx="23">
                  <c:v>1989</c:v>
                </c:pt>
                <c:pt idx="24">
                  <c:v>1992</c:v>
                </c:pt>
                <c:pt idx="25">
                  <c:v>1995</c:v>
                </c:pt>
                <c:pt idx="26">
                  <c:v>1998</c:v>
                </c:pt>
                <c:pt idx="27">
                  <c:v>2001</c:v>
                </c:pt>
                <c:pt idx="28">
                  <c:v>2004</c:v>
                </c:pt>
                <c:pt idx="29">
                  <c:v>2007</c:v>
                </c:pt>
                <c:pt idx="30">
                  <c:v>2010</c:v>
                </c:pt>
              </c:numCache>
            </c:numRef>
          </c:xVal>
          <c:yVal>
            <c:numRef>
              <c:f>'PART 1 - ASSET'!$AE$72:$AE$102</c:f>
              <c:numCache>
                <c:formatCode>General</c:formatCode>
                <c:ptCount val="31"/>
                <c:pt idx="0">
                  <c:v>29</c:v>
                </c:pt>
                <c:pt idx="1">
                  <c:v>31</c:v>
                </c:pt>
                <c:pt idx="2">
                  <c:v>27</c:v>
                </c:pt>
                <c:pt idx="3">
                  <c:v>32</c:v>
                </c:pt>
                <c:pt idx="4">
                  <c:v>30</c:v>
                </c:pt>
                <c:pt idx="5">
                  <c:v>35</c:v>
                </c:pt>
                <c:pt idx="6">
                  <c:v>36</c:v>
                </c:pt>
                <c:pt idx="7">
                  <c:v>34</c:v>
                </c:pt>
                <c:pt idx="8">
                  <c:v>39</c:v>
                </c:pt>
                <c:pt idx="9">
                  <c:v>39</c:v>
                </c:pt>
                <c:pt idx="10">
                  <c:v>41</c:v>
                </c:pt>
                <c:pt idx="11">
                  <c:v>44</c:v>
                </c:pt>
                <c:pt idx="13">
                  <c:v>27</c:v>
                </c:pt>
                <c:pt idx="14">
                  <c:v>32</c:v>
                </c:pt>
                <c:pt idx="15">
                  <c:v>31</c:v>
                </c:pt>
                <c:pt idx="16">
                  <c:v>32</c:v>
                </c:pt>
                <c:pt idx="17">
                  <c:v>33</c:v>
                </c:pt>
                <c:pt idx="18">
                  <c:v>33</c:v>
                </c:pt>
                <c:pt idx="19">
                  <c:v>28</c:v>
                </c:pt>
                <c:pt idx="20">
                  <c:v>27</c:v>
                </c:pt>
                <c:pt idx="21">
                  <c:v>35</c:v>
                </c:pt>
                <c:pt idx="22">
                  <c:v>34</c:v>
                </c:pt>
                <c:pt idx="23">
                  <c:v>34</c:v>
                </c:pt>
                <c:pt idx="27">
                  <c:v>36</c:v>
                </c:pt>
                <c:pt idx="28">
                  <c:v>40</c:v>
                </c:pt>
                <c:pt idx="29">
                  <c:v>42</c:v>
                </c:pt>
                <c:pt idx="30">
                  <c:v>43</c:v>
                </c:pt>
              </c:numCache>
            </c:numRef>
          </c:yVal>
          <c:smooth val="0"/>
          <c:extLst>
            <c:ext xmlns:c16="http://schemas.microsoft.com/office/drawing/2014/chart" uri="{C3380CC4-5D6E-409C-BE32-E72D297353CC}">
              <c16:uniqueId val="{00000001-C871-420A-9643-5DCDF0BAF10E}"/>
            </c:ext>
          </c:extLst>
        </c:ser>
        <c:dLbls>
          <c:showLegendKey val="0"/>
          <c:showVal val="0"/>
          <c:showCatName val="0"/>
          <c:showSerName val="0"/>
          <c:showPercent val="0"/>
          <c:showBubbleSize val="0"/>
        </c:dLbls>
        <c:axId val="420350880"/>
        <c:axId val="420348528"/>
      </c:scatterChart>
      <c:valAx>
        <c:axId val="4203508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20348528"/>
        <c:crosses val="autoZero"/>
        <c:crossBetween val="midCat"/>
      </c:valAx>
      <c:valAx>
        <c:axId val="420348528"/>
        <c:scaling>
          <c:orientation val="minMax"/>
          <c:min val="1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203508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00" b="1" i="0" u="none" strike="noStrike" kern="1200" baseline="0">
                <a:solidFill>
                  <a:schemeClr val="tx2"/>
                </a:solidFill>
                <a:latin typeface="+mn-lt"/>
                <a:ea typeface="+mn-ea"/>
                <a:cs typeface="+mn-cs"/>
              </a:defRPr>
            </a:pPr>
            <a:r>
              <a:rPr lang="fr-FR" sz="1200" b="1" i="1" u="none" strike="noStrike" kern="1200" baseline="0">
                <a:solidFill>
                  <a:schemeClr val="bg2">
                    <a:lumMod val="50000"/>
                  </a:schemeClr>
                </a:solidFill>
                <a:latin typeface="Arial Nova Cond" panose="020B0506020202020204" pitchFamily="34" charset="0"/>
              </a:rPr>
              <a:t>Niveau actuel - Niveau visé</a:t>
            </a:r>
          </a:p>
        </c:rich>
      </c:tx>
      <c:overlay val="0"/>
      <c:spPr>
        <a:noFill/>
        <a:ln>
          <a:noFill/>
        </a:ln>
        <a:effectLst/>
      </c:spPr>
      <c:txPr>
        <a:bodyPr rot="0" spcFirstLastPara="1" vertOverflow="ellipsis" vert="horz" wrap="square" anchor="ctr" anchorCtr="1"/>
        <a:lstStyle/>
        <a:p>
          <a:pPr>
            <a:defRPr sz="1300" b="1" i="0" u="none" strike="noStrike" kern="1200" baseline="0">
              <a:solidFill>
                <a:schemeClr val="tx2"/>
              </a:solidFill>
              <a:latin typeface="+mn-lt"/>
              <a:ea typeface="+mn-ea"/>
              <a:cs typeface="+mn-cs"/>
            </a:defRPr>
          </a:pPr>
          <a:endParaRPr lang="fr-FR"/>
        </a:p>
      </c:txPr>
    </c:title>
    <c:autoTitleDeleted val="0"/>
    <c:plotArea>
      <c:layout>
        <c:manualLayout>
          <c:layoutTarget val="inner"/>
          <c:xMode val="edge"/>
          <c:yMode val="edge"/>
          <c:x val="9.9212090170719045E-4"/>
          <c:y val="3.6235022147877535E-2"/>
          <c:w val="0.95166036189641345"/>
          <c:h val="0.79593341658562078"/>
        </c:manualLayout>
      </c:layout>
      <c:barChart>
        <c:barDir val="col"/>
        <c:grouping val="clustered"/>
        <c:varyColors val="0"/>
        <c:ser>
          <c:idx val="0"/>
          <c:order val="0"/>
          <c:tx>
            <c:strRef>
              <c:f>'Résultats V6'!$E$4:$F$4</c:f>
              <c:strCache>
                <c:ptCount val="1"/>
                <c:pt idx="0">
                  <c:v>Score Actuel</c:v>
                </c:pt>
              </c:strCache>
            </c:strRef>
          </c:tx>
          <c:spPr>
            <a:solidFill>
              <a:schemeClr val="accent6"/>
            </a:solidFill>
            <a:ln>
              <a:noFill/>
            </a:ln>
            <a:effectLst/>
          </c:spPr>
          <c:invertIfNegative val="0"/>
          <c:dPt>
            <c:idx val="0"/>
            <c:invertIfNegative val="0"/>
            <c:bubble3D val="0"/>
            <c:spPr>
              <a:solidFill>
                <a:srgbClr val="D3E7C7"/>
              </a:solidFill>
              <a:ln>
                <a:noFill/>
              </a:ln>
              <a:effectLst/>
            </c:spPr>
            <c:extLst>
              <c:ext xmlns:c16="http://schemas.microsoft.com/office/drawing/2014/chart" uri="{C3380CC4-5D6E-409C-BE32-E72D297353CC}">
                <c16:uniqueId val="{00000008-55D3-4054-AB23-072FE390C983}"/>
              </c:ext>
            </c:extLst>
          </c:dPt>
          <c:dPt>
            <c:idx val="1"/>
            <c:invertIfNegative val="0"/>
            <c:bubble3D val="0"/>
            <c:spPr>
              <a:solidFill>
                <a:srgbClr val="FFD5EA"/>
              </a:solidFill>
              <a:ln>
                <a:noFill/>
              </a:ln>
              <a:effectLst/>
            </c:spPr>
            <c:extLst>
              <c:ext xmlns:c16="http://schemas.microsoft.com/office/drawing/2014/chart" uri="{C3380CC4-5D6E-409C-BE32-E72D297353CC}">
                <c16:uniqueId val="{00000004-55D3-4054-AB23-072FE390C983}"/>
              </c:ext>
            </c:extLst>
          </c:dPt>
          <c:dPt>
            <c:idx val="2"/>
            <c:invertIfNegative val="0"/>
            <c:bubble3D val="0"/>
            <c:spPr>
              <a:solidFill>
                <a:srgbClr val="C6F2F1"/>
              </a:solidFill>
              <a:ln>
                <a:noFill/>
              </a:ln>
              <a:effectLst/>
            </c:spPr>
            <c:extLst>
              <c:ext xmlns:c16="http://schemas.microsoft.com/office/drawing/2014/chart" uri="{C3380CC4-5D6E-409C-BE32-E72D297353CC}">
                <c16:uniqueId val="{00000006-55D3-4054-AB23-072FE390C983}"/>
              </c:ext>
            </c:extLst>
          </c:dPt>
          <c:dPt>
            <c:idx val="3"/>
            <c:invertIfNegative val="0"/>
            <c:bubble3D val="0"/>
            <c:spPr>
              <a:solidFill>
                <a:srgbClr val="C0E3F8"/>
              </a:solidFill>
              <a:ln>
                <a:noFill/>
              </a:ln>
              <a:effectLst/>
            </c:spPr>
            <c:extLst>
              <c:ext xmlns:c16="http://schemas.microsoft.com/office/drawing/2014/chart" uri="{C3380CC4-5D6E-409C-BE32-E72D297353CC}">
                <c16:uniqueId val="{00000009-55D3-4054-AB23-072FE390C983}"/>
              </c:ext>
            </c:extLst>
          </c:dPt>
          <c:dPt>
            <c:idx val="4"/>
            <c:invertIfNegative val="0"/>
            <c:bubble3D val="0"/>
            <c:spPr>
              <a:solidFill>
                <a:srgbClr val="D2CBE3"/>
              </a:solidFill>
              <a:ln>
                <a:noFill/>
              </a:ln>
              <a:effectLst/>
            </c:spPr>
            <c:extLst>
              <c:ext xmlns:c16="http://schemas.microsoft.com/office/drawing/2014/chart" uri="{C3380CC4-5D6E-409C-BE32-E72D297353CC}">
                <c16:uniqueId val="{0000000B-55D3-4054-AB23-072FE390C983}"/>
              </c:ext>
            </c:extLst>
          </c:dPt>
          <c:dPt>
            <c:idx val="5"/>
            <c:invertIfNegative val="0"/>
            <c:bubble3D val="0"/>
            <c:spPr>
              <a:solidFill>
                <a:srgbClr val="EBB3DC"/>
              </a:solidFill>
              <a:ln>
                <a:noFill/>
              </a:ln>
              <a:effectLst/>
            </c:spPr>
            <c:extLst>
              <c:ext xmlns:c16="http://schemas.microsoft.com/office/drawing/2014/chart" uri="{C3380CC4-5D6E-409C-BE32-E72D297353CC}">
                <c16:uniqueId val="{0000000D-55D3-4054-AB23-072FE390C983}"/>
              </c:ext>
            </c:extLst>
          </c:dPt>
          <c:dPt>
            <c:idx val="6"/>
            <c:invertIfNegative val="0"/>
            <c:bubble3D val="0"/>
            <c:spPr>
              <a:solidFill>
                <a:srgbClr val="B2D2CF"/>
              </a:solidFill>
              <a:ln>
                <a:noFill/>
              </a:ln>
              <a:effectLst/>
            </c:spPr>
            <c:extLst>
              <c:ext xmlns:c16="http://schemas.microsoft.com/office/drawing/2014/chart" uri="{C3380CC4-5D6E-409C-BE32-E72D297353CC}">
                <c16:uniqueId val="{00000011-55D3-4054-AB23-072FE390C983}"/>
              </c:ext>
            </c:extLst>
          </c:dPt>
          <c:dPt>
            <c:idx val="7"/>
            <c:invertIfNegative val="0"/>
            <c:bubble3D val="0"/>
            <c:spPr>
              <a:solidFill>
                <a:srgbClr val="CFDCCE"/>
              </a:solidFill>
              <a:ln>
                <a:noFill/>
              </a:ln>
              <a:effectLst/>
            </c:spPr>
            <c:extLst>
              <c:ext xmlns:c16="http://schemas.microsoft.com/office/drawing/2014/chart" uri="{C3380CC4-5D6E-409C-BE32-E72D297353CC}">
                <c16:uniqueId val="{0000000F-55D3-4054-AB23-072FE390C983}"/>
              </c:ext>
            </c:extLst>
          </c:dPt>
          <c:dPt>
            <c:idx val="8"/>
            <c:invertIfNegative val="0"/>
            <c:bubble3D val="0"/>
            <c:spPr>
              <a:solidFill>
                <a:srgbClr val="9FADC1"/>
              </a:solidFill>
              <a:ln>
                <a:noFill/>
              </a:ln>
              <a:effectLst/>
            </c:spPr>
            <c:extLst>
              <c:ext xmlns:c16="http://schemas.microsoft.com/office/drawing/2014/chart" uri="{C3380CC4-5D6E-409C-BE32-E72D297353CC}">
                <c16:uniqueId val="{00000012-55D3-4054-AB23-072FE390C983}"/>
              </c:ext>
            </c:extLst>
          </c:dPt>
          <c:dLbls>
            <c:dLbl>
              <c:idx val="0"/>
              <c:layout>
                <c:manualLayout>
                  <c:x val="-7.3505919831086909E-3"/>
                  <c:y val="7.3665593885127055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5D3-4054-AB23-072FE390C983}"/>
                </c:ext>
              </c:extLst>
            </c:dLbl>
            <c:dLbl>
              <c:idx val="1"/>
              <c:layout>
                <c:manualLayout>
                  <c:x val="-1.1025887974663048E-2"/>
                  <c:y val="-3.6832796942563528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5D3-4054-AB23-072FE390C983}"/>
                </c:ext>
              </c:extLst>
            </c:dLbl>
            <c:dLbl>
              <c:idx val="2"/>
              <c:layout>
                <c:manualLayout>
                  <c:x val="-3.6752959915543771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5D3-4054-AB23-072FE390C983}"/>
                </c:ext>
              </c:extLst>
            </c:dLbl>
            <c:dLbl>
              <c:idx val="3"/>
              <c:layout>
                <c:manualLayout>
                  <c:x val="-5.5129439873315153E-3"/>
                  <c:y val="7.3665593885127055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5D3-4054-AB23-072FE390C983}"/>
                </c:ext>
              </c:extLst>
            </c:dLbl>
            <c:dLbl>
              <c:idx val="6"/>
              <c:layout>
                <c:manualLayout>
                  <c:x val="-1.1025887974663031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55D3-4054-AB23-072FE390C983}"/>
                </c:ext>
              </c:extLst>
            </c:dLbl>
            <c:dLbl>
              <c:idx val="7"/>
              <c:layout>
                <c:manualLayout>
                  <c:x val="-9.1882399788858586E-3"/>
                  <c:y val="-7.3665593885127055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55D3-4054-AB23-072FE390C983}"/>
                </c:ext>
              </c:extLst>
            </c:dLbl>
            <c:dLbl>
              <c:idx val="8"/>
              <c:layout>
                <c:manualLayout>
                  <c:x val="-9.1882399788858586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55D3-4054-AB23-072FE390C98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'Résultats V6'!$B$6:$B$14</c:f>
              <c:strCache>
                <c:ptCount val="9"/>
                <c:pt idx="0">
                  <c:v>Health and Wellbeing</c:v>
                </c:pt>
                <c:pt idx="1">
                  <c:v>Energy</c:v>
                </c:pt>
                <c:pt idx="2">
                  <c:v>Transport</c:v>
                </c:pt>
                <c:pt idx="3">
                  <c:v>Water</c:v>
                </c:pt>
                <c:pt idx="4">
                  <c:v>Resources</c:v>
                </c:pt>
                <c:pt idx="5">
                  <c:v>Resilience</c:v>
                </c:pt>
                <c:pt idx="6">
                  <c:v>Land Use and Ecology</c:v>
                </c:pt>
                <c:pt idx="7">
                  <c:v>Pollution</c:v>
                </c:pt>
                <c:pt idx="8">
                  <c:v>Exemplary</c:v>
                </c:pt>
              </c:strCache>
            </c:strRef>
          </c:cat>
          <c:val>
            <c:numRef>
              <c:f>'Résultats V6'!$F$6:$F$14</c:f>
              <c:numCache>
                <c:formatCode>0.00%</c:formatCode>
                <c:ptCount val="9"/>
                <c:pt idx="0">
                  <c:v>0.10909090909090909</c:v>
                </c:pt>
                <c:pt idx="1">
                  <c:v>0.16796875</c:v>
                </c:pt>
                <c:pt idx="2">
                  <c:v>4.0909090909090916E-2</c:v>
                </c:pt>
                <c:pt idx="3">
                  <c:v>6.0789473684210532E-2</c:v>
                </c:pt>
                <c:pt idx="4">
                  <c:v>0.11304347826086956</c:v>
                </c:pt>
                <c:pt idx="5">
                  <c:v>5.7777777777777775E-2</c:v>
                </c:pt>
                <c:pt idx="6">
                  <c:v>6.6666666666666662E-3</c:v>
                </c:pt>
                <c:pt idx="7">
                  <c:v>6.5000000000000002E-2</c:v>
                </c:pt>
                <c:pt idx="8">
                  <c:v>0.03</c:v>
                </c:pt>
              </c:numCache>
            </c:numRef>
          </c:val>
          <c:extLst>
            <c:ext xmlns:c16="http://schemas.microsoft.com/office/drawing/2014/chart" uri="{C3380CC4-5D6E-409C-BE32-E72D297353CC}">
              <c16:uniqueId val="{00000000-55D3-4054-AB23-072FE390C983}"/>
            </c:ext>
          </c:extLst>
        </c:ser>
        <c:ser>
          <c:idx val="1"/>
          <c:order val="1"/>
          <c:tx>
            <c:strRef>
              <c:f>'Résultats V6'!$G$4:$H$4</c:f>
              <c:strCache>
                <c:ptCount val="1"/>
                <c:pt idx="0">
                  <c:v>Score Visé</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Pt>
            <c:idx val="0"/>
            <c:invertIfNegative val="0"/>
            <c:bubble3D val="0"/>
            <c:spPr>
              <a:solidFill>
                <a:srgbClr val="70AD47"/>
              </a:solidFill>
              <a:ln>
                <a:noFill/>
              </a:ln>
              <a:effectLst/>
            </c:spPr>
            <c:extLst>
              <c:ext xmlns:c16="http://schemas.microsoft.com/office/drawing/2014/chart" uri="{C3380CC4-5D6E-409C-BE32-E72D297353CC}">
                <c16:uniqueId val="{00000024-5B67-4EBA-8CF0-CDF9A5FF6292}"/>
              </c:ext>
            </c:extLst>
          </c:dPt>
          <c:dPt>
            <c:idx val="1"/>
            <c:invertIfNegative val="0"/>
            <c:bubble3D val="0"/>
            <c:spPr>
              <a:solidFill>
                <a:srgbClr val="FF9FCF"/>
              </a:solidFill>
              <a:ln>
                <a:noFill/>
              </a:ln>
              <a:effectLst/>
            </c:spPr>
            <c:extLst>
              <c:ext xmlns:c16="http://schemas.microsoft.com/office/drawing/2014/chart" uri="{C3380CC4-5D6E-409C-BE32-E72D297353CC}">
                <c16:uniqueId val="{00000025-5B67-4EBA-8CF0-CDF9A5FF6292}"/>
              </c:ext>
            </c:extLst>
          </c:dPt>
          <c:dPt>
            <c:idx val="2"/>
            <c:invertIfNegative val="0"/>
            <c:bubble3D val="0"/>
            <c:spPr>
              <a:solidFill>
                <a:srgbClr val="82E2E0"/>
              </a:solidFill>
              <a:ln>
                <a:noFill/>
              </a:ln>
              <a:effectLst/>
            </c:spPr>
            <c:extLst>
              <c:ext xmlns:c16="http://schemas.microsoft.com/office/drawing/2014/chart" uri="{C3380CC4-5D6E-409C-BE32-E72D297353CC}">
                <c16:uniqueId val="{00000026-5B67-4EBA-8CF0-CDF9A5FF6292}"/>
              </c:ext>
            </c:extLst>
          </c:dPt>
          <c:dPt>
            <c:idx val="3"/>
            <c:invertIfNegative val="0"/>
            <c:bubble3D val="0"/>
            <c:spPr>
              <a:solidFill>
                <a:srgbClr val="71BFEF"/>
              </a:solidFill>
              <a:ln>
                <a:noFill/>
              </a:ln>
              <a:effectLst/>
            </c:spPr>
            <c:extLst>
              <c:ext xmlns:c16="http://schemas.microsoft.com/office/drawing/2014/chart" uri="{C3380CC4-5D6E-409C-BE32-E72D297353CC}">
                <c16:uniqueId val="{0000002A-5EB6-44B2-8139-FE123E4B4A49}"/>
              </c:ext>
            </c:extLst>
          </c:dPt>
          <c:dPt>
            <c:idx val="4"/>
            <c:invertIfNegative val="0"/>
            <c:bubble3D val="0"/>
            <c:spPr>
              <a:solidFill>
                <a:srgbClr val="A698C8"/>
              </a:solidFill>
              <a:ln>
                <a:noFill/>
              </a:ln>
              <a:effectLst/>
            </c:spPr>
            <c:extLst>
              <c:ext xmlns:c16="http://schemas.microsoft.com/office/drawing/2014/chart" uri="{C3380CC4-5D6E-409C-BE32-E72D297353CC}">
                <c16:uniqueId val="{0000002B-5EB6-44B2-8139-FE123E4B4A49}"/>
              </c:ext>
            </c:extLst>
          </c:dPt>
          <c:dPt>
            <c:idx val="5"/>
            <c:invertIfNegative val="0"/>
            <c:bubble3D val="0"/>
            <c:spPr>
              <a:solidFill>
                <a:srgbClr val="DC7AC2"/>
              </a:solidFill>
              <a:ln>
                <a:noFill/>
              </a:ln>
              <a:effectLst/>
            </c:spPr>
            <c:extLst>
              <c:ext xmlns:c16="http://schemas.microsoft.com/office/drawing/2014/chart" uri="{C3380CC4-5D6E-409C-BE32-E72D297353CC}">
                <c16:uniqueId val="{0000002C-5EB6-44B2-8139-FE123E4B4A49}"/>
              </c:ext>
            </c:extLst>
          </c:dPt>
          <c:dPt>
            <c:idx val="6"/>
            <c:invertIfNegative val="0"/>
            <c:bubble3D val="0"/>
            <c:spPr>
              <a:solidFill>
                <a:srgbClr val="6BA9A3"/>
              </a:solidFill>
              <a:ln>
                <a:noFill/>
              </a:ln>
              <a:effectLst/>
            </c:spPr>
            <c:extLst>
              <c:ext xmlns:c16="http://schemas.microsoft.com/office/drawing/2014/chart" uri="{C3380CC4-5D6E-409C-BE32-E72D297353CC}">
                <c16:uniqueId val="{0000002D-5EB6-44B2-8139-FE123E4B4A49}"/>
              </c:ext>
            </c:extLst>
          </c:dPt>
          <c:dPt>
            <c:idx val="7"/>
            <c:invertIfNegative val="0"/>
            <c:bubble3D val="0"/>
            <c:spPr>
              <a:solidFill>
                <a:srgbClr val="A7BEA6"/>
              </a:solidFill>
              <a:ln>
                <a:noFill/>
              </a:ln>
              <a:effectLst/>
            </c:spPr>
            <c:extLst>
              <c:ext xmlns:c16="http://schemas.microsoft.com/office/drawing/2014/chart" uri="{C3380CC4-5D6E-409C-BE32-E72D297353CC}">
                <c16:uniqueId val="{0000002E-5EB6-44B2-8139-FE123E4B4A49}"/>
              </c:ext>
            </c:extLst>
          </c:dPt>
          <c:dPt>
            <c:idx val="8"/>
            <c:invertIfNegative val="0"/>
            <c:bubble3D val="0"/>
            <c:spPr>
              <a:solidFill>
                <a:srgbClr val="788DA8"/>
              </a:solidFill>
              <a:ln>
                <a:noFill/>
              </a:ln>
              <a:effectLst/>
            </c:spPr>
            <c:extLst>
              <c:ext xmlns:c16="http://schemas.microsoft.com/office/drawing/2014/chart" uri="{C3380CC4-5D6E-409C-BE32-E72D297353CC}">
                <c16:uniqueId val="{0000002F-5EB6-44B2-8139-FE123E4B4A4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'Résultats V6'!$B$6:$B$14</c:f>
              <c:strCache>
                <c:ptCount val="9"/>
                <c:pt idx="0">
                  <c:v>Health and Wellbeing</c:v>
                </c:pt>
                <c:pt idx="1">
                  <c:v>Energy</c:v>
                </c:pt>
                <c:pt idx="2">
                  <c:v>Transport</c:v>
                </c:pt>
                <c:pt idx="3">
                  <c:v>Water</c:v>
                </c:pt>
                <c:pt idx="4">
                  <c:v>Resources</c:v>
                </c:pt>
                <c:pt idx="5">
                  <c:v>Resilience</c:v>
                </c:pt>
                <c:pt idx="6">
                  <c:v>Land Use and Ecology</c:v>
                </c:pt>
                <c:pt idx="7">
                  <c:v>Pollution</c:v>
                </c:pt>
                <c:pt idx="8">
                  <c:v>Exemplary</c:v>
                </c:pt>
              </c:strCache>
            </c:strRef>
          </c:cat>
          <c:val>
            <c:numRef>
              <c:f>'Résultats V6'!$H$6:$H$14</c:f>
              <c:numCache>
                <c:formatCode>0.00%</c:formatCode>
                <c:ptCount val="9"/>
                <c:pt idx="0">
                  <c:v>0.10909090909090909</c:v>
                </c:pt>
                <c:pt idx="1">
                  <c:v>0.16796875</c:v>
                </c:pt>
                <c:pt idx="2">
                  <c:v>4.0909090909090916E-2</c:v>
                </c:pt>
                <c:pt idx="3">
                  <c:v>6.0789473684210532E-2</c:v>
                </c:pt>
                <c:pt idx="4">
                  <c:v>0.11304347826086956</c:v>
                </c:pt>
                <c:pt idx="5">
                  <c:v>5.7777777777777775E-2</c:v>
                </c:pt>
                <c:pt idx="6">
                  <c:v>6.6666666666666662E-3</c:v>
                </c:pt>
                <c:pt idx="7">
                  <c:v>6.5000000000000002E-2</c:v>
                </c:pt>
                <c:pt idx="8">
                  <c:v>0.03</c:v>
                </c:pt>
              </c:numCache>
            </c:numRef>
          </c:val>
          <c:extLst>
            <c:ext xmlns:c16="http://schemas.microsoft.com/office/drawing/2014/chart" uri="{C3380CC4-5D6E-409C-BE32-E72D297353CC}">
              <c16:uniqueId val="{00000001-55D3-4054-AB23-072FE390C983}"/>
            </c:ext>
          </c:extLst>
        </c:ser>
        <c:dLbls>
          <c:dLblPos val="outEnd"/>
          <c:showLegendKey val="0"/>
          <c:showVal val="1"/>
          <c:showCatName val="0"/>
          <c:showSerName val="0"/>
          <c:showPercent val="0"/>
          <c:showBubbleSize val="0"/>
        </c:dLbls>
        <c:gapWidth val="100"/>
        <c:axId val="2090847167"/>
        <c:axId val="76096400"/>
        <c:extLst/>
      </c:barChart>
      <c:catAx>
        <c:axId val="2090847167"/>
        <c:scaling>
          <c:orientation val="minMax"/>
        </c:scaling>
        <c:delete val="0"/>
        <c:axPos val="b"/>
        <c:numFmt formatCode="General" sourceLinked="1"/>
        <c:majorTickMark val="none"/>
        <c:minorTickMark val="none"/>
        <c:tickLblPos val="nextTo"/>
        <c:spPr>
          <a:noFill/>
          <a:ln w="9525" cap="flat" cmpd="sng" algn="ctr">
            <a:solidFill>
              <a:schemeClr val="bg2"/>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Arial Nova Cond" panose="020B0506020202020204" pitchFamily="34" charset="0"/>
                <a:ea typeface="+mn-ea"/>
                <a:cs typeface="+mn-cs"/>
              </a:defRPr>
            </a:pPr>
            <a:endParaRPr lang="fr-FR"/>
          </a:p>
        </c:txPr>
        <c:crossAx val="76096400"/>
        <c:crosses val="autoZero"/>
        <c:auto val="1"/>
        <c:lblAlgn val="ctr"/>
        <c:lblOffset val="100"/>
        <c:noMultiLvlLbl val="0"/>
      </c:catAx>
      <c:valAx>
        <c:axId val="76096400"/>
        <c:scaling>
          <c:orientation val="minMax"/>
        </c:scaling>
        <c:delete val="1"/>
        <c:axPos val="l"/>
        <c:numFmt formatCode="0.00%" sourceLinked="1"/>
        <c:majorTickMark val="none"/>
        <c:minorTickMark val="none"/>
        <c:tickLblPos val="nextTo"/>
        <c:crossAx val="2090847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00" b="1" i="0" u="none" strike="noStrike" kern="1200" baseline="0">
                <a:solidFill>
                  <a:schemeClr val="tx2"/>
                </a:solidFill>
                <a:latin typeface="+mn-lt"/>
                <a:ea typeface="+mn-ea"/>
                <a:cs typeface="+mn-cs"/>
              </a:defRPr>
            </a:pPr>
            <a:r>
              <a:rPr lang="fr-FR" sz="1200" i="1">
                <a:solidFill>
                  <a:schemeClr val="bg2">
                    <a:lumMod val="50000"/>
                  </a:schemeClr>
                </a:solidFill>
                <a:latin typeface="Arial Nova Cond" panose="020B0506020202020204" pitchFamily="34" charset="0"/>
              </a:rPr>
              <a:t>Niveau</a:t>
            </a:r>
            <a:r>
              <a:rPr lang="fr-FR" sz="1200" i="1" baseline="0">
                <a:solidFill>
                  <a:schemeClr val="bg2">
                    <a:lumMod val="50000"/>
                  </a:schemeClr>
                </a:solidFill>
                <a:latin typeface="Arial Nova Cond" panose="020B0506020202020204" pitchFamily="34" charset="0"/>
              </a:rPr>
              <a:t> actuel - Niveau visé</a:t>
            </a:r>
            <a:endParaRPr lang="fr-FR" sz="1200" i="1">
              <a:solidFill>
                <a:schemeClr val="bg2">
                  <a:lumMod val="50000"/>
                </a:schemeClr>
              </a:solidFill>
              <a:latin typeface="Arial Nova Cond" panose="020B0506020202020204" pitchFamily="34" charset="0"/>
            </a:endParaRPr>
          </a:p>
        </c:rich>
      </c:tx>
      <c:overlay val="0"/>
      <c:spPr>
        <a:noFill/>
        <a:ln>
          <a:noFill/>
        </a:ln>
        <a:effectLst/>
      </c:spPr>
      <c:txPr>
        <a:bodyPr rot="0" spcFirstLastPara="1" vertOverflow="ellipsis" vert="horz" wrap="square" anchor="ctr" anchorCtr="1"/>
        <a:lstStyle/>
        <a:p>
          <a:pPr>
            <a:defRPr sz="1300" b="1" i="0" u="none" strike="noStrike" kern="1200" baseline="0">
              <a:solidFill>
                <a:schemeClr val="tx2"/>
              </a:solidFill>
              <a:latin typeface="+mn-lt"/>
              <a:ea typeface="+mn-ea"/>
              <a:cs typeface="+mn-cs"/>
            </a:defRPr>
          </a:pPr>
          <a:endParaRPr lang="fr-FR"/>
        </a:p>
      </c:txPr>
    </c:title>
    <c:autoTitleDeleted val="0"/>
    <c:plotArea>
      <c:layout>
        <c:manualLayout>
          <c:layoutTarget val="inner"/>
          <c:xMode val="edge"/>
          <c:yMode val="edge"/>
          <c:x val="9.9212090170719045E-4"/>
          <c:y val="3.6235022147877535E-2"/>
          <c:w val="0.95166036189641345"/>
          <c:h val="0.79593341658562078"/>
        </c:manualLayout>
      </c:layout>
      <c:barChart>
        <c:barDir val="col"/>
        <c:grouping val="clustered"/>
        <c:varyColors val="0"/>
        <c:ser>
          <c:idx val="0"/>
          <c:order val="0"/>
          <c:tx>
            <c:strRef>
              <c:f>'Résultats V6'!$E$21:$F$21</c:f>
              <c:strCache>
                <c:ptCount val="1"/>
                <c:pt idx="0">
                  <c:v>Score Actuel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'Résultats V6'!$B$23:$B$31</c:f>
            </c:multiLvlStrRef>
          </c:cat>
          <c:val>
            <c:numRef>
              <c:f>'Résultats V6'!$F$23:$F$31</c:f>
            </c:numRef>
          </c:val>
          <c:extLst>
            <c:ext xmlns:c16="http://schemas.microsoft.com/office/drawing/2014/chart" uri="{C3380CC4-5D6E-409C-BE32-E72D297353CC}">
              <c16:uniqueId val="{00000012-88E0-4930-98AB-A2E406464DB4}"/>
            </c:ext>
          </c:extLst>
        </c:ser>
        <c:ser>
          <c:idx val="1"/>
          <c:order val="1"/>
          <c:tx>
            <c:strRef>
              <c:f>'Résultats V6'!$G$21:$H$21</c:f>
              <c:strCache>
                <c:ptCount val="1"/>
                <c:pt idx="0">
                  <c:v>Score Visé</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'Résultats V6'!$B$23:$B$31</c:f>
            </c:multiLvlStrRef>
          </c:cat>
          <c:val>
            <c:numRef>
              <c:f>'Résultats V6'!$H$23:$H$31</c:f>
            </c:numRef>
          </c:val>
          <c:extLst>
            <c:ext xmlns:c16="http://schemas.microsoft.com/office/drawing/2014/chart" uri="{C3380CC4-5D6E-409C-BE32-E72D297353CC}">
              <c16:uniqueId val="{00000025-88E0-4930-98AB-A2E406464DB4}"/>
            </c:ext>
          </c:extLst>
        </c:ser>
        <c:dLbls>
          <c:dLblPos val="outEnd"/>
          <c:showLegendKey val="0"/>
          <c:showVal val="1"/>
          <c:showCatName val="0"/>
          <c:showSerName val="0"/>
          <c:showPercent val="0"/>
          <c:showBubbleSize val="0"/>
        </c:dLbls>
        <c:gapWidth val="100"/>
        <c:axId val="2090847167"/>
        <c:axId val="76096400"/>
        <c:extLst/>
      </c:barChart>
      <c:catAx>
        <c:axId val="2090847167"/>
        <c:scaling>
          <c:orientation val="minMax"/>
        </c:scaling>
        <c:delete val="0"/>
        <c:axPos val="b"/>
        <c:numFmt formatCode="General" sourceLinked="1"/>
        <c:majorTickMark val="none"/>
        <c:minorTickMark val="none"/>
        <c:tickLblPos val="nextTo"/>
        <c:spPr>
          <a:noFill/>
          <a:ln w="9525" cap="flat" cmpd="sng" algn="ctr">
            <a:solidFill>
              <a:schemeClr val="tx1">
                <a:lumMod val="65000"/>
                <a:lumOff val="3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Arial Nova Cond" panose="020B0506020202020204" pitchFamily="34" charset="0"/>
                <a:ea typeface="+mn-ea"/>
                <a:cs typeface="+mn-cs"/>
              </a:defRPr>
            </a:pPr>
            <a:endParaRPr lang="fr-FR"/>
          </a:p>
        </c:txPr>
        <c:crossAx val="76096400"/>
        <c:crosses val="autoZero"/>
        <c:auto val="1"/>
        <c:lblAlgn val="ctr"/>
        <c:lblOffset val="100"/>
        <c:noMultiLvlLbl val="0"/>
      </c:catAx>
      <c:valAx>
        <c:axId val="76096400"/>
        <c:scaling>
          <c:orientation val="minMax"/>
        </c:scaling>
        <c:delete val="1"/>
        <c:axPos val="l"/>
        <c:numFmt formatCode="0.00%" sourceLinked="1"/>
        <c:majorTickMark val="none"/>
        <c:minorTickMark val="none"/>
        <c:tickLblPos val="nextTo"/>
        <c:crossAx val="2090847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image" Target="../media/image4.png"/><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29</xdr:col>
      <xdr:colOff>41563</xdr:colOff>
      <xdr:row>73</xdr:row>
      <xdr:rowOff>6927</xdr:rowOff>
    </xdr:from>
    <xdr:to>
      <xdr:col>38</xdr:col>
      <xdr:colOff>249382</xdr:colOff>
      <xdr:row>86</xdr:row>
      <xdr:rowOff>138546</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2478405</xdr:colOff>
      <xdr:row>0</xdr:row>
      <xdr:rowOff>135255</xdr:rowOff>
    </xdr:from>
    <xdr:to>
      <xdr:col>11</xdr:col>
      <xdr:colOff>165464</xdr:colOff>
      <xdr:row>4</xdr:row>
      <xdr:rowOff>156210</xdr:rowOff>
    </xdr:to>
    <xdr:pic>
      <xdr:nvPicPr>
        <xdr:cNvPr id="4" name="Image 1">
          <a:extLst>
            <a:ext uri="{FF2B5EF4-FFF2-40B4-BE49-F238E27FC236}">
              <a16:creationId xmlns:a16="http://schemas.microsoft.com/office/drawing/2014/main" id="{6BB0667F-A519-403B-996C-0A685DE5895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1683365" y="135255"/>
          <a:ext cx="3320415" cy="721995"/>
        </a:xfrm>
        <a:prstGeom prst="rect">
          <a:avLst/>
        </a:prstGeom>
      </xdr:spPr>
    </xdr:pic>
    <xdr:clientData/>
  </xdr:twoCellAnchor>
  <xdr:twoCellAnchor editAs="oneCell">
    <xdr:from>
      <xdr:col>1</xdr:col>
      <xdr:colOff>160020</xdr:colOff>
      <xdr:row>1</xdr:row>
      <xdr:rowOff>129540</xdr:rowOff>
    </xdr:from>
    <xdr:to>
      <xdr:col>2</xdr:col>
      <xdr:colOff>950979</xdr:colOff>
      <xdr:row>3</xdr:row>
      <xdr:rowOff>137160</xdr:rowOff>
    </xdr:to>
    <xdr:pic>
      <xdr:nvPicPr>
        <xdr:cNvPr id="5" name="Picture 4">
          <a:extLst>
            <a:ext uri="{FF2B5EF4-FFF2-40B4-BE49-F238E27FC236}">
              <a16:creationId xmlns:a16="http://schemas.microsoft.com/office/drawing/2014/main" id="{843A7B25-1DB2-4503-807C-22E4F94AC2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35280" y="312420"/>
          <a:ext cx="1783736" cy="358140"/>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19050</xdr:colOff>
      <xdr:row>394</xdr:row>
      <xdr:rowOff>28575</xdr:rowOff>
    </xdr:from>
    <xdr:to>
      <xdr:col>13</xdr:col>
      <xdr:colOff>4588633</xdr:colOff>
      <xdr:row>409</xdr:row>
      <xdr:rowOff>47866</xdr:rowOff>
    </xdr:to>
    <xdr:pic>
      <xdr:nvPicPr>
        <xdr:cNvPr id="3" name="Picture 2">
          <a:extLst>
            <a:ext uri="{FF2B5EF4-FFF2-40B4-BE49-F238E27FC236}">
              <a16:creationId xmlns:a16="http://schemas.microsoft.com/office/drawing/2014/main" id="{EA138C98-AA78-43E7-A7BD-9C26C4DE6A89}"/>
            </a:ext>
          </a:extLst>
        </xdr:cNvPr>
        <xdr:cNvPicPr>
          <a:picLocks noChangeAspect="1"/>
        </xdr:cNvPicPr>
      </xdr:nvPicPr>
      <xdr:blipFill rotWithShape="1">
        <a:blip xmlns:r="http://schemas.openxmlformats.org/officeDocument/2006/relationships" r:embed="rId1"/>
        <a:srcRect r="19845"/>
        <a:stretch/>
      </xdr:blipFill>
      <xdr:spPr>
        <a:xfrm>
          <a:off x="13287375" y="97926525"/>
          <a:ext cx="4569583" cy="363879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8</xdr:col>
      <xdr:colOff>269352</xdr:colOff>
      <xdr:row>0</xdr:row>
      <xdr:rowOff>182494</xdr:rowOff>
    </xdr:from>
    <xdr:to>
      <xdr:col>17</xdr:col>
      <xdr:colOff>152346</xdr:colOff>
      <xdr:row>16</xdr:row>
      <xdr:rowOff>6185</xdr:rowOff>
    </xdr:to>
    <xdr:graphicFrame macro="">
      <xdr:nvGraphicFramePr>
        <xdr:cNvPr id="9" name="Chart 8">
          <a:extLst>
            <a:ext uri="{FF2B5EF4-FFF2-40B4-BE49-F238E27FC236}">
              <a16:creationId xmlns:a16="http://schemas.microsoft.com/office/drawing/2014/main" id="{00000000-0008-0000-0A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439271</xdr:colOff>
      <xdr:row>0</xdr:row>
      <xdr:rowOff>114300</xdr:rowOff>
    </xdr:from>
    <xdr:to>
      <xdr:col>25</xdr:col>
      <xdr:colOff>111837</xdr:colOff>
      <xdr:row>36</xdr:row>
      <xdr:rowOff>123829</xdr:rowOff>
    </xdr:to>
    <xdr:pic>
      <xdr:nvPicPr>
        <xdr:cNvPr id="3" name="Picture 2">
          <a:extLst>
            <a:ext uri="{FF2B5EF4-FFF2-40B4-BE49-F238E27FC236}">
              <a16:creationId xmlns:a16="http://schemas.microsoft.com/office/drawing/2014/main" id="{00000000-0008-0000-0A00-000003000000}"/>
            </a:ext>
          </a:extLst>
        </xdr:cNvPr>
        <xdr:cNvPicPr>
          <a:picLocks noChangeAspect="1"/>
        </xdr:cNvPicPr>
      </xdr:nvPicPr>
      <xdr:blipFill rotWithShape="1">
        <a:blip xmlns:r="http://schemas.openxmlformats.org/officeDocument/2006/relationships" r:embed="rId2"/>
        <a:srcRect l="2864" t="2327" r="926" b="4394"/>
        <a:stretch/>
      </xdr:blipFill>
      <xdr:spPr>
        <a:xfrm>
          <a:off x="14110447" y="114300"/>
          <a:ext cx="5678919" cy="3807443"/>
        </a:xfrm>
        <a:prstGeom prst="rect">
          <a:avLst/>
        </a:prstGeom>
      </xdr:spPr>
    </xdr:pic>
    <xdr:clientData/>
  </xdr:twoCellAnchor>
  <xdr:twoCellAnchor>
    <xdr:from>
      <xdr:col>8</xdr:col>
      <xdr:colOff>293914</xdr:colOff>
      <xdr:row>18</xdr:row>
      <xdr:rowOff>10886</xdr:rowOff>
    </xdr:from>
    <xdr:to>
      <xdr:col>17</xdr:col>
      <xdr:colOff>176908</xdr:colOff>
      <xdr:row>33</xdr:row>
      <xdr:rowOff>30520</xdr:rowOff>
    </xdr:to>
    <xdr:graphicFrame macro="">
      <xdr:nvGraphicFramePr>
        <xdr:cNvPr id="11" name="Chart 10">
          <a:extLst>
            <a:ext uri="{FF2B5EF4-FFF2-40B4-BE49-F238E27FC236}">
              <a16:creationId xmlns:a16="http://schemas.microsoft.com/office/drawing/2014/main" id="{1EDF35B6-6260-460E-A6EB-A3ECDD94A7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arpastrance-my.sharepoint.com/Users/abriand/Desktop/20191021_ALLIANZ_20%20Le%20Peletier_BIU%20Int%202015_V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arpastrance-my.sharepoint.com/Users/eca/Desktop/ALLIANZ%2020%20Le%20Peletier%20FAISA%20PARTS%201-2-3%20version%202015_V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rchives/Exploitation/A529-99%20ALLIANZ%20-%20Victoire%20BIU%20P1/2-Dossier%20de%20travail/Evaluation%202019/190124_Eval%20BIU_Allianz_Victoire_suite%20audit.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https://arpastrance-my.sharepoint.com/personal/crizk_arp-astrance_com/Documents/Desktop/Archive/MY%20FOLDERS/BREEAM/BIU%20Commercial/1.%20Evaluation%20BIU%20V6%20Part%20I%20et%20II.xlsx" TargetMode="External"/><Relationship Id="rId1" Type="http://schemas.openxmlformats.org/officeDocument/2006/relationships/externalLinkPath" Target="https://arpastrance-my.sharepoint.com/personal/crizk_arp-astrance_com/Documents/Desktop/Archive/MY%20FOLDERS/BREEAM/BIU%20Commercial/1.%20Evaluation%20BIU%20V6%20Part%20I%20et%20I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RT 1 - ASSET"/>
      <sheetName val="PART 2 - BUILDING MANAGEMENT"/>
      <sheetName val="PART 3 - OCCUPIER MANAGEMENT"/>
      <sheetName val="RESULTATS"/>
      <sheetName val="Synthèse plan d'actions"/>
      <sheetName val="feuille de calcul"/>
    </sheetNames>
    <sheetDataSet>
      <sheetData sheetId="0" refreshError="1"/>
      <sheetData sheetId="1" refreshError="1"/>
      <sheetData sheetId="2" refreshError="1"/>
      <sheetData sheetId="3" refreshError="1">
        <row r="11">
          <cell r="D11">
            <v>3.2692307692307695E-3</v>
          </cell>
          <cell r="E11">
            <v>6.3888888888888893E-3</v>
          </cell>
          <cell r="F11">
            <v>1.2500000000000001E-2</v>
          </cell>
          <cell r="G11">
            <v>2E-3</v>
          </cell>
          <cell r="H11">
            <v>5.1515151515151517E-3</v>
          </cell>
          <cell r="I11">
            <v>6.3636363636363638E-3</v>
          </cell>
          <cell r="J11">
            <v>2.453703703703704E-3</v>
          </cell>
          <cell r="K11">
            <v>1.5833333333333335E-2</v>
          </cell>
        </row>
        <row r="30">
          <cell r="C30">
            <v>3.2608695652173911E-3</v>
          </cell>
          <cell r="D30">
            <v>3.7499999999999999E-3</v>
          </cell>
          <cell r="E30">
            <v>2.1153846153846153E-3</v>
          </cell>
          <cell r="F30">
            <v>4.0540540540540543E-3</v>
          </cell>
          <cell r="H30">
            <v>5.2499999999999995E-3</v>
          </cell>
          <cell r="I30">
            <v>1.2500000000000001E-2</v>
          </cell>
        </row>
        <row r="61">
          <cell r="C61">
            <v>1.3043478260869564E-3</v>
          </cell>
          <cell r="D61">
            <v>4.2452830188679245E-4</v>
          </cell>
          <cell r="E61">
            <v>2.0786516853932586E-3</v>
          </cell>
          <cell r="F61">
            <v>1.4556962025316456E-3</v>
          </cell>
          <cell r="G61">
            <v>4.2168674698795186E-4</v>
          </cell>
          <cell r="H61">
            <v>1.3392857142857143E-3</v>
          </cell>
          <cell r="I61">
            <v>1.1538461538461537E-3</v>
          </cell>
          <cell r="J61">
            <v>1.5725806451612903E-3</v>
          </cell>
          <cell r="K61">
            <v>3.8461538461538464E-3</v>
          </cell>
        </row>
      </sheetData>
      <sheetData sheetId="4" refreshError="1"/>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RT 1 - ASSET"/>
      <sheetName val="PART 2 - BUILDING MANAGEMENT"/>
      <sheetName val="PART 3 - OCCUPIER MANAGEMENT"/>
      <sheetName val="RESULTATS"/>
    </sheetNames>
    <sheetDataSet>
      <sheetData sheetId="0"/>
      <sheetData sheetId="1"/>
      <sheetData sheetId="2"/>
      <sheetData sheetId="3">
        <row r="88">
          <cell r="C88">
            <v>92</v>
          </cell>
          <cell r="H88">
            <v>112</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RT 1 ASSET"/>
      <sheetName val="PART 2 BUILDING MANAGEMENT"/>
      <sheetName val="RESULTATS"/>
      <sheetName val="yy"/>
      <sheetName val="zz"/>
    </sheetNames>
    <sheetDataSet>
      <sheetData sheetId="0"/>
      <sheetData sheetId="1">
        <row r="60">
          <cell r="I60"/>
        </row>
      </sheetData>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iche projet"/>
      <sheetName val="PART 1 - ASSET"/>
      <sheetName val="PART 2 - BUILDING MANAGEMENT"/>
      <sheetName val="PART 3 - OCCUPIER MANAGEMENT"/>
      <sheetName val="Résultats V2015"/>
      <sheetName val="Paramètres"/>
      <sheetName val="Plan d'actions"/>
      <sheetName val="Project Sheet"/>
      <sheetName val="Evaluation I"/>
      <sheetName val="Evaluation II"/>
      <sheetName val="Résultats V6"/>
      <sheetName val="Justificatif"/>
    </sheetNames>
    <sheetDataSet>
      <sheetData sheetId="0"/>
      <sheetData sheetId="1"/>
      <sheetData sheetId="2"/>
      <sheetData sheetId="3"/>
      <sheetData sheetId="4"/>
      <sheetData sheetId="5"/>
      <sheetData sheetId="6"/>
      <sheetData sheetId="7"/>
      <sheetData sheetId="8"/>
      <sheetData sheetId="9">
        <row r="59">
          <cell r="H59">
            <v>30</v>
          </cell>
        </row>
        <row r="122">
          <cell r="H122">
            <v>27</v>
          </cell>
        </row>
        <row r="227">
          <cell r="H227">
            <v>14</v>
          </cell>
        </row>
        <row r="286">
          <cell r="H286">
            <v>20</v>
          </cell>
        </row>
        <row r="311">
          <cell r="H311">
            <v>10</v>
          </cell>
        </row>
        <row r="362">
          <cell r="H362">
            <v>12</v>
          </cell>
        </row>
      </sheetData>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D34" sqref="D34"/>
    </sheetView>
  </sheetViews>
  <sheetFormatPr defaultColWidth="9.42578125" defaultRowHeight="15" x14ac:dyDescent="0.2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991B6-1FCB-4EE2-92AB-3F7C59032A2A}">
  <dimension ref="A1:N362"/>
  <sheetViews>
    <sheetView showGridLines="0" zoomScale="85" zoomScaleNormal="85" zoomScaleSheetLayoutView="100" workbookViewId="0">
      <pane xSplit="2" ySplit="2" topLeftCell="C3" activePane="bottomRight" state="frozen"/>
      <selection pane="topRight" activeCell="C1" sqref="C1"/>
      <selection pane="bottomLeft" activeCell="A3" sqref="A3"/>
      <selection pane="bottomRight" activeCell="H2" sqref="G1:H1048576"/>
    </sheetView>
  </sheetViews>
  <sheetFormatPr defaultColWidth="11.42578125" defaultRowHeight="21" x14ac:dyDescent="0.25"/>
  <cols>
    <col min="1" max="1" width="8.5703125" style="251" bestFit="1" customWidth="1"/>
    <col min="2" max="2" width="21.5703125" style="270" customWidth="1"/>
    <col min="3" max="3" width="40.5703125" style="270" customWidth="1"/>
    <col min="4" max="4" width="7.28515625" style="293" bestFit="1" customWidth="1"/>
    <col min="5" max="5" width="73.7109375" style="232" customWidth="1"/>
    <col min="6" max="6" width="84.7109375" style="232" hidden="1" customWidth="1"/>
    <col min="7" max="8" width="7" style="275" customWidth="1"/>
    <col min="9" max="10" width="5.85546875" style="275" customWidth="1"/>
    <col min="11" max="11" width="5.85546875" style="294" bestFit="1" customWidth="1"/>
    <col min="12" max="12" width="79.140625" style="232" customWidth="1"/>
    <col min="13" max="13" width="99.7109375" style="221" customWidth="1"/>
    <col min="14" max="14" width="4.28515625" style="223" customWidth="1"/>
    <col min="15" max="16384" width="11.42578125" style="222"/>
  </cols>
  <sheetData>
    <row r="1" spans="1:14" ht="20.85" customHeight="1" thickBot="1" x14ac:dyDescent="0.3">
      <c r="A1" s="394"/>
      <c r="B1" s="962" t="s">
        <v>2708</v>
      </c>
      <c r="C1" s="962"/>
      <c r="D1" s="962"/>
      <c r="E1" s="962"/>
      <c r="F1" s="962"/>
      <c r="G1" s="962"/>
      <c r="H1" s="962"/>
      <c r="I1" s="962"/>
      <c r="J1" s="962"/>
      <c r="K1" s="962"/>
      <c r="L1" s="962"/>
      <c r="M1" s="962"/>
      <c r="N1" s="962"/>
    </row>
    <row r="2" spans="1:14" s="402" customFormat="1" ht="30" x14ac:dyDescent="0.25">
      <c r="A2" s="395" t="s">
        <v>1545</v>
      </c>
      <c r="B2" s="396" t="s">
        <v>1543</v>
      </c>
      <c r="C2" s="396" t="s">
        <v>3</v>
      </c>
      <c r="D2" s="395" t="s">
        <v>1554</v>
      </c>
      <c r="E2" s="395" t="s">
        <v>2709</v>
      </c>
      <c r="F2" s="395"/>
      <c r="G2" s="397" t="s">
        <v>1551</v>
      </c>
      <c r="H2" s="397" t="s">
        <v>2005</v>
      </c>
      <c r="I2" s="398" t="s">
        <v>1551</v>
      </c>
      <c r="J2" s="399" t="s">
        <v>1551</v>
      </c>
      <c r="K2" s="400" t="s">
        <v>2389</v>
      </c>
      <c r="L2" s="395" t="s">
        <v>2387</v>
      </c>
      <c r="M2" s="395" t="s">
        <v>2388</v>
      </c>
      <c r="N2" s="401" t="s">
        <v>2391</v>
      </c>
    </row>
    <row r="3" spans="1:14" ht="5.0999999999999996" customHeight="1" x14ac:dyDescent="0.25">
      <c r="A3" s="958"/>
      <c r="B3" s="958"/>
      <c r="C3" s="958"/>
      <c r="D3" s="958"/>
      <c r="E3" s="958"/>
      <c r="F3" s="958"/>
      <c r="G3" s="958"/>
      <c r="H3" s="958"/>
      <c r="I3" s="958"/>
      <c r="J3" s="958"/>
      <c r="K3" s="958"/>
      <c r="L3" s="958"/>
      <c r="M3" s="958"/>
      <c r="N3" s="958"/>
    </row>
    <row r="4" spans="1:14" s="203" customFormat="1" ht="12" customHeight="1" x14ac:dyDescent="0.25">
      <c r="A4" s="959"/>
      <c r="B4" s="959"/>
      <c r="C4" s="959"/>
      <c r="D4" s="667" t="s">
        <v>1999</v>
      </c>
      <c r="E4" s="667"/>
      <c r="F4" s="238"/>
      <c r="G4" s="958"/>
      <c r="H4" s="958"/>
      <c r="I4" s="958"/>
      <c r="J4" s="958"/>
      <c r="K4" s="958"/>
      <c r="L4" s="958"/>
      <c r="M4" s="958"/>
      <c r="N4" s="958"/>
    </row>
    <row r="5" spans="1:14" ht="14.85" customHeight="1" x14ac:dyDescent="0.25">
      <c r="A5" s="960" t="s">
        <v>519</v>
      </c>
      <c r="B5" s="607" t="s">
        <v>520</v>
      </c>
      <c r="C5" s="644" t="s">
        <v>2710</v>
      </c>
      <c r="D5" s="262" t="s">
        <v>1546</v>
      </c>
      <c r="E5" s="227" t="s">
        <v>1591</v>
      </c>
      <c r="F5" s="240" t="s">
        <v>93</v>
      </c>
      <c r="G5" s="286">
        <v>0</v>
      </c>
      <c r="H5" s="278" t="s">
        <v>1544</v>
      </c>
      <c r="I5" s="403"/>
      <c r="J5" s="404"/>
      <c r="K5" s="870"/>
      <c r="L5" s="622"/>
      <c r="M5" s="622"/>
      <c r="N5" s="624"/>
    </row>
    <row r="6" spans="1:14" ht="14.85" customHeight="1" x14ac:dyDescent="0.25">
      <c r="A6" s="960"/>
      <c r="B6" s="607"/>
      <c r="C6" s="644"/>
      <c r="D6" s="262" t="s">
        <v>1547</v>
      </c>
      <c r="E6" s="227" t="s">
        <v>1592</v>
      </c>
      <c r="F6" s="227" t="s">
        <v>927</v>
      </c>
      <c r="G6" s="286">
        <v>0</v>
      </c>
      <c r="H6" s="278" t="s">
        <v>1544</v>
      </c>
      <c r="I6" s="403"/>
      <c r="J6" s="404"/>
      <c r="K6" s="870"/>
      <c r="L6" s="622"/>
      <c r="M6" s="622"/>
      <c r="N6" s="624"/>
    </row>
    <row r="7" spans="1:14" ht="14.85" customHeight="1" x14ac:dyDescent="0.25">
      <c r="A7" s="960"/>
      <c r="B7" s="607"/>
      <c r="C7" s="644"/>
      <c r="D7" s="262" t="s">
        <v>1548</v>
      </c>
      <c r="E7" s="227" t="s">
        <v>1620</v>
      </c>
      <c r="F7" s="227" t="s">
        <v>928</v>
      </c>
      <c r="G7" s="286">
        <v>2</v>
      </c>
      <c r="H7" s="286" t="s">
        <v>1575</v>
      </c>
      <c r="I7" s="403"/>
      <c r="J7" s="404"/>
      <c r="K7" s="870"/>
      <c r="L7" s="622"/>
      <c r="M7" s="622"/>
      <c r="N7" s="624"/>
    </row>
    <row r="8" spans="1:14" ht="5.0999999999999996" customHeight="1" x14ac:dyDescent="0.25">
      <c r="A8" s="955"/>
      <c r="B8" s="956"/>
      <c r="C8" s="956"/>
      <c r="D8" s="956"/>
      <c r="E8" s="956"/>
      <c r="F8" s="956"/>
      <c r="G8" s="956"/>
      <c r="H8" s="956"/>
      <c r="I8" s="956"/>
      <c r="J8" s="956"/>
      <c r="K8" s="956"/>
      <c r="L8" s="956"/>
      <c r="M8" s="956"/>
      <c r="N8" s="956"/>
    </row>
    <row r="9" spans="1:14" s="203" customFormat="1" ht="15" customHeight="1" x14ac:dyDescent="0.25">
      <c r="A9" s="249"/>
      <c r="B9" s="249"/>
      <c r="C9" s="250"/>
      <c r="D9" s="251"/>
      <c r="E9" s="252"/>
      <c r="F9" s="252"/>
      <c r="G9" s="660">
        <f>SUMIF(H1:H7,"x",G1:G7)</f>
        <v>2</v>
      </c>
      <c r="H9" s="660"/>
      <c r="I9" s="253">
        <f>SUMIF(I1:I7,"x",G1:G7)</f>
        <v>0</v>
      </c>
      <c r="J9" s="254">
        <f>SUMIF(J1:J7,"x",G1:G7)</f>
        <v>0</v>
      </c>
      <c r="K9" s="405"/>
      <c r="N9" s="256"/>
    </row>
    <row r="10" spans="1:14" s="203" customFormat="1" ht="15" customHeight="1" x14ac:dyDescent="0.25">
      <c r="A10" s="249"/>
      <c r="B10" s="249"/>
      <c r="C10" s="250"/>
      <c r="D10" s="251"/>
      <c r="E10" s="252"/>
      <c r="F10" s="252"/>
      <c r="G10" s="257"/>
      <c r="H10" s="257"/>
      <c r="I10" s="257"/>
      <c r="J10" s="257"/>
      <c r="K10" s="405"/>
      <c r="N10" s="256"/>
    </row>
    <row r="11" spans="1:14" ht="5.0999999999999996" customHeight="1" x14ac:dyDescent="0.25">
      <c r="A11" s="958"/>
      <c r="B11" s="958"/>
      <c r="C11" s="958"/>
      <c r="D11" s="958"/>
      <c r="E11" s="958"/>
      <c r="F11" s="958"/>
      <c r="G11" s="958"/>
      <c r="H11" s="958"/>
      <c r="I11" s="958"/>
      <c r="J11" s="958"/>
      <c r="K11" s="958"/>
      <c r="L11" s="958"/>
      <c r="M11" s="958"/>
      <c r="N11" s="958"/>
    </row>
    <row r="12" spans="1:14" s="203" customFormat="1" ht="12" customHeight="1" x14ac:dyDescent="0.25">
      <c r="A12" s="959"/>
      <c r="B12" s="959"/>
      <c r="C12" s="959"/>
      <c r="D12" s="667" t="s">
        <v>2711</v>
      </c>
      <c r="E12" s="667"/>
      <c r="F12" s="238"/>
      <c r="G12" s="958"/>
      <c r="H12" s="958"/>
      <c r="I12" s="958"/>
      <c r="J12" s="958"/>
      <c r="K12" s="958"/>
      <c r="L12" s="958"/>
      <c r="M12" s="958"/>
      <c r="N12" s="958"/>
    </row>
    <row r="13" spans="1:14" ht="18.75" x14ac:dyDescent="0.25">
      <c r="A13" s="960" t="s">
        <v>525</v>
      </c>
      <c r="B13" s="607" t="s">
        <v>3006</v>
      </c>
      <c r="C13" s="644" t="s">
        <v>2712</v>
      </c>
      <c r="D13" s="262" t="s">
        <v>1546</v>
      </c>
      <c r="E13" s="227" t="s">
        <v>1591</v>
      </c>
      <c r="F13" s="240" t="s">
        <v>93</v>
      </c>
      <c r="G13" s="286">
        <v>0</v>
      </c>
      <c r="H13" s="278" t="s">
        <v>1544</v>
      </c>
      <c r="I13" s="403"/>
      <c r="J13" s="404"/>
      <c r="K13" s="870"/>
      <c r="L13" s="622"/>
      <c r="M13" s="622"/>
      <c r="N13" s="624"/>
    </row>
    <row r="14" spans="1:14" ht="18.75" x14ac:dyDescent="0.25">
      <c r="A14" s="960"/>
      <c r="B14" s="607"/>
      <c r="C14" s="644"/>
      <c r="D14" s="262" t="s">
        <v>1547</v>
      </c>
      <c r="E14" s="227" t="s">
        <v>2713</v>
      </c>
      <c r="F14" s="227" t="s">
        <v>2714</v>
      </c>
      <c r="G14" s="286">
        <v>1</v>
      </c>
      <c r="H14" s="286" t="s">
        <v>1575</v>
      </c>
      <c r="I14" s="403"/>
      <c r="J14" s="404"/>
      <c r="K14" s="870"/>
      <c r="L14" s="622"/>
      <c r="M14" s="622"/>
      <c r="N14" s="624"/>
    </row>
    <row r="15" spans="1:14" ht="18.75" x14ac:dyDescent="0.25">
      <c r="A15" s="960"/>
      <c r="B15" s="607"/>
      <c r="C15" s="644"/>
      <c r="D15" s="262" t="s">
        <v>1548</v>
      </c>
      <c r="E15" s="227" t="s">
        <v>2715</v>
      </c>
      <c r="F15" s="227" t="s">
        <v>2716</v>
      </c>
      <c r="G15" s="286">
        <v>2</v>
      </c>
      <c r="H15" s="286" t="s">
        <v>1575</v>
      </c>
      <c r="I15" s="403"/>
      <c r="J15" s="404"/>
      <c r="K15" s="870"/>
      <c r="L15" s="622"/>
      <c r="M15" s="622"/>
      <c r="N15" s="624"/>
    </row>
    <row r="16" spans="1:14" ht="30" x14ac:dyDescent="0.25">
      <c r="A16" s="960"/>
      <c r="B16" s="607"/>
      <c r="C16" s="644"/>
      <c r="D16" s="262" t="s">
        <v>1549</v>
      </c>
      <c r="E16" s="227" t="s">
        <v>2717</v>
      </c>
      <c r="F16" s="227" t="s">
        <v>2718</v>
      </c>
      <c r="G16" s="286">
        <v>1</v>
      </c>
      <c r="H16" s="286" t="s">
        <v>1575</v>
      </c>
      <c r="I16" s="403"/>
      <c r="J16" s="404"/>
      <c r="K16" s="870"/>
      <c r="L16" s="622"/>
      <c r="M16" s="622"/>
      <c r="N16" s="624"/>
    </row>
    <row r="17" spans="1:14" ht="45" x14ac:dyDescent="0.25">
      <c r="A17" s="960"/>
      <c r="B17" s="607"/>
      <c r="C17" s="644"/>
      <c r="D17" s="262" t="s">
        <v>1550</v>
      </c>
      <c r="E17" s="227" t="s">
        <v>2719</v>
      </c>
      <c r="F17" s="227" t="s">
        <v>2720</v>
      </c>
      <c r="G17" s="286">
        <v>1</v>
      </c>
      <c r="H17" s="286" t="s">
        <v>1575</v>
      </c>
      <c r="I17" s="403"/>
      <c r="J17" s="404"/>
      <c r="K17" s="870"/>
      <c r="L17" s="622"/>
      <c r="M17" s="622"/>
      <c r="N17" s="624"/>
    </row>
    <row r="18" spans="1:14" ht="18.75" x14ac:dyDescent="0.25">
      <c r="A18" s="960"/>
      <c r="B18" s="607"/>
      <c r="C18" s="644"/>
      <c r="D18" s="262" t="s">
        <v>1552</v>
      </c>
      <c r="E18" s="227" t="s">
        <v>2721</v>
      </c>
      <c r="F18" s="227" t="s">
        <v>2722</v>
      </c>
      <c r="G18" s="286">
        <v>2</v>
      </c>
      <c r="H18" s="278" t="s">
        <v>1544</v>
      </c>
      <c r="I18" s="403"/>
      <c r="J18" s="404"/>
      <c r="K18" s="870"/>
      <c r="L18" s="622"/>
      <c r="M18" s="622"/>
      <c r="N18" s="624"/>
    </row>
    <row r="19" spans="1:14" ht="18.75" x14ac:dyDescent="0.25">
      <c r="A19" s="960"/>
      <c r="B19" s="607"/>
      <c r="C19" s="644"/>
      <c r="D19" s="262" t="s">
        <v>1555</v>
      </c>
      <c r="E19" s="227" t="s">
        <v>2723</v>
      </c>
      <c r="F19" s="227" t="s">
        <v>2724</v>
      </c>
      <c r="G19" s="286">
        <v>4</v>
      </c>
      <c r="H19" s="286" t="s">
        <v>1575</v>
      </c>
      <c r="I19" s="403"/>
      <c r="J19" s="404"/>
      <c r="K19" s="870"/>
      <c r="L19" s="622"/>
      <c r="M19" s="622"/>
      <c r="N19" s="624"/>
    </row>
    <row r="20" spans="1:14" ht="5.0999999999999996" customHeight="1" x14ac:dyDescent="0.25">
      <c r="A20" s="955"/>
      <c r="B20" s="956"/>
      <c r="C20" s="956"/>
      <c r="D20" s="956"/>
      <c r="E20" s="956"/>
      <c r="F20" s="956"/>
      <c r="G20" s="956"/>
      <c r="H20" s="956"/>
      <c r="I20" s="956"/>
      <c r="J20" s="956"/>
      <c r="K20" s="956"/>
      <c r="L20" s="956"/>
      <c r="M20" s="956"/>
      <c r="N20" s="956"/>
    </row>
    <row r="21" spans="1:14" s="203" customFormat="1" ht="15" customHeight="1" x14ac:dyDescent="0.25">
      <c r="A21" s="249"/>
      <c r="B21" s="249"/>
      <c r="C21" s="250"/>
      <c r="D21" s="251"/>
      <c r="E21" s="252"/>
      <c r="F21" s="252"/>
      <c r="G21" s="660">
        <f>SUMIF(H13:H19,"x",G13:G19)</f>
        <v>9</v>
      </c>
      <c r="H21" s="660"/>
      <c r="I21" s="253">
        <f>SUMIF(I13:I19,"x",G13:G19)</f>
        <v>0</v>
      </c>
      <c r="J21" s="254">
        <f>SUMIF(J13:J19,"x",G13:G19)</f>
        <v>0</v>
      </c>
      <c r="K21" s="405"/>
      <c r="N21" s="256"/>
    </row>
    <row r="22" spans="1:14" s="203" customFormat="1" ht="15" customHeight="1" x14ac:dyDescent="0.25">
      <c r="A22" s="249"/>
      <c r="B22" s="249"/>
      <c r="C22" s="250"/>
      <c r="D22" s="251"/>
      <c r="E22" s="252"/>
      <c r="F22" s="252"/>
      <c r="G22" s="257"/>
      <c r="H22" s="257"/>
      <c r="I22" s="257"/>
      <c r="J22" s="257"/>
      <c r="K22" s="405"/>
      <c r="N22" s="256"/>
    </row>
    <row r="23" spans="1:14" ht="5.0999999999999996" customHeight="1" x14ac:dyDescent="0.25">
      <c r="A23" s="958"/>
      <c r="B23" s="958"/>
      <c r="C23" s="958"/>
      <c r="D23" s="958"/>
      <c r="E23" s="958"/>
      <c r="F23" s="958"/>
      <c r="G23" s="958"/>
      <c r="H23" s="958"/>
      <c r="I23" s="958"/>
      <c r="J23" s="958"/>
      <c r="K23" s="958"/>
      <c r="L23" s="958"/>
      <c r="M23" s="958"/>
      <c r="N23" s="958"/>
    </row>
    <row r="24" spans="1:14" s="203" customFormat="1" ht="12" customHeight="1" x14ac:dyDescent="0.25">
      <c r="A24" s="959"/>
      <c r="B24" s="959"/>
      <c r="C24" s="959"/>
      <c r="D24" s="667" t="s">
        <v>2725</v>
      </c>
      <c r="E24" s="667"/>
      <c r="F24" s="238"/>
      <c r="G24" s="958"/>
      <c r="H24" s="958"/>
      <c r="I24" s="958"/>
      <c r="J24" s="958"/>
      <c r="K24" s="958"/>
      <c r="L24" s="958"/>
      <c r="M24" s="958"/>
      <c r="N24" s="958"/>
    </row>
    <row r="25" spans="1:14" ht="18.75" x14ac:dyDescent="0.25">
      <c r="A25" s="957" t="s">
        <v>2726</v>
      </c>
      <c r="B25" s="607" t="s">
        <v>3007</v>
      </c>
      <c r="C25" s="644" t="s">
        <v>2727</v>
      </c>
      <c r="D25" s="262" t="s">
        <v>1546</v>
      </c>
      <c r="E25" s="227" t="s">
        <v>1591</v>
      </c>
      <c r="F25" s="240" t="s">
        <v>93</v>
      </c>
      <c r="G25" s="286">
        <v>0</v>
      </c>
      <c r="H25" s="278" t="s">
        <v>1544</v>
      </c>
      <c r="I25" s="403"/>
      <c r="J25" s="404"/>
      <c r="K25" s="870"/>
      <c r="L25" s="622"/>
      <c r="M25" s="622"/>
      <c r="N25" s="624"/>
    </row>
    <row r="26" spans="1:14" ht="30" x14ac:dyDescent="0.25">
      <c r="A26" s="957"/>
      <c r="B26" s="607"/>
      <c r="C26" s="644"/>
      <c r="D26" s="262" t="s">
        <v>1547</v>
      </c>
      <c r="E26" s="227" t="s">
        <v>2728</v>
      </c>
      <c r="F26" s="227" t="s">
        <v>2729</v>
      </c>
      <c r="G26" s="286">
        <v>1</v>
      </c>
      <c r="H26" s="286" t="s">
        <v>1575</v>
      </c>
      <c r="I26" s="403"/>
      <c r="J26" s="404"/>
      <c r="K26" s="870"/>
      <c r="L26" s="961"/>
      <c r="M26" s="622"/>
      <c r="N26" s="624"/>
    </row>
    <row r="27" spans="1:14" ht="18.75" x14ac:dyDescent="0.25">
      <c r="A27" s="957"/>
      <c r="B27" s="607"/>
      <c r="C27" s="644"/>
      <c r="D27" s="262" t="s">
        <v>1548</v>
      </c>
      <c r="E27" s="227" t="s">
        <v>2730</v>
      </c>
      <c r="F27" s="227" t="s">
        <v>2731</v>
      </c>
      <c r="G27" s="286">
        <v>2</v>
      </c>
      <c r="H27" s="286" t="s">
        <v>1575</v>
      </c>
      <c r="I27" s="403"/>
      <c r="J27" s="404"/>
      <c r="K27" s="870"/>
      <c r="L27" s="961"/>
      <c r="M27" s="622"/>
      <c r="N27" s="624"/>
    </row>
    <row r="28" spans="1:14" ht="18.75" x14ac:dyDescent="0.25">
      <c r="A28" s="957"/>
      <c r="B28" s="607"/>
      <c r="C28" s="644"/>
      <c r="D28" s="262" t="s">
        <v>1549</v>
      </c>
      <c r="E28" s="227" t="s">
        <v>2732</v>
      </c>
      <c r="F28" s="227" t="s">
        <v>2733</v>
      </c>
      <c r="G28" s="286">
        <v>2</v>
      </c>
      <c r="H28" s="286" t="s">
        <v>1575</v>
      </c>
      <c r="I28" s="403"/>
      <c r="J28" s="404"/>
      <c r="K28" s="870"/>
      <c r="L28" s="961"/>
      <c r="M28" s="622"/>
      <c r="N28" s="624"/>
    </row>
    <row r="29" spans="1:14" ht="30" x14ac:dyDescent="0.25">
      <c r="A29" s="957"/>
      <c r="B29" s="607"/>
      <c r="C29" s="644"/>
      <c r="D29" s="262" t="s">
        <v>1550</v>
      </c>
      <c r="E29" s="227" t="s">
        <v>2734</v>
      </c>
      <c r="F29" s="227" t="s">
        <v>2735</v>
      </c>
      <c r="G29" s="286">
        <v>2</v>
      </c>
      <c r="H29" s="286" t="s">
        <v>1575</v>
      </c>
      <c r="I29" s="403"/>
      <c r="J29" s="404"/>
      <c r="K29" s="870"/>
      <c r="L29" s="961"/>
      <c r="M29" s="622"/>
      <c r="N29" s="624"/>
    </row>
    <row r="30" spans="1:14" ht="18.75" x14ac:dyDescent="0.25">
      <c r="A30" s="957"/>
      <c r="B30" s="607"/>
      <c r="C30" s="644"/>
      <c r="D30" s="262" t="s">
        <v>1552</v>
      </c>
      <c r="E30" s="227" t="s">
        <v>2736</v>
      </c>
      <c r="F30" s="227" t="s">
        <v>2737</v>
      </c>
      <c r="G30" s="286">
        <v>2</v>
      </c>
      <c r="H30" s="286" t="s">
        <v>1575</v>
      </c>
      <c r="I30" s="403"/>
      <c r="J30" s="404"/>
      <c r="K30" s="870"/>
      <c r="L30" s="961"/>
      <c r="M30" s="622"/>
      <c r="N30" s="624"/>
    </row>
    <row r="31" spans="1:14" ht="30" x14ac:dyDescent="0.25">
      <c r="A31" s="957"/>
      <c r="B31" s="607"/>
      <c r="C31" s="644"/>
      <c r="D31" s="262" t="s">
        <v>1555</v>
      </c>
      <c r="E31" s="227" t="s">
        <v>2738</v>
      </c>
      <c r="F31" s="227" t="s">
        <v>2739</v>
      </c>
      <c r="G31" s="286">
        <v>2</v>
      </c>
      <c r="H31" s="278" t="s">
        <v>1544</v>
      </c>
      <c r="I31" s="403"/>
      <c r="J31" s="404"/>
      <c r="K31" s="870"/>
      <c r="L31" s="961"/>
      <c r="M31" s="622"/>
      <c r="N31" s="624"/>
    </row>
    <row r="32" spans="1:14" ht="30" x14ac:dyDescent="0.25">
      <c r="A32" s="957"/>
      <c r="B32" s="607"/>
      <c r="C32" s="644"/>
      <c r="D32" s="262" t="s">
        <v>1556</v>
      </c>
      <c r="E32" s="227" t="s">
        <v>2740</v>
      </c>
      <c r="F32" s="240" t="s">
        <v>2741</v>
      </c>
      <c r="G32" s="286">
        <v>4</v>
      </c>
      <c r="H32" s="286" t="s">
        <v>1575</v>
      </c>
      <c r="I32" s="403"/>
      <c r="J32" s="404"/>
      <c r="K32" s="870"/>
      <c r="L32" s="961"/>
      <c r="M32" s="622"/>
      <c r="N32" s="624"/>
    </row>
    <row r="33" spans="1:14" ht="5.0999999999999996" customHeight="1" x14ac:dyDescent="0.25">
      <c r="A33" s="958"/>
      <c r="B33" s="958"/>
      <c r="C33" s="958"/>
      <c r="D33" s="958"/>
      <c r="E33" s="958"/>
      <c r="F33" s="958"/>
      <c r="G33" s="958"/>
      <c r="H33" s="958"/>
      <c r="I33" s="958"/>
      <c r="J33" s="958"/>
      <c r="K33" s="958"/>
      <c r="L33" s="958"/>
      <c r="M33" s="958"/>
      <c r="N33" s="958"/>
    </row>
    <row r="34" spans="1:14" s="203" customFormat="1" ht="15" customHeight="1" x14ac:dyDescent="0.25">
      <c r="A34" s="249"/>
      <c r="B34" s="249"/>
      <c r="C34" s="250"/>
      <c r="D34" s="251"/>
      <c r="E34" s="252"/>
      <c r="F34" s="252"/>
      <c r="G34" s="660">
        <f>SUMIF(H26:H32,"x",G26:G32)</f>
        <v>13</v>
      </c>
      <c r="H34" s="660"/>
      <c r="I34" s="253">
        <f>SUMIF(I26:I32,"x",G26:G32)</f>
        <v>0</v>
      </c>
      <c r="J34" s="254">
        <f>SUMIF(J26:J32,"x",G26:G32)</f>
        <v>0</v>
      </c>
      <c r="K34" s="405"/>
      <c r="L34" s="406"/>
      <c r="N34" s="256"/>
    </row>
    <row r="35" spans="1:14" s="203" customFormat="1" ht="15" customHeight="1" x14ac:dyDescent="0.25">
      <c r="A35" s="249"/>
      <c r="B35" s="249"/>
      <c r="C35" s="250"/>
      <c r="D35" s="251"/>
      <c r="E35" s="252"/>
      <c r="F35" s="252"/>
      <c r="G35" s="257"/>
      <c r="H35" s="257"/>
      <c r="I35" s="257"/>
      <c r="J35" s="257"/>
      <c r="K35" s="405"/>
      <c r="L35" s="406"/>
      <c r="N35" s="256"/>
    </row>
    <row r="36" spans="1:14" ht="5.0999999999999996" customHeight="1" x14ac:dyDescent="0.25">
      <c r="A36" s="958"/>
      <c r="B36" s="958"/>
      <c r="C36" s="958"/>
      <c r="D36" s="958"/>
      <c r="E36" s="958"/>
      <c r="F36" s="958"/>
      <c r="G36" s="958"/>
      <c r="H36" s="958"/>
      <c r="I36" s="958"/>
      <c r="J36" s="958"/>
      <c r="K36" s="958"/>
      <c r="L36" s="958"/>
      <c r="M36" s="958"/>
      <c r="N36" s="958"/>
    </row>
    <row r="37" spans="1:14" s="203" customFormat="1" ht="12" customHeight="1" x14ac:dyDescent="0.25">
      <c r="A37" s="959"/>
      <c r="B37" s="959"/>
      <c r="C37" s="959"/>
      <c r="D37" s="667" t="s">
        <v>2002</v>
      </c>
      <c r="E37" s="667"/>
      <c r="F37" s="238"/>
      <c r="G37" s="958"/>
      <c r="H37" s="958"/>
      <c r="I37" s="958"/>
      <c r="J37" s="958"/>
      <c r="K37" s="958"/>
      <c r="L37" s="958"/>
      <c r="M37" s="958"/>
      <c r="N37" s="958"/>
    </row>
    <row r="38" spans="1:14" ht="18.75" x14ac:dyDescent="0.25">
      <c r="A38" s="960" t="s">
        <v>533</v>
      </c>
      <c r="B38" s="607" t="s">
        <v>3008</v>
      </c>
      <c r="C38" s="644" t="s">
        <v>2742</v>
      </c>
      <c r="D38" s="262" t="s">
        <v>1546</v>
      </c>
      <c r="E38" s="227" t="s">
        <v>1591</v>
      </c>
      <c r="F38" s="240" t="s">
        <v>93</v>
      </c>
      <c r="G38" s="286">
        <v>0</v>
      </c>
      <c r="H38" s="278" t="s">
        <v>1544</v>
      </c>
      <c r="I38" s="403"/>
      <c r="J38" s="404"/>
      <c r="K38" s="870"/>
      <c r="L38" s="622"/>
      <c r="M38" s="622"/>
      <c r="N38" s="624"/>
    </row>
    <row r="39" spans="1:14" ht="30" x14ac:dyDescent="0.25">
      <c r="A39" s="960"/>
      <c r="B39" s="607"/>
      <c r="C39" s="644"/>
      <c r="D39" s="262" t="s">
        <v>1547</v>
      </c>
      <c r="E39" s="227" t="s">
        <v>2743</v>
      </c>
      <c r="F39" s="227" t="s">
        <v>2744</v>
      </c>
      <c r="G39" s="286">
        <v>2</v>
      </c>
      <c r="H39" s="286" t="s">
        <v>1575</v>
      </c>
      <c r="I39" s="403"/>
      <c r="J39" s="404"/>
      <c r="K39" s="870"/>
      <c r="L39" s="622"/>
      <c r="M39" s="622"/>
      <c r="N39" s="624"/>
    </row>
    <row r="40" spans="1:14" ht="30" x14ac:dyDescent="0.25">
      <c r="A40" s="960"/>
      <c r="B40" s="607"/>
      <c r="C40" s="644"/>
      <c r="D40" s="262" t="s">
        <v>1548</v>
      </c>
      <c r="E40" s="227" t="s">
        <v>2745</v>
      </c>
      <c r="F40" s="227" t="s">
        <v>2746</v>
      </c>
      <c r="G40" s="286">
        <v>2</v>
      </c>
      <c r="H40" s="286" t="s">
        <v>1575</v>
      </c>
      <c r="I40" s="403"/>
      <c r="J40" s="404"/>
      <c r="K40" s="870"/>
      <c r="L40" s="622"/>
      <c r="M40" s="622"/>
      <c r="N40" s="624"/>
    </row>
    <row r="41" spans="1:14" ht="18.75" x14ac:dyDescent="0.25">
      <c r="A41" s="960"/>
      <c r="B41" s="607"/>
      <c r="C41" s="644"/>
      <c r="D41" s="262" t="s">
        <v>1549</v>
      </c>
      <c r="E41" s="227" t="s">
        <v>2747</v>
      </c>
      <c r="F41" s="227" t="s">
        <v>2748</v>
      </c>
      <c r="G41" s="286">
        <v>2</v>
      </c>
      <c r="H41" s="286" t="s">
        <v>1575</v>
      </c>
      <c r="I41" s="403"/>
      <c r="J41" s="404"/>
      <c r="K41" s="870"/>
      <c r="L41" s="622"/>
      <c r="M41" s="622"/>
      <c r="N41" s="624"/>
    </row>
    <row r="42" spans="1:14" ht="30" x14ac:dyDescent="0.25">
      <c r="A42" s="960"/>
      <c r="B42" s="607"/>
      <c r="C42" s="644"/>
      <c r="D42" s="407" t="s">
        <v>1550</v>
      </c>
      <c r="E42" s="408" t="s">
        <v>2749</v>
      </c>
      <c r="F42" s="408" t="s">
        <v>2750</v>
      </c>
      <c r="G42" s="409">
        <v>1</v>
      </c>
      <c r="H42" s="410" t="s">
        <v>1544</v>
      </c>
      <c r="I42" s="409"/>
      <c r="J42" s="409"/>
      <c r="K42" s="870"/>
      <c r="L42" s="622"/>
      <c r="M42" s="622"/>
      <c r="N42" s="624"/>
    </row>
    <row r="43" spans="1:14" ht="5.0999999999999996" customHeight="1" x14ac:dyDescent="0.25">
      <c r="A43" s="958"/>
      <c r="B43" s="958"/>
      <c r="C43" s="958"/>
      <c r="D43" s="958"/>
      <c r="E43" s="958"/>
      <c r="F43" s="958"/>
      <c r="G43" s="958"/>
      <c r="H43" s="958"/>
      <c r="I43" s="958"/>
      <c r="J43" s="958"/>
      <c r="K43" s="958"/>
      <c r="L43" s="958"/>
      <c r="M43" s="958"/>
      <c r="N43" s="958"/>
    </row>
    <row r="44" spans="1:14" s="203" customFormat="1" ht="15" customHeight="1" x14ac:dyDescent="0.25">
      <c r="A44" s="249"/>
      <c r="B44" s="249"/>
      <c r="C44" s="250"/>
      <c r="D44" s="251"/>
      <c r="E44" s="252"/>
      <c r="F44" s="252"/>
      <c r="G44" s="660">
        <f>SUMIF(H36:H42,"x",G36:G42)</f>
        <v>6</v>
      </c>
      <c r="H44" s="660"/>
      <c r="I44" s="253">
        <f>SUMIF(I36:I42,"x",G36:G42)</f>
        <v>0</v>
      </c>
      <c r="J44" s="254">
        <f>SUMIF(J36:J42,"x",G36:G42)</f>
        <v>0</v>
      </c>
      <c r="K44" s="405"/>
      <c r="N44" s="256"/>
    </row>
    <row r="45" spans="1:14" s="203" customFormat="1" ht="15" customHeight="1" x14ac:dyDescent="0.25">
      <c r="A45" s="249"/>
      <c r="B45" s="249"/>
      <c r="C45" s="250"/>
      <c r="D45" s="251"/>
      <c r="E45" s="252"/>
      <c r="F45" s="252"/>
      <c r="G45" s="257"/>
      <c r="H45" s="257"/>
      <c r="I45" s="257"/>
      <c r="J45" s="257"/>
      <c r="K45" s="405"/>
      <c r="N45" s="256"/>
    </row>
    <row r="46" spans="1:14" ht="5.0999999999999996" customHeight="1" x14ac:dyDescent="0.25">
      <c r="A46" s="958"/>
      <c r="B46" s="958"/>
      <c r="C46" s="958"/>
      <c r="D46" s="958"/>
      <c r="E46" s="958"/>
      <c r="F46" s="958"/>
      <c r="G46" s="958"/>
      <c r="H46" s="958"/>
      <c r="I46" s="958"/>
      <c r="J46" s="958"/>
      <c r="K46" s="958"/>
      <c r="L46" s="958"/>
      <c r="M46" s="958"/>
      <c r="N46" s="958"/>
    </row>
    <row r="47" spans="1:14" s="203" customFormat="1" ht="12" customHeight="1" x14ac:dyDescent="0.25">
      <c r="A47" s="959"/>
      <c r="B47" s="959"/>
      <c r="C47" s="959"/>
      <c r="D47" s="667" t="s">
        <v>1999</v>
      </c>
      <c r="E47" s="667"/>
      <c r="F47" s="238"/>
      <c r="G47" s="958"/>
      <c r="H47" s="958"/>
      <c r="I47" s="958"/>
      <c r="J47" s="958"/>
      <c r="K47" s="958"/>
      <c r="L47" s="958"/>
      <c r="M47" s="958"/>
      <c r="N47" s="958"/>
    </row>
    <row r="48" spans="1:14" ht="18.75" x14ac:dyDescent="0.25">
      <c r="A48" s="957" t="s">
        <v>537</v>
      </c>
      <c r="B48" s="607" t="s">
        <v>3009</v>
      </c>
      <c r="C48" s="644" t="s">
        <v>2751</v>
      </c>
      <c r="D48" s="262" t="s">
        <v>1546</v>
      </c>
      <c r="E48" s="227" t="s">
        <v>1591</v>
      </c>
      <c r="F48" s="240" t="s">
        <v>93</v>
      </c>
      <c r="G48" s="286">
        <v>0</v>
      </c>
      <c r="H48" s="278" t="s">
        <v>1544</v>
      </c>
      <c r="I48" s="403"/>
      <c r="J48" s="404"/>
      <c r="K48" s="870"/>
      <c r="L48" s="622"/>
      <c r="M48" s="622"/>
      <c r="N48" s="624"/>
    </row>
    <row r="49" spans="1:14" ht="18.75" x14ac:dyDescent="0.25">
      <c r="A49" s="957"/>
      <c r="B49" s="607"/>
      <c r="C49" s="644"/>
      <c r="D49" s="262" t="s">
        <v>1547</v>
      </c>
      <c r="E49" s="227" t="s">
        <v>1592</v>
      </c>
      <c r="F49" s="227" t="s">
        <v>927</v>
      </c>
      <c r="G49" s="286">
        <v>0</v>
      </c>
      <c r="H49" s="278" t="s">
        <v>1544</v>
      </c>
      <c r="I49" s="403"/>
      <c r="J49" s="404"/>
      <c r="K49" s="870"/>
      <c r="L49" s="622"/>
      <c r="M49" s="622"/>
      <c r="N49" s="624"/>
    </row>
    <row r="50" spans="1:14" ht="30" x14ac:dyDescent="0.25">
      <c r="A50" s="957"/>
      <c r="B50" s="607"/>
      <c r="C50" s="644"/>
      <c r="D50" s="262" t="s">
        <v>1548</v>
      </c>
      <c r="E50" s="227" t="s">
        <v>2752</v>
      </c>
      <c r="F50" s="227" t="s">
        <v>2753</v>
      </c>
      <c r="G50" s="286">
        <v>1</v>
      </c>
      <c r="H50" s="278" t="s">
        <v>1544</v>
      </c>
      <c r="I50" s="403"/>
      <c r="J50" s="404"/>
      <c r="K50" s="870"/>
      <c r="L50" s="622"/>
      <c r="M50" s="622"/>
      <c r="N50" s="624"/>
    </row>
    <row r="51" spans="1:14" ht="45" x14ac:dyDescent="0.25">
      <c r="A51" s="957"/>
      <c r="B51" s="607"/>
      <c r="C51" s="644"/>
      <c r="D51" s="262" t="s">
        <v>1549</v>
      </c>
      <c r="E51" s="227" t="s">
        <v>2754</v>
      </c>
      <c r="F51" s="227" t="s">
        <v>2755</v>
      </c>
      <c r="G51" s="286">
        <v>2</v>
      </c>
      <c r="H51" s="278" t="s">
        <v>1544</v>
      </c>
      <c r="I51" s="403"/>
      <c r="J51" s="404"/>
      <c r="K51" s="870"/>
      <c r="L51" s="622"/>
      <c r="M51" s="622"/>
      <c r="N51" s="624"/>
    </row>
    <row r="52" spans="1:14" ht="30" x14ac:dyDescent="0.25">
      <c r="A52" s="957"/>
      <c r="B52" s="607"/>
      <c r="C52" s="644"/>
      <c r="D52" s="262" t="s">
        <v>1550</v>
      </c>
      <c r="E52" s="227" t="s">
        <v>2756</v>
      </c>
      <c r="F52" s="227" t="s">
        <v>2757</v>
      </c>
      <c r="G52" s="286">
        <v>2</v>
      </c>
      <c r="H52" s="278" t="s">
        <v>1544</v>
      </c>
      <c r="I52" s="403"/>
      <c r="J52" s="404"/>
      <c r="K52" s="870"/>
      <c r="L52" s="622"/>
      <c r="M52" s="622"/>
      <c r="N52" s="624"/>
    </row>
    <row r="53" spans="1:14" ht="45" x14ac:dyDescent="0.25">
      <c r="A53" s="957"/>
      <c r="B53" s="607"/>
      <c r="C53" s="644"/>
      <c r="D53" s="262" t="s">
        <v>1552</v>
      </c>
      <c r="E53" s="227" t="s">
        <v>2758</v>
      </c>
      <c r="F53" s="227" t="s">
        <v>2759</v>
      </c>
      <c r="G53" s="286">
        <v>3</v>
      </c>
      <c r="H53" s="278" t="s">
        <v>1544</v>
      </c>
      <c r="I53" s="403"/>
      <c r="J53" s="404"/>
      <c r="K53" s="870"/>
      <c r="L53" s="622"/>
      <c r="M53" s="622"/>
      <c r="N53" s="624"/>
    </row>
    <row r="54" spans="1:14" ht="30" x14ac:dyDescent="0.25">
      <c r="A54" s="957"/>
      <c r="B54" s="607"/>
      <c r="C54" s="644"/>
      <c r="D54" s="262" t="s">
        <v>1555</v>
      </c>
      <c r="E54" s="227" t="s">
        <v>2760</v>
      </c>
      <c r="F54" s="227" t="s">
        <v>2761</v>
      </c>
      <c r="G54" s="286">
        <v>3</v>
      </c>
      <c r="H54" s="278" t="s">
        <v>1544</v>
      </c>
      <c r="I54" s="403"/>
      <c r="J54" s="404"/>
      <c r="K54" s="870"/>
      <c r="L54" s="622"/>
      <c r="M54" s="622"/>
      <c r="N54" s="624"/>
    </row>
    <row r="55" spans="1:14" ht="45" x14ac:dyDescent="0.25">
      <c r="A55" s="957"/>
      <c r="B55" s="607"/>
      <c r="C55" s="644"/>
      <c r="D55" s="262" t="s">
        <v>1556</v>
      </c>
      <c r="E55" s="227" t="s">
        <v>2762</v>
      </c>
      <c r="F55" s="227" t="s">
        <v>2763</v>
      </c>
      <c r="G55" s="286">
        <v>4</v>
      </c>
      <c r="H55" s="278" t="s">
        <v>1544</v>
      </c>
      <c r="I55" s="403"/>
      <c r="J55" s="404"/>
      <c r="K55" s="870"/>
      <c r="L55" s="622"/>
      <c r="M55" s="622"/>
      <c r="N55" s="624"/>
    </row>
    <row r="56" spans="1:14" ht="5.0999999999999996" customHeight="1" x14ac:dyDescent="0.25">
      <c r="A56" s="955"/>
      <c r="B56" s="956"/>
      <c r="C56" s="956"/>
      <c r="D56" s="956"/>
      <c r="E56" s="956"/>
      <c r="F56" s="956"/>
      <c r="G56" s="956"/>
      <c r="H56" s="956"/>
      <c r="I56" s="956"/>
      <c r="J56" s="956"/>
      <c r="K56" s="956"/>
      <c r="L56" s="956"/>
      <c r="M56" s="956"/>
      <c r="N56" s="956"/>
    </row>
    <row r="57" spans="1:14" s="203" customFormat="1" ht="15" customHeight="1" x14ac:dyDescent="0.25">
      <c r="A57" s="249"/>
      <c r="B57" s="249"/>
      <c r="C57" s="250"/>
      <c r="D57" s="251"/>
      <c r="E57" s="252"/>
      <c r="F57" s="252"/>
      <c r="G57" s="660">
        <f>SUMIF(H49:H55,"x",G49:G55)</f>
        <v>0</v>
      </c>
      <c r="H57" s="660"/>
      <c r="I57" s="253">
        <f>SUMIF(I49:I55,"x",G49:G55)</f>
        <v>0</v>
      </c>
      <c r="J57" s="254">
        <f>SUMIF(J49:J55,"x",G49:G55)</f>
        <v>0</v>
      </c>
      <c r="K57" s="405"/>
      <c r="N57" s="256"/>
    </row>
    <row r="58" spans="1:14" s="203" customFormat="1" ht="15" customHeight="1" x14ac:dyDescent="0.25">
      <c r="A58" s="249"/>
      <c r="B58" s="249"/>
      <c r="C58" s="250"/>
      <c r="D58" s="251"/>
      <c r="E58" s="252"/>
      <c r="F58" s="252"/>
      <c r="G58" s="257"/>
      <c r="H58" s="257"/>
      <c r="I58" s="257"/>
      <c r="J58" s="257"/>
      <c r="K58" s="405"/>
      <c r="N58" s="256"/>
    </row>
    <row r="59" spans="1:14" ht="15" hidden="1" customHeight="1" x14ac:dyDescent="0.25">
      <c r="A59" s="252"/>
      <c r="D59" s="220"/>
      <c r="G59" s="850">
        <f>SUMIF(H5:H41,"x",G5:G41)+SUMIF(H48:H55,"x",G48:G55)</f>
        <v>30</v>
      </c>
      <c r="H59" s="851">
        <f>SUMIF(H5:H55,"x",G5:G55)</f>
        <v>30</v>
      </c>
      <c r="I59" s="271">
        <f>SUMIF(I5:I41,"x",G5:G41)+SUMIF(I48:I55,"x",G48:G55)</f>
        <v>0</v>
      </c>
      <c r="J59" s="272">
        <f>SUMIF(J5:J41,"x",G5:G41)+SUMIF(J48:J55,"x",G48:G55)</f>
        <v>0</v>
      </c>
      <c r="K59" s="411"/>
      <c r="L59" s="273"/>
      <c r="M59" s="204"/>
      <c r="N59" s="274"/>
    </row>
    <row r="60" spans="1:14" ht="21.75" hidden="1" thickBot="1" x14ac:dyDescent="0.3">
      <c r="I60" s="303">
        <f>SUMIF(I42,"x",G42)</f>
        <v>0</v>
      </c>
      <c r="J60" s="303">
        <f>SUMIF(J42,"x",G42)</f>
        <v>0</v>
      </c>
    </row>
    <row r="61" spans="1:14" hidden="1" x14ac:dyDescent="0.25"/>
    <row r="62" spans="1:14" ht="4.5" customHeight="1" x14ac:dyDescent="0.25">
      <c r="A62" s="684"/>
      <c r="B62" s="684"/>
      <c r="C62" s="684"/>
      <c r="D62" s="684"/>
      <c r="E62" s="684"/>
      <c r="F62" s="684"/>
      <c r="G62" s="684"/>
      <c r="H62" s="684"/>
      <c r="I62" s="684"/>
      <c r="J62" s="684"/>
      <c r="K62" s="684"/>
      <c r="L62" s="684"/>
      <c r="M62" s="684"/>
      <c r="N62" s="684"/>
    </row>
    <row r="63" spans="1:14" s="203" customFormat="1" ht="12" customHeight="1" x14ac:dyDescent="0.25">
      <c r="A63" s="638"/>
      <c r="B63" s="638"/>
      <c r="C63" s="638"/>
      <c r="D63" s="667" t="s">
        <v>2764</v>
      </c>
      <c r="E63" s="667"/>
      <c r="F63" s="238"/>
      <c r="G63" s="684"/>
      <c r="H63" s="684"/>
      <c r="I63" s="684"/>
      <c r="J63" s="684"/>
      <c r="K63" s="684"/>
      <c r="L63" s="684"/>
      <c r="M63" s="684"/>
      <c r="N63" s="684"/>
    </row>
    <row r="64" spans="1:14" ht="18.75" x14ac:dyDescent="0.25">
      <c r="A64" s="693" t="s">
        <v>611</v>
      </c>
      <c r="B64" s="607" t="s">
        <v>2765</v>
      </c>
      <c r="C64" s="644" t="s">
        <v>2766</v>
      </c>
      <c r="D64" s="262" t="s">
        <v>1546</v>
      </c>
      <c r="E64" s="227" t="s">
        <v>1591</v>
      </c>
      <c r="F64" s="240" t="s">
        <v>93</v>
      </c>
      <c r="G64" s="286">
        <v>0</v>
      </c>
      <c r="H64" s="278" t="s">
        <v>1544</v>
      </c>
      <c r="I64" s="403"/>
      <c r="J64" s="404"/>
      <c r="K64" s="870"/>
      <c r="L64" s="622"/>
      <c r="M64" s="622"/>
      <c r="N64" s="624"/>
    </row>
    <row r="65" spans="1:14" ht="18.75" x14ac:dyDescent="0.25">
      <c r="A65" s="693"/>
      <c r="B65" s="607"/>
      <c r="C65" s="644"/>
      <c r="D65" s="262" t="s">
        <v>1547</v>
      </c>
      <c r="E65" s="227" t="s">
        <v>1592</v>
      </c>
      <c r="F65" s="227" t="s">
        <v>927</v>
      </c>
      <c r="G65" s="286">
        <v>0</v>
      </c>
      <c r="H65" s="278" t="s">
        <v>1544</v>
      </c>
      <c r="I65" s="403"/>
      <c r="J65" s="404"/>
      <c r="K65" s="870"/>
      <c r="L65" s="622"/>
      <c r="M65" s="622"/>
      <c r="N65" s="624"/>
    </row>
    <row r="66" spans="1:14" ht="18.75" x14ac:dyDescent="0.25">
      <c r="A66" s="693"/>
      <c r="B66" s="607"/>
      <c r="C66" s="644"/>
      <c r="D66" s="262" t="s">
        <v>1548</v>
      </c>
      <c r="E66" s="227" t="s">
        <v>2767</v>
      </c>
      <c r="F66" s="227" t="s">
        <v>2768</v>
      </c>
      <c r="G66" s="286">
        <v>2</v>
      </c>
      <c r="H66" s="278" t="s">
        <v>1544</v>
      </c>
      <c r="I66" s="403"/>
      <c r="J66" s="404"/>
      <c r="K66" s="870"/>
      <c r="L66" s="622"/>
      <c r="M66" s="622"/>
      <c r="N66" s="624"/>
    </row>
    <row r="67" spans="1:14" ht="18.75" x14ac:dyDescent="0.25">
      <c r="A67" s="693"/>
      <c r="B67" s="607"/>
      <c r="C67" s="644"/>
      <c r="D67" s="262" t="s">
        <v>1549</v>
      </c>
      <c r="E67" s="227" t="s">
        <v>2769</v>
      </c>
      <c r="F67" s="227" t="s">
        <v>2770</v>
      </c>
      <c r="G67" s="286">
        <v>4</v>
      </c>
      <c r="H67" s="286" t="s">
        <v>1575</v>
      </c>
      <c r="I67" s="403"/>
      <c r="J67" s="404"/>
      <c r="K67" s="870"/>
      <c r="L67" s="622"/>
      <c r="M67" s="622"/>
      <c r="N67" s="624"/>
    </row>
    <row r="68" spans="1:14" ht="18.75" x14ac:dyDescent="0.25">
      <c r="A68" s="693"/>
      <c r="B68" s="607"/>
      <c r="C68" s="644"/>
      <c r="D68" s="262" t="s">
        <v>1550</v>
      </c>
      <c r="E68" s="227" t="s">
        <v>2771</v>
      </c>
      <c r="F68" s="227" t="s">
        <v>2772</v>
      </c>
      <c r="G68" s="286">
        <v>4</v>
      </c>
      <c r="H68" s="286" t="s">
        <v>1575</v>
      </c>
      <c r="I68" s="403"/>
      <c r="J68" s="404"/>
      <c r="K68" s="870"/>
      <c r="L68" s="622"/>
      <c r="M68" s="622"/>
      <c r="N68" s="624"/>
    </row>
    <row r="69" spans="1:14" ht="4.5" customHeight="1" x14ac:dyDescent="0.25">
      <c r="A69" s="684"/>
      <c r="B69" s="684"/>
      <c r="C69" s="684"/>
      <c r="D69" s="684"/>
      <c r="E69" s="684"/>
      <c r="F69" s="684"/>
      <c r="G69" s="684"/>
      <c r="H69" s="684"/>
      <c r="I69" s="684"/>
      <c r="J69" s="684"/>
      <c r="K69" s="684"/>
      <c r="L69" s="684"/>
      <c r="M69" s="684"/>
      <c r="N69" s="684"/>
    </row>
    <row r="70" spans="1:14" s="203" customFormat="1" ht="15" customHeight="1" x14ac:dyDescent="0.25">
      <c r="A70" s="249"/>
      <c r="B70" s="249"/>
      <c r="C70" s="250"/>
      <c r="D70" s="251"/>
      <c r="E70" s="252"/>
      <c r="F70" s="252"/>
      <c r="G70" s="660">
        <f>SUMIF(H62:H68,"x",G62:G68)</f>
        <v>8</v>
      </c>
      <c r="H70" s="660"/>
      <c r="I70" s="253">
        <f>SUMIF(I62:I68,"x",G62:G68)</f>
        <v>0</v>
      </c>
      <c r="J70" s="254">
        <f>SUMIF(J62:J68,"x",G62:G68)</f>
        <v>0</v>
      </c>
      <c r="K70" s="405"/>
      <c r="N70" s="256"/>
    </row>
    <row r="71" spans="1:14" s="203" customFormat="1" ht="15" customHeight="1" x14ac:dyDescent="0.25">
      <c r="A71" s="249"/>
      <c r="B71" s="249"/>
      <c r="C71" s="250"/>
      <c r="D71" s="251"/>
      <c r="E71" s="252"/>
      <c r="F71" s="252"/>
      <c r="G71" s="257"/>
      <c r="H71" s="257"/>
      <c r="I71" s="257"/>
      <c r="J71" s="257"/>
      <c r="K71" s="405"/>
      <c r="N71" s="256"/>
    </row>
    <row r="72" spans="1:14" ht="4.5" customHeight="1" x14ac:dyDescent="0.25">
      <c r="A72" s="684"/>
      <c r="B72" s="684"/>
      <c r="C72" s="684"/>
      <c r="D72" s="684"/>
      <c r="E72" s="684"/>
      <c r="F72" s="684"/>
      <c r="G72" s="684"/>
      <c r="H72" s="684"/>
      <c r="I72" s="684"/>
      <c r="J72" s="684"/>
      <c r="K72" s="684"/>
      <c r="L72" s="684"/>
      <c r="M72" s="684"/>
      <c r="N72" s="684"/>
    </row>
    <row r="73" spans="1:14" s="203" customFormat="1" ht="12" customHeight="1" x14ac:dyDescent="0.25">
      <c r="A73" s="638"/>
      <c r="B73" s="638"/>
      <c r="C73" s="638"/>
      <c r="D73" s="727" t="s">
        <v>1999</v>
      </c>
      <c r="E73" s="922"/>
      <c r="F73" s="728"/>
      <c r="G73" s="684"/>
      <c r="H73" s="684"/>
      <c r="I73" s="684"/>
      <c r="J73" s="684"/>
      <c r="K73" s="684"/>
      <c r="L73" s="684"/>
      <c r="M73" s="684"/>
      <c r="N73" s="684"/>
    </row>
    <row r="74" spans="1:14" ht="18.75" x14ac:dyDescent="0.25">
      <c r="A74" s="693" t="s">
        <v>615</v>
      </c>
      <c r="B74" s="607" t="s">
        <v>2773</v>
      </c>
      <c r="C74" s="644" t="s">
        <v>2774</v>
      </c>
      <c r="D74" s="262" t="s">
        <v>1546</v>
      </c>
      <c r="E74" s="227" t="s">
        <v>1591</v>
      </c>
      <c r="F74" s="240" t="s">
        <v>93</v>
      </c>
      <c r="G74" s="286">
        <v>0</v>
      </c>
      <c r="H74" s="278" t="s">
        <v>1544</v>
      </c>
      <c r="I74" s="403"/>
      <c r="J74" s="404"/>
      <c r="K74" s="870"/>
      <c r="L74" s="622"/>
      <c r="M74" s="622"/>
      <c r="N74" s="624"/>
    </row>
    <row r="75" spans="1:14" ht="18.75" x14ac:dyDescent="0.25">
      <c r="A75" s="693"/>
      <c r="B75" s="607"/>
      <c r="C75" s="644"/>
      <c r="D75" s="262" t="s">
        <v>1547</v>
      </c>
      <c r="E75" s="227" t="s">
        <v>1592</v>
      </c>
      <c r="F75" s="227" t="s">
        <v>927</v>
      </c>
      <c r="G75" s="286">
        <v>0</v>
      </c>
      <c r="H75" s="278" t="s">
        <v>1544</v>
      </c>
      <c r="I75" s="403"/>
      <c r="J75" s="404"/>
      <c r="K75" s="870"/>
      <c r="L75" s="622"/>
      <c r="M75" s="622"/>
      <c r="N75" s="624"/>
    </row>
    <row r="76" spans="1:14" ht="18.75" x14ac:dyDescent="0.25">
      <c r="A76" s="693"/>
      <c r="B76" s="607"/>
      <c r="C76" s="644"/>
      <c r="D76" s="262" t="s">
        <v>1548</v>
      </c>
      <c r="E76" s="227" t="s">
        <v>1620</v>
      </c>
      <c r="F76" s="227" t="s">
        <v>928</v>
      </c>
      <c r="G76" s="286">
        <v>1</v>
      </c>
      <c r="H76" s="286" t="s">
        <v>1575</v>
      </c>
      <c r="I76" s="403"/>
      <c r="J76" s="404"/>
      <c r="K76" s="870"/>
      <c r="L76" s="622"/>
      <c r="M76" s="622"/>
      <c r="N76" s="624"/>
    </row>
    <row r="77" spans="1:14" ht="4.5" customHeight="1" x14ac:dyDescent="0.25">
      <c r="A77" s="684"/>
      <c r="B77" s="684"/>
      <c r="C77" s="684"/>
      <c r="D77" s="684"/>
      <c r="E77" s="684"/>
      <c r="F77" s="684"/>
      <c r="G77" s="684"/>
      <c r="H77" s="684"/>
      <c r="I77" s="684"/>
      <c r="J77" s="684"/>
      <c r="K77" s="684"/>
      <c r="L77" s="684"/>
      <c r="M77" s="684"/>
      <c r="N77" s="684"/>
    </row>
    <row r="78" spans="1:14" s="203" customFormat="1" ht="15" customHeight="1" x14ac:dyDescent="0.25">
      <c r="A78" s="249"/>
      <c r="B78" s="249"/>
      <c r="C78" s="250"/>
      <c r="D78" s="251"/>
      <c r="E78" s="252"/>
      <c r="F78" s="252"/>
      <c r="G78" s="660">
        <f>SUMIF(H70:H76,"x",G70:G76)</f>
        <v>1</v>
      </c>
      <c r="H78" s="660"/>
      <c r="I78" s="253">
        <f>SUMIF(I70:I76,"x",G70:G76)</f>
        <v>0</v>
      </c>
      <c r="J78" s="254">
        <f>SUMIF(J70:J76,"x",G70:G76)</f>
        <v>0</v>
      </c>
      <c r="K78" s="405"/>
      <c r="N78" s="256"/>
    </row>
    <row r="79" spans="1:14" s="203" customFormat="1" ht="15" customHeight="1" x14ac:dyDescent="0.25">
      <c r="A79" s="249"/>
      <c r="B79" s="249"/>
      <c r="C79" s="250"/>
      <c r="D79" s="251"/>
      <c r="E79" s="252"/>
      <c r="F79" s="252"/>
      <c r="G79" s="257"/>
      <c r="H79" s="257"/>
      <c r="I79" s="257"/>
      <c r="J79" s="257"/>
      <c r="K79" s="405"/>
      <c r="N79" s="256"/>
    </row>
    <row r="80" spans="1:14" ht="4.5" customHeight="1" x14ac:dyDescent="0.25">
      <c r="A80" s="684"/>
      <c r="B80" s="684"/>
      <c r="C80" s="684"/>
      <c r="D80" s="684"/>
      <c r="E80" s="684"/>
      <c r="F80" s="684"/>
      <c r="G80" s="684"/>
      <c r="H80" s="684"/>
      <c r="I80" s="684"/>
      <c r="J80" s="684"/>
      <c r="K80" s="684"/>
      <c r="L80" s="684"/>
      <c r="M80" s="684"/>
      <c r="N80" s="684"/>
    </row>
    <row r="81" spans="1:14" s="203" customFormat="1" ht="12" customHeight="1" x14ac:dyDescent="0.25">
      <c r="A81" s="638"/>
      <c r="B81" s="638"/>
      <c r="C81" s="638"/>
      <c r="D81" s="727" t="s">
        <v>2002</v>
      </c>
      <c r="E81" s="922"/>
      <c r="F81" s="728"/>
      <c r="G81" s="684"/>
      <c r="H81" s="684"/>
      <c r="I81" s="684"/>
      <c r="J81" s="684"/>
      <c r="K81" s="684"/>
      <c r="L81" s="684"/>
      <c r="M81" s="684"/>
      <c r="N81" s="684"/>
    </row>
    <row r="82" spans="1:14" ht="18.75" x14ac:dyDescent="0.25">
      <c r="A82" s="693" t="s">
        <v>620</v>
      </c>
      <c r="B82" s="607" t="s">
        <v>2775</v>
      </c>
      <c r="C82" s="644" t="s">
        <v>2776</v>
      </c>
      <c r="D82" s="262" t="s">
        <v>1546</v>
      </c>
      <c r="E82" s="227" t="s">
        <v>1591</v>
      </c>
      <c r="F82" s="240" t="s">
        <v>93</v>
      </c>
      <c r="G82" s="286">
        <v>0</v>
      </c>
      <c r="H82" s="278" t="s">
        <v>1544</v>
      </c>
      <c r="I82" s="403"/>
      <c r="J82" s="404"/>
      <c r="K82" s="870"/>
      <c r="L82" s="622"/>
      <c r="M82" s="622"/>
      <c r="N82" s="624"/>
    </row>
    <row r="83" spans="1:14" ht="18.75" x14ac:dyDescent="0.25">
      <c r="A83" s="693"/>
      <c r="B83" s="607"/>
      <c r="C83" s="644"/>
      <c r="D83" s="262" t="s">
        <v>1547</v>
      </c>
      <c r="E83" s="227" t="s">
        <v>1592</v>
      </c>
      <c r="F83" s="227" t="s">
        <v>927</v>
      </c>
      <c r="G83" s="286">
        <v>0</v>
      </c>
      <c r="H83" s="278" t="s">
        <v>1544</v>
      </c>
      <c r="I83" s="403"/>
      <c r="J83" s="404"/>
      <c r="K83" s="870"/>
      <c r="L83" s="622"/>
      <c r="M83" s="622"/>
      <c r="N83" s="624"/>
    </row>
    <row r="84" spans="1:14" ht="30" x14ac:dyDescent="0.25">
      <c r="A84" s="693"/>
      <c r="B84" s="607"/>
      <c r="C84" s="644"/>
      <c r="D84" s="262" t="s">
        <v>1548</v>
      </c>
      <c r="E84" s="227" t="s">
        <v>2777</v>
      </c>
      <c r="F84" s="227" t="s">
        <v>2778</v>
      </c>
      <c r="G84" s="286">
        <v>1</v>
      </c>
      <c r="H84" s="286" t="s">
        <v>1575</v>
      </c>
      <c r="I84" s="403"/>
      <c r="J84" s="404"/>
      <c r="K84" s="870"/>
      <c r="L84" s="622"/>
      <c r="M84" s="622"/>
      <c r="N84" s="624"/>
    </row>
    <row r="85" spans="1:14" ht="18.75" x14ac:dyDescent="0.25">
      <c r="A85" s="693"/>
      <c r="B85" s="607"/>
      <c r="C85" s="644"/>
      <c r="D85" s="262" t="s">
        <v>1549</v>
      </c>
      <c r="E85" s="227" t="s">
        <v>2779</v>
      </c>
      <c r="F85" s="227" t="s">
        <v>2780</v>
      </c>
      <c r="G85" s="286">
        <v>1</v>
      </c>
      <c r="H85" s="286" t="s">
        <v>1575</v>
      </c>
      <c r="I85" s="403"/>
      <c r="J85" s="404"/>
      <c r="K85" s="870"/>
      <c r="L85" s="622"/>
      <c r="M85" s="622"/>
      <c r="N85" s="624"/>
    </row>
    <row r="86" spans="1:14" ht="30" x14ac:dyDescent="0.25">
      <c r="A86" s="693"/>
      <c r="B86" s="607"/>
      <c r="C86" s="644"/>
      <c r="D86" s="262" t="s">
        <v>1550</v>
      </c>
      <c r="E86" s="227" t="s">
        <v>2781</v>
      </c>
      <c r="F86" s="227" t="s">
        <v>2782</v>
      </c>
      <c r="G86" s="286">
        <v>1</v>
      </c>
      <c r="H86" s="286" t="s">
        <v>1575</v>
      </c>
      <c r="I86" s="403"/>
      <c r="J86" s="404"/>
      <c r="K86" s="870"/>
      <c r="L86" s="622"/>
      <c r="M86" s="622"/>
      <c r="N86" s="624"/>
    </row>
    <row r="87" spans="1:14" ht="30" x14ac:dyDescent="0.25">
      <c r="A87" s="693"/>
      <c r="B87" s="607"/>
      <c r="C87" s="644"/>
      <c r="D87" s="262" t="s">
        <v>1552</v>
      </c>
      <c r="E87" s="227" t="s">
        <v>2783</v>
      </c>
      <c r="F87" s="227" t="s">
        <v>2784</v>
      </c>
      <c r="G87" s="286">
        <v>1</v>
      </c>
      <c r="H87" s="286" t="s">
        <v>1575</v>
      </c>
      <c r="I87" s="403"/>
      <c r="J87" s="404"/>
      <c r="K87" s="870"/>
      <c r="L87" s="622"/>
      <c r="M87" s="622"/>
      <c r="N87" s="624"/>
    </row>
    <row r="88" spans="1:14" ht="30" x14ac:dyDescent="0.25">
      <c r="A88" s="693"/>
      <c r="B88" s="607"/>
      <c r="C88" s="644"/>
      <c r="D88" s="262" t="s">
        <v>1555</v>
      </c>
      <c r="E88" s="227" t="s">
        <v>2785</v>
      </c>
      <c r="F88" s="227" t="s">
        <v>2786</v>
      </c>
      <c r="G88" s="286">
        <v>1</v>
      </c>
      <c r="H88" s="286" t="s">
        <v>1575</v>
      </c>
      <c r="I88" s="403"/>
      <c r="J88" s="404"/>
      <c r="K88" s="870"/>
      <c r="L88" s="622"/>
      <c r="M88" s="622"/>
      <c r="N88" s="624"/>
    </row>
    <row r="89" spans="1:14" ht="45" x14ac:dyDescent="0.25">
      <c r="A89" s="693"/>
      <c r="B89" s="607"/>
      <c r="C89" s="644"/>
      <c r="D89" s="262" t="s">
        <v>1556</v>
      </c>
      <c r="E89" s="227" t="s">
        <v>2787</v>
      </c>
      <c r="F89" s="227" t="s">
        <v>2788</v>
      </c>
      <c r="G89" s="286">
        <v>1</v>
      </c>
      <c r="H89" s="286" t="s">
        <v>1575</v>
      </c>
      <c r="I89" s="403"/>
      <c r="J89" s="404"/>
      <c r="K89" s="870"/>
      <c r="L89" s="622"/>
      <c r="M89" s="622"/>
      <c r="N89" s="624"/>
    </row>
    <row r="90" spans="1:14" ht="4.5" customHeight="1" x14ac:dyDescent="0.25">
      <c r="A90" s="684"/>
      <c r="B90" s="684"/>
      <c r="C90" s="684"/>
      <c r="D90" s="684"/>
      <c r="E90" s="684"/>
      <c r="F90" s="684"/>
      <c r="G90" s="684"/>
      <c r="H90" s="684"/>
      <c r="I90" s="684"/>
      <c r="J90" s="684"/>
      <c r="K90" s="684"/>
      <c r="L90" s="684"/>
      <c r="M90" s="684"/>
      <c r="N90" s="684"/>
    </row>
    <row r="91" spans="1:14" s="203" customFormat="1" ht="15" customHeight="1" x14ac:dyDescent="0.25">
      <c r="A91" s="249"/>
      <c r="B91" s="249"/>
      <c r="C91" s="250"/>
      <c r="D91" s="251"/>
      <c r="E91" s="252"/>
      <c r="F91" s="252"/>
      <c r="G91" s="660">
        <f>SUMIF(H83:H89,"x",G83:G89)</f>
        <v>6</v>
      </c>
      <c r="H91" s="660"/>
      <c r="I91" s="253">
        <f>SUMIF(I83:I89,"x",G83:G89)</f>
        <v>0</v>
      </c>
      <c r="J91" s="254">
        <f>SUMIF(J83:J89,"x",G83:G89)</f>
        <v>0</v>
      </c>
      <c r="K91" s="405"/>
      <c r="N91" s="256"/>
    </row>
    <row r="92" spans="1:14" s="203" customFormat="1" ht="15" customHeight="1" x14ac:dyDescent="0.25">
      <c r="A92" s="249"/>
      <c r="B92" s="249"/>
      <c r="C92" s="250"/>
      <c r="D92" s="251"/>
      <c r="E92" s="252"/>
      <c r="F92" s="252"/>
      <c r="G92" s="257"/>
      <c r="H92" s="257"/>
      <c r="I92" s="257"/>
      <c r="J92" s="257"/>
      <c r="K92" s="405"/>
      <c r="N92" s="256"/>
    </row>
    <row r="93" spans="1:14" ht="4.5" customHeight="1" x14ac:dyDescent="0.25">
      <c r="A93" s="684"/>
      <c r="B93" s="684"/>
      <c r="C93" s="684"/>
      <c r="D93" s="684"/>
      <c r="E93" s="684"/>
      <c r="F93" s="684"/>
      <c r="G93" s="684"/>
      <c r="H93" s="684"/>
      <c r="I93" s="684"/>
      <c r="J93" s="684"/>
      <c r="K93" s="684"/>
      <c r="L93" s="684"/>
      <c r="M93" s="684"/>
      <c r="N93" s="684"/>
    </row>
    <row r="94" spans="1:14" s="203" customFormat="1" ht="12" customHeight="1" x14ac:dyDescent="0.25">
      <c r="A94" s="638"/>
      <c r="B94" s="638"/>
      <c r="C94" s="638"/>
      <c r="D94" s="667" t="s">
        <v>2789</v>
      </c>
      <c r="E94" s="667"/>
      <c r="F94" s="238"/>
      <c r="G94" s="684"/>
      <c r="H94" s="684"/>
      <c r="I94" s="684"/>
      <c r="J94" s="684"/>
      <c r="K94" s="684"/>
      <c r="L94" s="684"/>
      <c r="M94" s="684"/>
      <c r="N94" s="684"/>
    </row>
    <row r="95" spans="1:14" ht="18.75" x14ac:dyDescent="0.25">
      <c r="A95" s="954" t="s">
        <v>625</v>
      </c>
      <c r="B95" s="607" t="s">
        <v>3010</v>
      </c>
      <c r="C95" s="644" t="s">
        <v>2790</v>
      </c>
      <c r="D95" s="262" t="s">
        <v>1546</v>
      </c>
      <c r="E95" s="227" t="s">
        <v>1591</v>
      </c>
      <c r="F95" s="240" t="s">
        <v>93</v>
      </c>
      <c r="G95" s="286">
        <v>0</v>
      </c>
      <c r="H95" s="278" t="s">
        <v>1544</v>
      </c>
      <c r="I95" s="403"/>
      <c r="J95" s="404"/>
      <c r="K95" s="870"/>
      <c r="L95" s="622"/>
      <c r="M95" s="622"/>
      <c r="N95" s="624"/>
    </row>
    <row r="96" spans="1:14" ht="18.75" x14ac:dyDescent="0.25">
      <c r="A96" s="954"/>
      <c r="B96" s="607"/>
      <c r="C96" s="644"/>
      <c r="D96" s="262" t="s">
        <v>1547</v>
      </c>
      <c r="E96" s="227" t="s">
        <v>1592</v>
      </c>
      <c r="F96" s="227" t="s">
        <v>927</v>
      </c>
      <c r="G96" s="286">
        <v>0</v>
      </c>
      <c r="H96" s="278" t="s">
        <v>1544</v>
      </c>
      <c r="I96" s="403"/>
      <c r="J96" s="404"/>
      <c r="K96" s="870"/>
      <c r="L96" s="622"/>
      <c r="M96" s="622"/>
      <c r="N96" s="624"/>
    </row>
    <row r="97" spans="1:14" ht="30" x14ac:dyDescent="0.25">
      <c r="A97" s="954"/>
      <c r="B97" s="607"/>
      <c r="C97" s="644"/>
      <c r="D97" s="262" t="s">
        <v>1548</v>
      </c>
      <c r="E97" s="227" t="s">
        <v>2791</v>
      </c>
      <c r="F97" s="227" t="s">
        <v>2792</v>
      </c>
      <c r="G97" s="286">
        <v>1</v>
      </c>
      <c r="H97" s="286" t="s">
        <v>1544</v>
      </c>
      <c r="I97" s="403"/>
      <c r="J97" s="404"/>
      <c r="K97" s="870"/>
      <c r="L97" s="622"/>
      <c r="M97" s="622"/>
      <c r="N97" s="624"/>
    </row>
    <row r="98" spans="1:14" ht="30" x14ac:dyDescent="0.25">
      <c r="A98" s="954"/>
      <c r="B98" s="607"/>
      <c r="C98" s="644"/>
      <c r="D98" s="262" t="s">
        <v>1549</v>
      </c>
      <c r="E98" s="227" t="s">
        <v>2793</v>
      </c>
      <c r="F98" s="227" t="s">
        <v>2794</v>
      </c>
      <c r="G98" s="286">
        <v>1</v>
      </c>
      <c r="H98" s="286" t="s">
        <v>1544</v>
      </c>
      <c r="I98" s="403"/>
      <c r="J98" s="404"/>
      <c r="K98" s="870"/>
      <c r="L98" s="622"/>
      <c r="M98" s="622"/>
      <c r="N98" s="624"/>
    </row>
    <row r="99" spans="1:14" ht="30" x14ac:dyDescent="0.25">
      <c r="A99" s="954"/>
      <c r="B99" s="607"/>
      <c r="C99" s="644"/>
      <c r="D99" s="262" t="s">
        <v>1550</v>
      </c>
      <c r="E99" s="227" t="s">
        <v>2795</v>
      </c>
      <c r="F99" s="227" t="s">
        <v>2796</v>
      </c>
      <c r="G99" s="286">
        <v>1</v>
      </c>
      <c r="H99" s="286" t="s">
        <v>1544</v>
      </c>
      <c r="I99" s="403"/>
      <c r="J99" s="404"/>
      <c r="K99" s="870"/>
      <c r="L99" s="622"/>
      <c r="M99" s="622"/>
      <c r="N99" s="624"/>
    </row>
    <row r="100" spans="1:14" ht="30" x14ac:dyDescent="0.25">
      <c r="A100" s="954"/>
      <c r="B100" s="607"/>
      <c r="C100" s="644"/>
      <c r="D100" s="262" t="s">
        <v>1552</v>
      </c>
      <c r="E100" s="227" t="s">
        <v>2797</v>
      </c>
      <c r="F100" s="227" t="s">
        <v>2798</v>
      </c>
      <c r="G100" s="286">
        <v>2</v>
      </c>
      <c r="H100" s="286" t="s">
        <v>1575</v>
      </c>
      <c r="I100" s="403"/>
      <c r="J100" s="404"/>
      <c r="K100" s="870"/>
      <c r="L100" s="622"/>
      <c r="M100" s="622"/>
      <c r="N100" s="624"/>
    </row>
    <row r="101" spans="1:14" ht="30" x14ac:dyDescent="0.25">
      <c r="A101" s="954"/>
      <c r="B101" s="607"/>
      <c r="C101" s="644"/>
      <c r="D101" s="262" t="s">
        <v>1555</v>
      </c>
      <c r="E101" s="227" t="s">
        <v>2799</v>
      </c>
      <c r="F101" s="227" t="s">
        <v>2800</v>
      </c>
      <c r="G101" s="286">
        <v>2</v>
      </c>
      <c r="H101" s="286" t="s">
        <v>1575</v>
      </c>
      <c r="I101" s="403"/>
      <c r="J101" s="404"/>
      <c r="K101" s="870"/>
      <c r="L101" s="622"/>
      <c r="M101" s="622"/>
      <c r="N101" s="624"/>
    </row>
    <row r="102" spans="1:14" ht="30" x14ac:dyDescent="0.25">
      <c r="A102" s="954"/>
      <c r="B102" s="607"/>
      <c r="C102" s="644"/>
      <c r="D102" s="262" t="s">
        <v>1556</v>
      </c>
      <c r="E102" s="227" t="s">
        <v>2801</v>
      </c>
      <c r="F102" s="227" t="s">
        <v>2802</v>
      </c>
      <c r="G102" s="286">
        <v>2</v>
      </c>
      <c r="H102" s="286" t="s">
        <v>1575</v>
      </c>
      <c r="I102" s="403"/>
      <c r="J102" s="404"/>
      <c r="K102" s="870"/>
      <c r="L102" s="622"/>
      <c r="M102" s="622"/>
      <c r="N102" s="624"/>
    </row>
    <row r="103" spans="1:14" ht="4.5" customHeight="1" x14ac:dyDescent="0.25">
      <c r="A103" s="684"/>
      <c r="B103" s="684"/>
      <c r="C103" s="684"/>
      <c r="D103" s="684"/>
      <c r="E103" s="684"/>
      <c r="F103" s="684"/>
      <c r="G103" s="684"/>
      <c r="H103" s="684"/>
      <c r="I103" s="684"/>
      <c r="J103" s="684"/>
      <c r="K103" s="684"/>
      <c r="L103" s="684"/>
      <c r="M103" s="684"/>
      <c r="N103" s="684"/>
    </row>
    <row r="104" spans="1:14" s="203" customFormat="1" ht="15" customHeight="1" x14ac:dyDescent="0.25">
      <c r="A104" s="249"/>
      <c r="B104" s="249"/>
      <c r="C104" s="250"/>
      <c r="D104" s="251"/>
      <c r="E104" s="252"/>
      <c r="F104" s="252"/>
      <c r="G104" s="660">
        <f>SUMIF(H96:H102,"x",G96:G102)</f>
        <v>6</v>
      </c>
      <c r="H104" s="660"/>
      <c r="I104" s="253">
        <f>SUMIF(I96:I102,"x",G96:G102)</f>
        <v>0</v>
      </c>
      <c r="J104" s="254">
        <f>SUMIF(J96:J102,"x",G96:G102)</f>
        <v>0</v>
      </c>
      <c r="K104" s="405"/>
      <c r="N104" s="256"/>
    </row>
    <row r="105" spans="1:14" s="203" customFormat="1" ht="15" customHeight="1" x14ac:dyDescent="0.25">
      <c r="A105" s="249"/>
      <c r="B105" s="249"/>
      <c r="C105" s="250"/>
      <c r="D105" s="251"/>
      <c r="E105" s="252"/>
      <c r="F105" s="252"/>
      <c r="G105" s="257"/>
      <c r="H105" s="257"/>
      <c r="I105" s="257"/>
      <c r="J105" s="257"/>
      <c r="K105" s="405"/>
      <c r="N105" s="256"/>
    </row>
    <row r="106" spans="1:14" ht="4.5" customHeight="1" x14ac:dyDescent="0.25">
      <c r="A106" s="684"/>
      <c r="B106" s="684"/>
      <c r="C106" s="684"/>
      <c r="D106" s="684"/>
      <c r="E106" s="684"/>
      <c r="F106" s="684"/>
      <c r="G106" s="684"/>
      <c r="H106" s="684"/>
      <c r="I106" s="684"/>
      <c r="J106" s="684"/>
      <c r="K106" s="684"/>
      <c r="L106" s="684"/>
      <c r="M106" s="684"/>
      <c r="N106" s="684"/>
    </row>
    <row r="107" spans="1:14" s="203" customFormat="1" ht="12" customHeight="1" x14ac:dyDescent="0.25">
      <c r="A107" s="638"/>
      <c r="B107" s="638"/>
      <c r="C107" s="638"/>
      <c r="D107" s="667" t="s">
        <v>1999</v>
      </c>
      <c r="E107" s="667"/>
      <c r="F107" s="238"/>
      <c r="G107" s="684"/>
      <c r="H107" s="684"/>
      <c r="I107" s="684"/>
      <c r="J107" s="684"/>
      <c r="K107" s="684"/>
      <c r="L107" s="684"/>
      <c r="M107" s="684"/>
      <c r="N107" s="684"/>
    </row>
    <row r="108" spans="1:14" ht="26.45" customHeight="1" x14ac:dyDescent="0.25">
      <c r="A108" s="954" t="s">
        <v>629</v>
      </c>
      <c r="B108" s="607" t="s">
        <v>3011</v>
      </c>
      <c r="C108" s="644" t="s">
        <v>2803</v>
      </c>
      <c r="D108" s="262" t="s">
        <v>1546</v>
      </c>
      <c r="E108" s="227" t="s">
        <v>1591</v>
      </c>
      <c r="F108" s="240" t="s">
        <v>93</v>
      </c>
      <c r="G108" s="286">
        <v>0</v>
      </c>
      <c r="H108" s="278" t="s">
        <v>1544</v>
      </c>
      <c r="I108" s="403"/>
      <c r="J108" s="404"/>
      <c r="K108" s="870"/>
      <c r="L108" s="622"/>
      <c r="M108" s="622"/>
      <c r="N108" s="624"/>
    </row>
    <row r="109" spans="1:14" ht="26.45" customHeight="1" x14ac:dyDescent="0.25">
      <c r="A109" s="954"/>
      <c r="B109" s="607"/>
      <c r="C109" s="644"/>
      <c r="D109" s="262" t="s">
        <v>1547</v>
      </c>
      <c r="E109" s="227" t="s">
        <v>1592</v>
      </c>
      <c r="F109" s="227" t="s">
        <v>927</v>
      </c>
      <c r="G109" s="286">
        <v>0</v>
      </c>
      <c r="H109" s="278" t="s">
        <v>1544</v>
      </c>
      <c r="I109" s="403"/>
      <c r="J109" s="404"/>
      <c r="K109" s="870"/>
      <c r="L109" s="622"/>
      <c r="M109" s="622"/>
      <c r="N109" s="624"/>
    </row>
    <row r="110" spans="1:14" ht="26.45" customHeight="1" x14ac:dyDescent="0.25">
      <c r="A110" s="954"/>
      <c r="B110" s="607"/>
      <c r="C110" s="644"/>
      <c r="D110" s="262" t="s">
        <v>1548</v>
      </c>
      <c r="E110" s="227" t="s">
        <v>1620</v>
      </c>
      <c r="F110" s="227" t="s">
        <v>928</v>
      </c>
      <c r="G110" s="286">
        <v>4</v>
      </c>
      <c r="H110" s="286" t="s">
        <v>1575</v>
      </c>
      <c r="I110" s="403"/>
      <c r="J110" s="404"/>
      <c r="K110" s="870"/>
      <c r="L110" s="622"/>
      <c r="M110" s="622"/>
      <c r="N110" s="624"/>
    </row>
    <row r="111" spans="1:14" ht="4.5" customHeight="1" x14ac:dyDescent="0.25">
      <c r="A111" s="684"/>
      <c r="B111" s="684"/>
      <c r="C111" s="684"/>
      <c r="D111" s="684"/>
      <c r="E111" s="684"/>
      <c r="F111" s="684"/>
      <c r="G111" s="684"/>
      <c r="H111" s="684"/>
      <c r="I111" s="684"/>
      <c r="J111" s="684"/>
      <c r="K111" s="684"/>
      <c r="L111" s="684"/>
      <c r="M111" s="684"/>
      <c r="N111" s="684"/>
    </row>
    <row r="112" spans="1:14" s="203" customFormat="1" ht="15" customHeight="1" x14ac:dyDescent="0.25">
      <c r="A112" s="249"/>
      <c r="B112" s="249"/>
      <c r="C112" s="250"/>
      <c r="D112" s="251"/>
      <c r="E112" s="252"/>
      <c r="F112" s="252"/>
      <c r="G112" s="660">
        <f>SUMIF(H104:H110,"x",G104:G110)</f>
        <v>4</v>
      </c>
      <c r="H112" s="660"/>
      <c r="I112" s="253">
        <f>SUMIF(I104:I110,"x",G104:G110)</f>
        <v>0</v>
      </c>
      <c r="J112" s="254">
        <f>SUMIF(J104:J110,"x",G104:G110)</f>
        <v>0</v>
      </c>
      <c r="K112" s="405"/>
      <c r="N112" s="256"/>
    </row>
    <row r="113" spans="1:14" s="203" customFormat="1" ht="15" customHeight="1" x14ac:dyDescent="0.25">
      <c r="A113" s="249"/>
      <c r="B113" s="249"/>
      <c r="C113" s="250"/>
      <c r="D113" s="251"/>
      <c r="E113" s="252"/>
      <c r="F113" s="252"/>
      <c r="G113" s="257"/>
      <c r="H113" s="257"/>
      <c r="I113" s="257"/>
      <c r="J113" s="257"/>
      <c r="K113" s="405"/>
      <c r="N113" s="256"/>
    </row>
    <row r="114" spans="1:14" ht="4.5" customHeight="1" x14ac:dyDescent="0.25">
      <c r="A114" s="684"/>
      <c r="B114" s="684"/>
      <c r="C114" s="684"/>
      <c r="D114" s="684"/>
      <c r="E114" s="684"/>
      <c r="F114" s="684"/>
      <c r="G114" s="684"/>
      <c r="H114" s="684"/>
      <c r="I114" s="684"/>
      <c r="J114" s="684"/>
      <c r="K114" s="684"/>
      <c r="L114" s="684"/>
      <c r="M114" s="684"/>
      <c r="N114" s="684"/>
    </row>
    <row r="115" spans="1:14" s="203" customFormat="1" ht="12" customHeight="1" x14ac:dyDescent="0.25">
      <c r="A115" s="638"/>
      <c r="B115" s="638"/>
      <c r="C115" s="638"/>
      <c r="D115" s="667" t="s">
        <v>1999</v>
      </c>
      <c r="E115" s="667"/>
      <c r="F115" s="238"/>
      <c r="G115" s="684"/>
      <c r="H115" s="684"/>
      <c r="I115" s="684"/>
      <c r="J115" s="684"/>
      <c r="K115" s="684"/>
      <c r="L115" s="684"/>
      <c r="M115" s="684"/>
      <c r="N115" s="684"/>
    </row>
    <row r="116" spans="1:14" ht="17.649999999999999" customHeight="1" x14ac:dyDescent="0.25">
      <c r="A116" s="693" t="s">
        <v>634</v>
      </c>
      <c r="B116" s="607" t="s">
        <v>2804</v>
      </c>
      <c r="C116" s="644" t="s">
        <v>2805</v>
      </c>
      <c r="D116" s="262" t="s">
        <v>1546</v>
      </c>
      <c r="E116" s="227" t="s">
        <v>1591</v>
      </c>
      <c r="F116" s="240" t="s">
        <v>93</v>
      </c>
      <c r="G116" s="286">
        <v>0</v>
      </c>
      <c r="H116" s="278" t="s">
        <v>1544</v>
      </c>
      <c r="I116" s="403"/>
      <c r="J116" s="404"/>
      <c r="K116" s="870"/>
      <c r="L116" s="622"/>
      <c r="M116" s="622"/>
      <c r="N116" s="624"/>
    </row>
    <row r="117" spans="1:14" ht="18.75" x14ac:dyDescent="0.25">
      <c r="A117" s="693"/>
      <c r="B117" s="607"/>
      <c r="C117" s="644"/>
      <c r="D117" s="262" t="s">
        <v>1547</v>
      </c>
      <c r="E117" s="227" t="s">
        <v>1592</v>
      </c>
      <c r="F117" s="227" t="s">
        <v>927</v>
      </c>
      <c r="G117" s="286">
        <v>0</v>
      </c>
      <c r="H117" s="278" t="s">
        <v>1544</v>
      </c>
      <c r="I117" s="403"/>
      <c r="J117" s="404"/>
      <c r="K117" s="870"/>
      <c r="L117" s="622"/>
      <c r="M117" s="622"/>
      <c r="N117" s="624"/>
    </row>
    <row r="118" spans="1:14" ht="18.75" x14ac:dyDescent="0.25">
      <c r="A118" s="693"/>
      <c r="B118" s="607"/>
      <c r="C118" s="644"/>
      <c r="D118" s="262" t="s">
        <v>1548</v>
      </c>
      <c r="E118" s="227" t="s">
        <v>1620</v>
      </c>
      <c r="F118" s="227" t="s">
        <v>928</v>
      </c>
      <c r="G118" s="286">
        <v>2</v>
      </c>
      <c r="H118" s="286" t="s">
        <v>1553</v>
      </c>
      <c r="I118" s="403"/>
      <c r="J118" s="404"/>
      <c r="K118" s="870"/>
      <c r="L118" s="622"/>
      <c r="M118" s="622"/>
      <c r="N118" s="624"/>
    </row>
    <row r="119" spans="1:14" ht="4.5" customHeight="1" x14ac:dyDescent="0.25">
      <c r="A119" s="951"/>
      <c r="B119" s="952"/>
      <c r="C119" s="952"/>
      <c r="D119" s="952"/>
      <c r="E119" s="952"/>
      <c r="F119" s="952"/>
      <c r="G119" s="952"/>
      <c r="H119" s="952"/>
      <c r="I119" s="952"/>
      <c r="J119" s="952"/>
      <c r="K119" s="952"/>
      <c r="L119" s="952"/>
      <c r="M119" s="952"/>
      <c r="N119" s="952"/>
    </row>
    <row r="120" spans="1:14" s="203" customFormat="1" ht="15" customHeight="1" x14ac:dyDescent="0.25">
      <c r="A120" s="249"/>
      <c r="B120" s="249"/>
      <c r="C120" s="250"/>
      <c r="D120" s="251"/>
      <c r="E120" s="252"/>
      <c r="F120" s="252"/>
      <c r="G120" s="660">
        <f>SUMIF(H113:H119,"x",G113:G119)</f>
        <v>2</v>
      </c>
      <c r="H120" s="660"/>
      <c r="I120" s="253">
        <f>SUMIF(I113:I119,"x",G113:G119)</f>
        <v>0</v>
      </c>
      <c r="J120" s="254">
        <f>SUMIF(J113:J119,"x",G113:G119)</f>
        <v>0</v>
      </c>
      <c r="K120" s="405"/>
      <c r="N120" s="256"/>
    </row>
    <row r="121" spans="1:14" s="203" customFormat="1" ht="15" customHeight="1" x14ac:dyDescent="0.25">
      <c r="A121" s="249"/>
      <c r="B121" s="249"/>
      <c r="C121" s="250"/>
      <c r="D121" s="251"/>
      <c r="E121" s="252"/>
      <c r="F121" s="252"/>
      <c r="G121" s="257"/>
      <c r="H121" s="257"/>
      <c r="I121" s="257"/>
      <c r="J121" s="257"/>
      <c r="K121" s="405"/>
      <c r="N121" s="256"/>
    </row>
    <row r="122" spans="1:14" ht="15" hidden="1" customHeight="1" x14ac:dyDescent="0.25">
      <c r="A122" s="252"/>
      <c r="D122" s="220"/>
      <c r="G122" s="850">
        <f>SUMIF(H64:H118,"x",G64:G118)</f>
        <v>27</v>
      </c>
      <c r="H122" s="851">
        <v>27</v>
      </c>
      <c r="I122" s="271">
        <f>SUMIF(I64:I118,"x",G64:G118)</f>
        <v>0</v>
      </c>
      <c r="J122" s="272">
        <f>SUMIF(J64:J118,"x",G64:G118)</f>
        <v>0</v>
      </c>
      <c r="K122" s="411"/>
      <c r="L122" s="273"/>
      <c r="M122" s="204"/>
      <c r="N122" s="274"/>
    </row>
    <row r="123" spans="1:14" ht="20.25" hidden="1" customHeight="1" x14ac:dyDescent="0.25"/>
    <row r="124" spans="1:14" ht="20.25" hidden="1" customHeight="1" x14ac:dyDescent="0.25"/>
    <row r="125" spans="1:14" ht="20.25" hidden="1" customHeight="1" x14ac:dyDescent="0.25"/>
    <row r="126" spans="1:14" ht="5.0999999999999996" customHeight="1" x14ac:dyDescent="0.25">
      <c r="A126" s="953"/>
      <c r="B126" s="781"/>
      <c r="C126" s="781"/>
      <c r="D126" s="781"/>
      <c r="E126" s="781"/>
      <c r="F126" s="781"/>
      <c r="G126" s="781"/>
      <c r="H126" s="781"/>
      <c r="I126" s="781"/>
      <c r="J126" s="781"/>
      <c r="K126" s="781"/>
      <c r="L126" s="781"/>
      <c r="M126" s="781"/>
      <c r="N126" s="781"/>
    </row>
    <row r="127" spans="1:14" s="203" customFormat="1" ht="12" customHeight="1" x14ac:dyDescent="0.25">
      <c r="A127" s="233"/>
      <c r="B127" s="412"/>
      <c r="C127" s="727" t="s">
        <v>2806</v>
      </c>
      <c r="D127" s="922"/>
      <c r="E127" s="922"/>
      <c r="F127" s="922"/>
      <c r="G127" s="728"/>
      <c r="H127" s="923" t="s">
        <v>2807</v>
      </c>
      <c r="I127" s="923"/>
      <c r="J127" s="413" t="s">
        <v>2808</v>
      </c>
      <c r="K127" s="414"/>
      <c r="L127" s="415"/>
      <c r="M127" s="416"/>
      <c r="N127" s="417"/>
    </row>
    <row r="128" spans="1:14" ht="19.5" x14ac:dyDescent="0.35">
      <c r="A128" s="672" t="s">
        <v>229</v>
      </c>
      <c r="B128" s="607" t="s">
        <v>2809</v>
      </c>
      <c r="C128" s="287" t="s">
        <v>2810</v>
      </c>
      <c r="D128" s="932" t="s">
        <v>2811</v>
      </c>
      <c r="E128" s="933"/>
      <c r="F128" s="947"/>
      <c r="G128" s="947"/>
      <c r="H128" s="948"/>
      <c r="I128" s="949"/>
      <c r="J128" s="418"/>
      <c r="K128" s="867"/>
      <c r="L128" s="695"/>
      <c r="M128" s="695"/>
      <c r="N128" s="759"/>
    </row>
    <row r="129" spans="1:14" ht="19.5" x14ac:dyDescent="0.35">
      <c r="A129" s="672"/>
      <c r="B129" s="607"/>
      <c r="C129" s="287" t="s">
        <v>1694</v>
      </c>
      <c r="D129" s="932" t="s">
        <v>2104</v>
      </c>
      <c r="E129" s="933"/>
      <c r="F129" s="947"/>
      <c r="G129" s="947"/>
      <c r="H129" s="948"/>
      <c r="I129" s="949"/>
      <c r="J129" s="418"/>
      <c r="K129" s="856"/>
      <c r="L129" s="696"/>
      <c r="M129" s="696"/>
      <c r="N129" s="760"/>
    </row>
    <row r="130" spans="1:14" ht="19.5" x14ac:dyDescent="0.35">
      <c r="A130" s="672"/>
      <c r="B130" s="607"/>
      <c r="C130" s="287" t="s">
        <v>2812</v>
      </c>
      <c r="D130" s="932" t="s">
        <v>2813</v>
      </c>
      <c r="E130" s="933"/>
      <c r="F130" s="947"/>
      <c r="G130" s="947"/>
      <c r="H130" s="948"/>
      <c r="I130" s="949"/>
      <c r="J130" s="418"/>
      <c r="K130" s="856"/>
      <c r="L130" s="696"/>
      <c r="M130" s="696"/>
      <c r="N130" s="760"/>
    </row>
    <row r="131" spans="1:14" ht="19.5" x14ac:dyDescent="0.35">
      <c r="A131" s="672"/>
      <c r="B131" s="607"/>
      <c r="C131" s="287" t="s">
        <v>1696</v>
      </c>
      <c r="D131" s="932" t="s">
        <v>2032</v>
      </c>
      <c r="E131" s="933"/>
      <c r="F131" s="947"/>
      <c r="G131" s="947"/>
      <c r="H131" s="948"/>
      <c r="I131" s="949"/>
      <c r="J131" s="418"/>
      <c r="K131" s="856"/>
      <c r="L131" s="696"/>
      <c r="M131" s="696"/>
      <c r="N131" s="760"/>
    </row>
    <row r="132" spans="1:14" ht="19.5" x14ac:dyDescent="0.35">
      <c r="A132" s="672"/>
      <c r="B132" s="607"/>
      <c r="C132" s="287" t="s">
        <v>1698</v>
      </c>
      <c r="D132" s="932" t="s">
        <v>1698</v>
      </c>
      <c r="E132" s="933"/>
      <c r="F132" s="947"/>
      <c r="G132" s="947"/>
      <c r="H132" s="948"/>
      <c r="I132" s="949"/>
      <c r="J132" s="418"/>
      <c r="K132" s="856"/>
      <c r="L132" s="696"/>
      <c r="M132" s="696"/>
      <c r="N132" s="760"/>
    </row>
    <row r="133" spans="1:14" ht="19.5" x14ac:dyDescent="0.35">
      <c r="A133" s="672"/>
      <c r="B133" s="607"/>
      <c r="C133" s="287" t="s">
        <v>2032</v>
      </c>
      <c r="D133" s="932" t="s">
        <v>2032</v>
      </c>
      <c r="E133" s="933"/>
      <c r="F133" s="947"/>
      <c r="G133" s="947"/>
      <c r="H133" s="948"/>
      <c r="I133" s="949"/>
      <c r="J133" s="418"/>
      <c r="K133" s="856"/>
      <c r="L133" s="696"/>
      <c r="M133" s="696"/>
      <c r="N133" s="760"/>
    </row>
    <row r="134" spans="1:14" ht="19.5" x14ac:dyDescent="0.35">
      <c r="A134" s="672"/>
      <c r="B134" s="607"/>
      <c r="C134" s="287" t="s">
        <v>1699</v>
      </c>
      <c r="D134" s="932" t="s">
        <v>2108</v>
      </c>
      <c r="E134" s="933"/>
      <c r="F134" s="947"/>
      <c r="G134" s="947"/>
      <c r="H134" s="948"/>
      <c r="I134" s="949"/>
      <c r="J134" s="418"/>
      <c r="K134" s="856"/>
      <c r="L134" s="696"/>
      <c r="M134" s="696"/>
      <c r="N134" s="760"/>
    </row>
    <row r="135" spans="1:14" ht="19.5" x14ac:dyDescent="0.35">
      <c r="A135" s="672"/>
      <c r="B135" s="607"/>
      <c r="C135" s="287" t="s">
        <v>2814</v>
      </c>
      <c r="D135" s="932" t="s">
        <v>2315</v>
      </c>
      <c r="E135" s="933"/>
      <c r="F135" s="947"/>
      <c r="G135" s="947"/>
      <c r="H135" s="948"/>
      <c r="I135" s="949"/>
      <c r="J135" s="418"/>
      <c r="K135" s="856"/>
      <c r="L135" s="696"/>
      <c r="M135" s="696"/>
      <c r="N135" s="760"/>
    </row>
    <row r="136" spans="1:14" ht="19.5" x14ac:dyDescent="0.35">
      <c r="A136" s="672"/>
      <c r="B136" s="607"/>
      <c r="C136" s="287" t="s">
        <v>1701</v>
      </c>
      <c r="D136" s="932" t="s">
        <v>2110</v>
      </c>
      <c r="E136" s="933"/>
      <c r="F136" s="947"/>
      <c r="G136" s="947"/>
      <c r="H136" s="948"/>
      <c r="I136" s="949"/>
      <c r="J136" s="418"/>
      <c r="K136" s="856"/>
      <c r="L136" s="696"/>
      <c r="M136" s="696"/>
      <c r="N136" s="760"/>
    </row>
    <row r="137" spans="1:14" ht="19.5" x14ac:dyDescent="0.35">
      <c r="A137" s="672"/>
      <c r="B137" s="607"/>
      <c r="C137" s="287" t="s">
        <v>1560</v>
      </c>
      <c r="D137" s="932" t="s">
        <v>1560</v>
      </c>
      <c r="E137" s="933"/>
      <c r="F137" s="947"/>
      <c r="G137" s="947"/>
      <c r="H137" s="948"/>
      <c r="I137" s="949"/>
      <c r="J137" s="418"/>
      <c r="K137" s="856"/>
      <c r="L137" s="696"/>
      <c r="M137" s="696"/>
      <c r="N137" s="760"/>
    </row>
    <row r="138" spans="1:14" ht="19.5" x14ac:dyDescent="0.35">
      <c r="A138" s="672"/>
      <c r="B138" s="607"/>
      <c r="C138" s="287" t="s">
        <v>2815</v>
      </c>
      <c r="D138" s="932" t="s">
        <v>2111</v>
      </c>
      <c r="E138" s="933"/>
      <c r="F138" s="947"/>
      <c r="G138" s="947"/>
      <c r="H138" s="948"/>
      <c r="I138" s="949"/>
      <c r="J138" s="418"/>
      <c r="K138" s="856"/>
      <c r="L138" s="696"/>
      <c r="M138" s="696"/>
      <c r="N138" s="760"/>
    </row>
    <row r="139" spans="1:14" ht="19.5" x14ac:dyDescent="0.35">
      <c r="A139" s="672"/>
      <c r="B139" s="607"/>
      <c r="C139" s="287" t="s">
        <v>1704</v>
      </c>
      <c r="D139" s="932" t="s">
        <v>2113</v>
      </c>
      <c r="E139" s="933"/>
      <c r="F139" s="947"/>
      <c r="G139" s="947"/>
      <c r="H139" s="948"/>
      <c r="I139" s="949"/>
      <c r="J139" s="418"/>
      <c r="K139" s="856"/>
      <c r="L139" s="696"/>
      <c r="M139" s="696"/>
      <c r="N139" s="760"/>
    </row>
    <row r="140" spans="1:14" ht="19.5" x14ac:dyDescent="0.35">
      <c r="A140" s="672"/>
      <c r="B140" s="607"/>
      <c r="C140" s="287" t="s">
        <v>2816</v>
      </c>
      <c r="D140" s="932" t="s">
        <v>2817</v>
      </c>
      <c r="E140" s="933"/>
      <c r="F140" s="947"/>
      <c r="G140" s="947"/>
      <c r="H140" s="948"/>
      <c r="I140" s="949"/>
      <c r="J140" s="418"/>
      <c r="K140" s="856"/>
      <c r="L140" s="696"/>
      <c r="M140" s="696"/>
      <c r="N140" s="760"/>
    </row>
    <row r="141" spans="1:14" ht="19.5" x14ac:dyDescent="0.35">
      <c r="A141" s="672"/>
      <c r="B141" s="607"/>
      <c r="C141" s="287" t="s">
        <v>2818</v>
      </c>
      <c r="D141" s="932" t="s">
        <v>2819</v>
      </c>
      <c r="E141" s="933"/>
      <c r="F141" s="947"/>
      <c r="G141" s="947"/>
      <c r="H141" s="948"/>
      <c r="I141" s="949"/>
      <c r="J141" s="418"/>
      <c r="K141" s="856"/>
      <c r="L141" s="696"/>
      <c r="M141" s="696"/>
      <c r="N141" s="760"/>
    </row>
    <row r="142" spans="1:14" ht="19.5" x14ac:dyDescent="0.35">
      <c r="A142" s="672"/>
      <c r="B142" s="607"/>
      <c r="C142" s="287" t="s">
        <v>2820</v>
      </c>
      <c r="D142" s="932" t="s">
        <v>2316</v>
      </c>
      <c r="E142" s="933"/>
      <c r="F142" s="947"/>
      <c r="G142" s="947"/>
      <c r="H142" s="948"/>
      <c r="I142" s="949"/>
      <c r="J142" s="418"/>
      <c r="K142" s="868"/>
      <c r="L142" s="697"/>
      <c r="M142" s="697"/>
      <c r="N142" s="761"/>
    </row>
    <row r="143" spans="1:14" ht="5.0999999999999996" customHeight="1" x14ac:dyDescent="0.25">
      <c r="A143" s="412"/>
      <c r="B143" s="421"/>
      <c r="C143" s="421"/>
      <c r="D143" s="421"/>
      <c r="E143" s="421"/>
      <c r="F143" s="421"/>
      <c r="G143" s="422"/>
      <c r="H143" s="422"/>
      <c r="I143" s="422"/>
      <c r="J143" s="422"/>
      <c r="K143" s="414"/>
      <c r="L143" s="415"/>
      <c r="M143" s="416"/>
      <c r="N143" s="417"/>
    </row>
    <row r="144" spans="1:14" s="203" customFormat="1" ht="12" customHeight="1" x14ac:dyDescent="0.25">
      <c r="A144" s="233"/>
      <c r="B144" s="412"/>
      <c r="C144" s="727" t="s">
        <v>2821</v>
      </c>
      <c r="D144" s="922"/>
      <c r="E144" s="922"/>
      <c r="F144" s="922"/>
      <c r="G144" s="728"/>
      <c r="H144" s="923" t="s">
        <v>2807</v>
      </c>
      <c r="I144" s="923"/>
      <c r="J144" s="413" t="s">
        <v>2808</v>
      </c>
      <c r="K144" s="414"/>
      <c r="L144" s="415"/>
      <c r="M144" s="416"/>
      <c r="N144" s="417"/>
    </row>
    <row r="145" spans="1:14" ht="18.75" x14ac:dyDescent="0.3">
      <c r="A145" s="672" t="s">
        <v>233</v>
      </c>
      <c r="B145" s="607" t="s">
        <v>2822</v>
      </c>
      <c r="C145" s="287" t="s">
        <v>2823</v>
      </c>
      <c r="D145" s="932" t="s">
        <v>2824</v>
      </c>
      <c r="E145" s="933"/>
      <c r="F145" s="950"/>
      <c r="G145" s="950"/>
      <c r="H145" s="948"/>
      <c r="I145" s="949"/>
      <c r="J145" s="418"/>
      <c r="K145" s="867"/>
      <c r="L145" s="629"/>
      <c r="M145" s="695"/>
      <c r="N145" s="759"/>
    </row>
    <row r="146" spans="1:14" ht="18.75" x14ac:dyDescent="0.3">
      <c r="A146" s="672"/>
      <c r="B146" s="607"/>
      <c r="C146" s="287" t="s">
        <v>2825</v>
      </c>
      <c r="D146" s="932" t="s">
        <v>2826</v>
      </c>
      <c r="E146" s="933"/>
      <c r="F146" s="950"/>
      <c r="G146" s="950"/>
      <c r="H146" s="948"/>
      <c r="I146" s="949"/>
      <c r="J146" s="418"/>
      <c r="K146" s="868"/>
      <c r="L146" s="627"/>
      <c r="M146" s="697"/>
      <c r="N146" s="761"/>
    </row>
    <row r="147" spans="1:14" ht="5.0999999999999996" customHeight="1" x14ac:dyDescent="0.25">
      <c r="A147" s="945"/>
      <c r="B147" s="946"/>
      <c r="C147" s="946"/>
      <c r="D147" s="946"/>
      <c r="E147" s="946"/>
      <c r="F147" s="946"/>
      <c r="G147" s="946"/>
      <c r="H147" s="946"/>
      <c r="I147" s="946"/>
      <c r="J147" s="946"/>
      <c r="K147" s="946"/>
      <c r="L147" s="946"/>
      <c r="M147" s="946"/>
      <c r="N147" s="946"/>
    </row>
    <row r="148" spans="1:14" s="203" customFormat="1" ht="12" customHeight="1" x14ac:dyDescent="0.25">
      <c r="A148" s="233"/>
      <c r="B148" s="412"/>
      <c r="C148" s="727" t="s">
        <v>2827</v>
      </c>
      <c r="D148" s="922"/>
      <c r="E148" s="922"/>
      <c r="F148" s="922"/>
      <c r="G148" s="728"/>
      <c r="H148" s="923" t="s">
        <v>2807</v>
      </c>
      <c r="I148" s="923"/>
      <c r="J148" s="413" t="s">
        <v>2808</v>
      </c>
      <c r="K148" s="414"/>
      <c r="L148" s="415"/>
      <c r="M148" s="416"/>
      <c r="N148" s="417"/>
    </row>
    <row r="149" spans="1:14" ht="30" x14ac:dyDescent="0.35">
      <c r="A149" s="672" t="s">
        <v>240</v>
      </c>
      <c r="B149" s="607" t="s">
        <v>2828</v>
      </c>
      <c r="C149" s="287" t="s">
        <v>2829</v>
      </c>
      <c r="D149" s="932" t="s">
        <v>2830</v>
      </c>
      <c r="E149" s="933"/>
      <c r="F149" s="947"/>
      <c r="G149" s="947"/>
      <c r="H149" s="948"/>
      <c r="I149" s="949"/>
      <c r="J149" s="418"/>
      <c r="K149" s="867"/>
      <c r="L149" s="695"/>
      <c r="M149" s="695"/>
      <c r="N149" s="759"/>
    </row>
    <row r="150" spans="1:14" ht="19.5" x14ac:dyDescent="0.35">
      <c r="A150" s="672"/>
      <c r="B150" s="607"/>
      <c r="C150" s="287" t="s">
        <v>2831</v>
      </c>
      <c r="D150" s="932" t="s">
        <v>2832</v>
      </c>
      <c r="E150" s="933"/>
      <c r="F150" s="947"/>
      <c r="G150" s="947"/>
      <c r="H150" s="948"/>
      <c r="I150" s="949"/>
      <c r="J150" s="418"/>
      <c r="K150" s="868"/>
      <c r="L150" s="697"/>
      <c r="M150" s="697"/>
      <c r="N150" s="761"/>
    </row>
    <row r="151" spans="1:14" ht="5.0999999999999996" customHeight="1" x14ac:dyDescent="0.25">
      <c r="A151" s="768"/>
      <c r="B151" s="769"/>
      <c r="C151" s="769"/>
      <c r="D151" s="769"/>
      <c r="E151" s="769"/>
      <c r="F151" s="769"/>
      <c r="G151" s="769"/>
      <c r="H151" s="769"/>
      <c r="I151" s="769"/>
      <c r="J151" s="769"/>
      <c r="K151" s="769"/>
      <c r="L151" s="769"/>
      <c r="M151" s="769"/>
      <c r="N151" s="769"/>
    </row>
    <row r="152" spans="1:14" ht="22.5" customHeight="1" x14ac:dyDescent="0.25">
      <c r="H152" s="283"/>
      <c r="I152" s="283"/>
      <c r="J152" s="283"/>
    </row>
    <row r="153" spans="1:14" ht="22.5" customHeight="1" x14ac:dyDescent="0.25">
      <c r="H153" s="276"/>
    </row>
    <row r="154" spans="1:14" ht="5.0999999999999996" customHeight="1" x14ac:dyDescent="0.25">
      <c r="A154" s="633"/>
      <c r="B154" s="633"/>
      <c r="C154" s="633"/>
      <c r="D154" s="633"/>
      <c r="E154" s="633"/>
      <c r="F154" s="633"/>
      <c r="G154" s="633"/>
      <c r="H154" s="633"/>
      <c r="I154" s="633"/>
      <c r="J154" s="633"/>
      <c r="K154" s="633"/>
      <c r="L154" s="633"/>
      <c r="M154" s="633"/>
      <c r="N154" s="633"/>
    </row>
    <row r="155" spans="1:14" s="203" customFormat="1" ht="12" customHeight="1" x14ac:dyDescent="0.25">
      <c r="A155" s="664"/>
      <c r="B155" s="664"/>
      <c r="C155" s="664"/>
      <c r="D155" s="667" t="s">
        <v>2001</v>
      </c>
      <c r="E155" s="667"/>
      <c r="F155" s="238"/>
      <c r="G155" s="633"/>
      <c r="H155" s="633"/>
      <c r="I155" s="633"/>
      <c r="J155" s="633"/>
      <c r="K155" s="633"/>
      <c r="L155" s="633"/>
      <c r="M155" s="633"/>
      <c r="N155" s="633"/>
    </row>
    <row r="156" spans="1:14" ht="12" customHeight="1" x14ac:dyDescent="0.25">
      <c r="A156" s="672" t="s">
        <v>248</v>
      </c>
      <c r="B156" s="607" t="s">
        <v>2833</v>
      </c>
      <c r="C156" s="644" t="s">
        <v>2834</v>
      </c>
      <c r="D156" s="262" t="s">
        <v>1546</v>
      </c>
      <c r="E156" s="227" t="s">
        <v>1591</v>
      </c>
      <c r="F156" s="240" t="s">
        <v>93</v>
      </c>
      <c r="G156" s="286">
        <v>0</v>
      </c>
      <c r="H156" s="941"/>
      <c r="I156" s="942"/>
      <c r="J156" s="942"/>
      <c r="K156" s="870"/>
      <c r="L156" s="628"/>
      <c r="M156" s="622"/>
      <c r="N156" s="624"/>
    </row>
    <row r="157" spans="1:14" ht="14.85" customHeight="1" x14ac:dyDescent="0.25">
      <c r="A157" s="672"/>
      <c r="B157" s="607"/>
      <c r="C157" s="644"/>
      <c r="D157" s="262" t="s">
        <v>1547</v>
      </c>
      <c r="E157" s="227" t="s">
        <v>2835</v>
      </c>
      <c r="F157" s="227" t="s">
        <v>2836</v>
      </c>
      <c r="G157" s="286">
        <v>0</v>
      </c>
      <c r="H157" s="941"/>
      <c r="I157" s="942"/>
      <c r="J157" s="942"/>
      <c r="K157" s="870"/>
      <c r="L157" s="628"/>
      <c r="M157" s="622"/>
      <c r="N157" s="624"/>
    </row>
    <row r="158" spans="1:14" ht="14.85" customHeight="1" x14ac:dyDescent="0.25">
      <c r="A158" s="672"/>
      <c r="B158" s="607"/>
      <c r="C158" s="644"/>
      <c r="D158" s="262" t="s">
        <v>1548</v>
      </c>
      <c r="E158" s="227" t="s">
        <v>2837</v>
      </c>
      <c r="F158" s="227" t="s">
        <v>2838</v>
      </c>
      <c r="G158" s="286">
        <v>2</v>
      </c>
      <c r="H158" s="941"/>
      <c r="I158" s="942"/>
      <c r="J158" s="942"/>
      <c r="K158" s="870"/>
      <c r="L158" s="628"/>
      <c r="M158" s="622"/>
      <c r="N158" s="624"/>
    </row>
    <row r="159" spans="1:14" ht="30" x14ac:dyDescent="0.25">
      <c r="A159" s="672"/>
      <c r="B159" s="607"/>
      <c r="C159" s="644"/>
      <c r="D159" s="262" t="s">
        <v>1549</v>
      </c>
      <c r="E159" s="227" t="s">
        <v>2839</v>
      </c>
      <c r="F159" s="227" t="s">
        <v>2840</v>
      </c>
      <c r="G159" s="286">
        <v>3</v>
      </c>
      <c r="H159" s="941"/>
      <c r="I159" s="942"/>
      <c r="J159" s="942"/>
      <c r="K159" s="870"/>
      <c r="L159" s="628"/>
      <c r="M159" s="622"/>
      <c r="N159" s="624"/>
    </row>
    <row r="160" spans="1:14" ht="30" x14ac:dyDescent="0.25">
      <c r="A160" s="672"/>
      <c r="B160" s="607"/>
      <c r="C160" s="644"/>
      <c r="D160" s="262" t="s">
        <v>1550</v>
      </c>
      <c r="E160" s="227" t="s">
        <v>2841</v>
      </c>
      <c r="F160" s="227" t="s">
        <v>2842</v>
      </c>
      <c r="G160" s="286">
        <v>4</v>
      </c>
      <c r="H160" s="943"/>
      <c r="I160" s="944"/>
      <c r="J160" s="944"/>
      <c r="K160" s="870"/>
      <c r="L160" s="628"/>
      <c r="M160" s="622"/>
      <c r="N160" s="624"/>
    </row>
    <row r="161" spans="1:14" ht="5.0999999999999996" customHeight="1" x14ac:dyDescent="0.25">
      <c r="A161" s="633"/>
      <c r="B161" s="633"/>
      <c r="C161" s="633"/>
      <c r="D161" s="633"/>
      <c r="E161" s="633"/>
      <c r="F161" s="633"/>
      <c r="G161" s="633"/>
      <c r="H161" s="633"/>
      <c r="I161" s="633"/>
      <c r="J161" s="633"/>
      <c r="K161" s="633"/>
      <c r="L161" s="633"/>
      <c r="M161" s="633"/>
      <c r="N161" s="633"/>
    </row>
    <row r="162" spans="1:14" s="203" customFormat="1" ht="12" customHeight="1" x14ac:dyDescent="0.25">
      <c r="A162" s="664"/>
      <c r="B162" s="664"/>
      <c r="C162" s="664"/>
      <c r="D162" s="667" t="s">
        <v>2001</v>
      </c>
      <c r="E162" s="667"/>
      <c r="F162" s="238"/>
      <c r="G162" s="633"/>
      <c r="H162" s="633"/>
      <c r="I162" s="633"/>
      <c r="J162" s="633"/>
      <c r="K162" s="633"/>
      <c r="L162" s="633"/>
      <c r="M162" s="633"/>
      <c r="N162" s="633"/>
    </row>
    <row r="163" spans="1:14" ht="12" customHeight="1" x14ac:dyDescent="0.25">
      <c r="A163" s="672" t="s">
        <v>252</v>
      </c>
      <c r="B163" s="607" t="s">
        <v>2843</v>
      </c>
      <c r="C163" s="644" t="s">
        <v>2844</v>
      </c>
      <c r="D163" s="262" t="s">
        <v>1546</v>
      </c>
      <c r="E163" s="227" t="s">
        <v>2845</v>
      </c>
      <c r="F163" s="240" t="s">
        <v>93</v>
      </c>
      <c r="G163" s="286">
        <v>0</v>
      </c>
      <c r="H163" s="941"/>
      <c r="I163" s="942"/>
      <c r="J163" s="942"/>
      <c r="K163" s="870"/>
      <c r="L163" s="628"/>
      <c r="M163" s="622"/>
      <c r="N163" s="624"/>
    </row>
    <row r="164" spans="1:14" ht="18.75" x14ac:dyDescent="0.25">
      <c r="A164" s="672"/>
      <c r="B164" s="607"/>
      <c r="C164" s="644"/>
      <c r="D164" s="262" t="s">
        <v>1547</v>
      </c>
      <c r="E164" s="227" t="s">
        <v>2846</v>
      </c>
      <c r="F164" s="227" t="s">
        <v>2847</v>
      </c>
      <c r="G164" s="286">
        <v>0</v>
      </c>
      <c r="H164" s="941"/>
      <c r="I164" s="942"/>
      <c r="J164" s="942"/>
      <c r="K164" s="870"/>
      <c r="L164" s="628"/>
      <c r="M164" s="622"/>
      <c r="N164" s="624"/>
    </row>
    <row r="165" spans="1:14" ht="30" x14ac:dyDescent="0.25">
      <c r="A165" s="672"/>
      <c r="B165" s="607"/>
      <c r="C165" s="644"/>
      <c r="D165" s="262" t="s">
        <v>1548</v>
      </c>
      <c r="E165" s="227" t="s">
        <v>2848</v>
      </c>
      <c r="F165" s="227" t="s">
        <v>2849</v>
      </c>
      <c r="G165" s="286">
        <v>2</v>
      </c>
      <c r="H165" s="941"/>
      <c r="I165" s="942"/>
      <c r="J165" s="942"/>
      <c r="K165" s="870"/>
      <c r="L165" s="628"/>
      <c r="M165" s="622"/>
      <c r="N165" s="624"/>
    </row>
    <row r="166" spans="1:14" ht="30" x14ac:dyDescent="0.25">
      <c r="A166" s="672"/>
      <c r="B166" s="607"/>
      <c r="C166" s="644"/>
      <c r="D166" s="262" t="s">
        <v>1549</v>
      </c>
      <c r="E166" s="227" t="s">
        <v>2850</v>
      </c>
      <c r="F166" s="227" t="s">
        <v>2851</v>
      </c>
      <c r="G166" s="286">
        <v>3</v>
      </c>
      <c r="H166" s="943"/>
      <c r="I166" s="944"/>
      <c r="J166" s="944"/>
      <c r="K166" s="870"/>
      <c r="L166" s="628"/>
      <c r="M166" s="622"/>
      <c r="N166" s="624"/>
    </row>
    <row r="167" spans="1:14" ht="45" x14ac:dyDescent="0.25">
      <c r="A167" s="672"/>
      <c r="B167" s="607"/>
      <c r="C167" s="644"/>
      <c r="D167" s="262" t="s">
        <v>1550</v>
      </c>
      <c r="E167" s="227" t="s">
        <v>2852</v>
      </c>
      <c r="F167" s="227" t="s">
        <v>2853</v>
      </c>
      <c r="G167" s="286">
        <v>4</v>
      </c>
      <c r="H167" s="941"/>
      <c r="I167" s="942"/>
      <c r="J167" s="942"/>
      <c r="K167" s="870"/>
      <c r="L167" s="628"/>
      <c r="M167" s="622"/>
      <c r="N167" s="624"/>
    </row>
    <row r="168" spans="1:14" ht="5.0999999999999996" customHeight="1" x14ac:dyDescent="0.25">
      <c r="A168" s="633"/>
      <c r="B168" s="633"/>
      <c r="C168" s="633"/>
      <c r="D168" s="633"/>
      <c r="E168" s="633"/>
      <c r="F168" s="633"/>
      <c r="G168" s="633"/>
      <c r="H168" s="633"/>
      <c r="I168" s="633"/>
      <c r="J168" s="633"/>
      <c r="K168" s="633"/>
      <c r="L168" s="633"/>
      <c r="M168" s="633"/>
      <c r="N168" s="633"/>
    </row>
    <row r="169" spans="1:14" s="203" customFormat="1" ht="12" customHeight="1" x14ac:dyDescent="0.25">
      <c r="A169" s="664"/>
      <c r="B169" s="664"/>
      <c r="C169" s="664"/>
      <c r="D169" s="667" t="s">
        <v>2001</v>
      </c>
      <c r="E169" s="667"/>
      <c r="F169" s="238"/>
      <c r="G169" s="633"/>
      <c r="H169" s="633"/>
      <c r="I169" s="633"/>
      <c r="J169" s="633"/>
      <c r="K169" s="633"/>
      <c r="L169" s="633"/>
      <c r="M169" s="633"/>
      <c r="N169" s="633"/>
    </row>
    <row r="170" spans="1:14" ht="18.75" x14ac:dyDescent="0.25">
      <c r="A170" s="672" t="s">
        <v>258</v>
      </c>
      <c r="B170" s="607" t="s">
        <v>2854</v>
      </c>
      <c r="C170" s="644" t="s">
        <v>2855</v>
      </c>
      <c r="D170" s="423" t="s">
        <v>1546</v>
      </c>
      <c r="E170" s="424" t="s">
        <v>2856</v>
      </c>
      <c r="F170" s="424" t="s">
        <v>2856</v>
      </c>
      <c r="G170" s="425">
        <v>1</v>
      </c>
      <c r="H170" s="938"/>
      <c r="I170" s="939"/>
      <c r="J170" s="939"/>
      <c r="K170" s="870"/>
      <c r="L170" s="940"/>
      <c r="M170" s="622"/>
      <c r="N170" s="624"/>
    </row>
    <row r="171" spans="1:14" ht="18.75" x14ac:dyDescent="0.25">
      <c r="A171" s="672"/>
      <c r="B171" s="607"/>
      <c r="C171" s="644"/>
      <c r="D171" s="423" t="s">
        <v>1547</v>
      </c>
      <c r="E171" s="424" t="s">
        <v>2857</v>
      </c>
      <c r="F171" s="424" t="s">
        <v>2857</v>
      </c>
      <c r="G171" s="425">
        <v>2</v>
      </c>
      <c r="H171" s="938"/>
      <c r="I171" s="939"/>
      <c r="J171" s="939"/>
      <c r="K171" s="870"/>
      <c r="L171" s="940"/>
      <c r="M171" s="622"/>
      <c r="N171" s="624"/>
    </row>
    <row r="172" spans="1:14" ht="18.75" x14ac:dyDescent="0.25">
      <c r="A172" s="672"/>
      <c r="B172" s="607"/>
      <c r="C172" s="644"/>
      <c r="D172" s="423" t="s">
        <v>1548</v>
      </c>
      <c r="E172" s="424" t="s">
        <v>2858</v>
      </c>
      <c r="F172" s="424" t="s">
        <v>2858</v>
      </c>
      <c r="G172" s="425">
        <v>3</v>
      </c>
      <c r="H172" s="938"/>
      <c r="I172" s="939"/>
      <c r="J172" s="939"/>
      <c r="K172" s="870"/>
      <c r="L172" s="940"/>
      <c r="M172" s="622"/>
      <c r="N172" s="624"/>
    </row>
    <row r="173" spans="1:14" ht="4.5" customHeight="1" x14ac:dyDescent="0.25">
      <c r="A173" s="768"/>
      <c r="B173" s="769"/>
      <c r="C173" s="769"/>
      <c r="D173" s="769"/>
      <c r="E173" s="769"/>
      <c r="F173" s="769"/>
      <c r="G173" s="769"/>
      <c r="H173" s="769"/>
      <c r="I173" s="769"/>
      <c r="J173" s="769"/>
      <c r="K173" s="769"/>
      <c r="L173" s="769"/>
      <c r="M173" s="769"/>
      <c r="N173" s="769"/>
    </row>
    <row r="174" spans="1:14" ht="22.5" customHeight="1" thickBot="1" x14ac:dyDescent="0.3">
      <c r="H174" s="426">
        <f>SUMIF(H156:H172,"x",G156:G172)</f>
        <v>0</v>
      </c>
      <c r="I174" s="426">
        <f>SUMIF(I156:I172,"x",G156:G172)</f>
        <v>0</v>
      </c>
      <c r="J174" s="426"/>
    </row>
    <row r="175" spans="1:14" ht="22.5" customHeight="1" x14ac:dyDescent="0.25">
      <c r="H175" s="276"/>
    </row>
    <row r="176" spans="1:14" ht="4.5" customHeight="1" x14ac:dyDescent="0.25">
      <c r="A176" s="921"/>
      <c r="B176" s="921"/>
      <c r="C176" s="921"/>
      <c r="D176" s="921"/>
      <c r="E176" s="921"/>
      <c r="F176" s="921"/>
      <c r="G176" s="921"/>
      <c r="H176" s="921"/>
      <c r="I176" s="921"/>
      <c r="J176" s="921"/>
      <c r="K176" s="921"/>
      <c r="L176" s="921"/>
      <c r="M176" s="921"/>
      <c r="N176" s="921"/>
    </row>
    <row r="177" spans="1:14" s="203" customFormat="1" ht="12" customHeight="1" x14ac:dyDescent="0.25">
      <c r="A177" s="427"/>
      <c r="B177" s="428"/>
      <c r="C177" s="727" t="s">
        <v>2859</v>
      </c>
      <c r="D177" s="922"/>
      <c r="E177" s="922"/>
      <c r="F177" s="728"/>
      <c r="G177" s="286"/>
      <c r="H177" s="923" t="s">
        <v>2807</v>
      </c>
      <c r="I177" s="923"/>
      <c r="J177" s="413" t="s">
        <v>2808</v>
      </c>
      <c r="K177" s="924"/>
      <c r="L177" s="924"/>
      <c r="M177" s="924"/>
      <c r="N177" s="925"/>
    </row>
    <row r="178" spans="1:14" ht="50.65" customHeight="1" x14ac:dyDescent="0.25">
      <c r="A178" s="429" t="s">
        <v>793</v>
      </c>
      <c r="B178" s="430" t="s">
        <v>1240</v>
      </c>
      <c r="C178" s="431" t="s">
        <v>2860</v>
      </c>
      <c r="D178" s="932" t="s">
        <v>2861</v>
      </c>
      <c r="E178" s="933"/>
      <c r="F178" s="934">
        <v>22981</v>
      </c>
      <c r="G178" s="935"/>
      <c r="H178" s="936"/>
      <c r="I178" s="937"/>
      <c r="J178" s="432"/>
      <c r="K178" s="419"/>
      <c r="L178" s="207"/>
      <c r="M178" s="207"/>
      <c r="N178" s="420"/>
    </row>
    <row r="179" spans="1:14" ht="4.5" customHeight="1" x14ac:dyDescent="0.25">
      <c r="A179" s="920"/>
      <c r="B179" s="921"/>
      <c r="C179" s="921"/>
      <c r="D179" s="921"/>
      <c r="E179" s="921"/>
      <c r="F179" s="921"/>
      <c r="G179" s="921"/>
      <c r="H179" s="921"/>
      <c r="I179" s="921"/>
      <c r="J179" s="921"/>
      <c r="K179" s="921"/>
      <c r="L179" s="921"/>
      <c r="M179" s="921"/>
      <c r="N179" s="921"/>
    </row>
    <row r="180" spans="1:14" s="203" customFormat="1" ht="12" customHeight="1" x14ac:dyDescent="0.25">
      <c r="A180" s="427"/>
      <c r="B180" s="428"/>
      <c r="C180" s="727" t="s">
        <v>2859</v>
      </c>
      <c r="D180" s="922"/>
      <c r="E180" s="922"/>
      <c r="F180" s="728"/>
      <c r="G180" s="286"/>
      <c r="H180" s="923" t="s">
        <v>2807</v>
      </c>
      <c r="I180" s="923"/>
      <c r="J180" s="413" t="s">
        <v>2808</v>
      </c>
      <c r="K180" s="924"/>
      <c r="L180" s="924"/>
      <c r="M180" s="924"/>
      <c r="N180" s="925"/>
    </row>
    <row r="181" spans="1:14" ht="40.9" customHeight="1" x14ac:dyDescent="0.3">
      <c r="A181" s="429" t="s">
        <v>797</v>
      </c>
      <c r="B181" s="430" t="s">
        <v>820</v>
      </c>
      <c r="C181" s="431" t="s">
        <v>2862</v>
      </c>
      <c r="D181" s="926" t="s">
        <v>2861</v>
      </c>
      <c r="E181" s="927"/>
      <c r="F181" s="928">
        <v>0</v>
      </c>
      <c r="G181" s="929"/>
      <c r="H181" s="930"/>
      <c r="I181" s="931"/>
      <c r="J181" s="433"/>
      <c r="K181" s="419"/>
      <c r="L181" s="207"/>
      <c r="M181" s="207"/>
      <c r="N181" s="420"/>
    </row>
    <row r="182" spans="1:14" ht="4.5" customHeight="1" x14ac:dyDescent="0.25">
      <c r="A182" s="916"/>
      <c r="B182" s="916"/>
      <c r="C182" s="916"/>
      <c r="D182" s="916"/>
      <c r="E182" s="916"/>
      <c r="F182" s="916"/>
      <c r="G182" s="916"/>
      <c r="H182" s="916"/>
      <c r="I182" s="916"/>
      <c r="J182" s="916"/>
      <c r="K182" s="916"/>
      <c r="L182" s="916"/>
      <c r="M182" s="916"/>
      <c r="N182" s="916"/>
    </row>
    <row r="183" spans="1:14" s="203" customFormat="1" ht="12" customHeight="1" x14ac:dyDescent="0.25">
      <c r="A183" s="427"/>
      <c r="B183" s="916"/>
      <c r="C183" s="916"/>
      <c r="D183" s="667" t="s">
        <v>2001</v>
      </c>
      <c r="E183" s="667"/>
      <c r="F183" s="238"/>
      <c r="G183" s="916"/>
      <c r="H183" s="916"/>
      <c r="I183" s="916"/>
      <c r="J183" s="916"/>
      <c r="K183" s="916"/>
      <c r="L183" s="916"/>
      <c r="M183" s="916"/>
      <c r="N183" s="916"/>
    </row>
    <row r="184" spans="1:14" ht="12" customHeight="1" x14ac:dyDescent="0.25">
      <c r="A184" s="918" t="s">
        <v>806</v>
      </c>
      <c r="B184" s="607" t="s">
        <v>2863</v>
      </c>
      <c r="C184" s="644" t="s">
        <v>2864</v>
      </c>
      <c r="D184" s="262" t="s">
        <v>1546</v>
      </c>
      <c r="E184" s="227" t="s">
        <v>1591</v>
      </c>
      <c r="F184" s="240" t="s">
        <v>93</v>
      </c>
      <c r="G184" s="286">
        <v>0</v>
      </c>
      <c r="H184" s="278" t="s">
        <v>1544</v>
      </c>
      <c r="I184" s="403"/>
      <c r="J184" s="404"/>
      <c r="K184" s="870"/>
      <c r="L184" s="629"/>
      <c r="M184" s="695"/>
      <c r="N184" s="759"/>
    </row>
    <row r="185" spans="1:14" ht="14.85" customHeight="1" x14ac:dyDescent="0.25">
      <c r="A185" s="918"/>
      <c r="B185" s="607"/>
      <c r="C185" s="644"/>
      <c r="D185" s="262" t="s">
        <v>1547</v>
      </c>
      <c r="E185" s="227" t="s">
        <v>2865</v>
      </c>
      <c r="F185" s="227" t="s">
        <v>2866</v>
      </c>
      <c r="G185" s="286">
        <v>0</v>
      </c>
      <c r="H185" s="278" t="s">
        <v>1544</v>
      </c>
      <c r="I185" s="403"/>
      <c r="J185" s="404"/>
      <c r="K185" s="870"/>
      <c r="L185" s="876"/>
      <c r="M185" s="696"/>
      <c r="N185" s="760"/>
    </row>
    <row r="186" spans="1:14" ht="14.85" customHeight="1" x14ac:dyDescent="0.25">
      <c r="A186" s="918"/>
      <c r="B186" s="607"/>
      <c r="C186" s="644"/>
      <c r="D186" s="262" t="s">
        <v>1548</v>
      </c>
      <c r="E186" s="227" t="s">
        <v>2867</v>
      </c>
      <c r="F186" s="227" t="s">
        <v>2868</v>
      </c>
      <c r="G186" s="286">
        <v>2</v>
      </c>
      <c r="H186" s="278" t="s">
        <v>1544</v>
      </c>
      <c r="I186" s="403"/>
      <c r="J186" s="404"/>
      <c r="K186" s="870"/>
      <c r="L186" s="876"/>
      <c r="M186" s="696"/>
      <c r="N186" s="760"/>
    </row>
    <row r="187" spans="1:14" ht="14.85" customHeight="1" x14ac:dyDescent="0.25">
      <c r="A187" s="918"/>
      <c r="B187" s="607"/>
      <c r="C187" s="644"/>
      <c r="D187" s="262" t="s">
        <v>1549</v>
      </c>
      <c r="E187" s="227" t="s">
        <v>2869</v>
      </c>
      <c r="F187" s="227" t="s">
        <v>2870</v>
      </c>
      <c r="G187" s="286">
        <v>3</v>
      </c>
      <c r="H187" s="278" t="s">
        <v>1544</v>
      </c>
      <c r="I187" s="403"/>
      <c r="J187" s="404"/>
      <c r="K187" s="870"/>
      <c r="L187" s="876"/>
      <c r="M187" s="696"/>
      <c r="N187" s="760"/>
    </row>
    <row r="188" spans="1:14" ht="18.75" x14ac:dyDescent="0.25">
      <c r="A188" s="919"/>
      <c r="B188" s="865"/>
      <c r="C188" s="866"/>
      <c r="D188" s="268" t="s">
        <v>1550</v>
      </c>
      <c r="E188" s="269" t="s">
        <v>2871</v>
      </c>
      <c r="F188" s="269" t="s">
        <v>2872</v>
      </c>
      <c r="G188" s="347">
        <v>4</v>
      </c>
      <c r="H188" s="347" t="s">
        <v>1575</v>
      </c>
      <c r="I188" s="434"/>
      <c r="J188" s="435"/>
      <c r="K188" s="867"/>
      <c r="L188" s="876"/>
      <c r="M188" s="696"/>
      <c r="N188" s="760"/>
    </row>
    <row r="189" spans="1:14" ht="4.5" customHeight="1" x14ac:dyDescent="0.25">
      <c r="A189" s="916"/>
      <c r="B189" s="916"/>
      <c r="C189" s="916"/>
      <c r="D189" s="916"/>
      <c r="E189" s="916"/>
      <c r="F189" s="916"/>
      <c r="G189" s="916"/>
      <c r="H189" s="916"/>
      <c r="I189" s="916"/>
      <c r="J189" s="916"/>
      <c r="K189" s="916"/>
      <c r="L189" s="916"/>
      <c r="M189" s="916"/>
      <c r="N189" s="916"/>
    </row>
    <row r="190" spans="1:14" s="203" customFormat="1" ht="24" customHeight="1" x14ac:dyDescent="0.25">
      <c r="A190" s="917"/>
      <c r="B190" s="917"/>
      <c r="C190" s="917"/>
      <c r="D190" s="862" t="s">
        <v>2873</v>
      </c>
      <c r="E190" s="862"/>
      <c r="F190" s="436"/>
      <c r="G190" s="916"/>
      <c r="H190" s="916"/>
      <c r="I190" s="916"/>
      <c r="J190" s="916"/>
      <c r="K190" s="916"/>
      <c r="L190" s="916"/>
      <c r="M190" s="916"/>
      <c r="N190" s="916"/>
    </row>
    <row r="191" spans="1:14" ht="12" customHeight="1" x14ac:dyDescent="0.25">
      <c r="A191" s="918" t="s">
        <v>810</v>
      </c>
      <c r="B191" s="607" t="s">
        <v>815</v>
      </c>
      <c r="C191" s="644" t="s">
        <v>2874</v>
      </c>
      <c r="D191" s="262" t="s">
        <v>1546</v>
      </c>
      <c r="E191" s="227" t="s">
        <v>1591</v>
      </c>
      <c r="F191" s="240" t="s">
        <v>93</v>
      </c>
      <c r="G191" s="345">
        <v>0</v>
      </c>
      <c r="H191" s="346" t="s">
        <v>1544</v>
      </c>
      <c r="I191" s="437"/>
      <c r="J191" s="438"/>
      <c r="K191" s="868"/>
      <c r="L191" s="876"/>
      <c r="M191" s="696"/>
      <c r="N191" s="760"/>
    </row>
    <row r="192" spans="1:14" ht="14.85" customHeight="1" x14ac:dyDescent="0.25">
      <c r="A192" s="918"/>
      <c r="B192" s="607"/>
      <c r="C192" s="644"/>
      <c r="D192" s="262" t="s">
        <v>1547</v>
      </c>
      <c r="E192" s="227" t="s">
        <v>1592</v>
      </c>
      <c r="F192" s="227" t="s">
        <v>927</v>
      </c>
      <c r="G192" s="286">
        <v>0</v>
      </c>
      <c r="H192" s="278" t="s">
        <v>1544</v>
      </c>
      <c r="I192" s="403"/>
      <c r="J192" s="404"/>
      <c r="K192" s="870"/>
      <c r="L192" s="876"/>
      <c r="M192" s="696"/>
      <c r="N192" s="760"/>
    </row>
    <row r="193" spans="1:14" ht="14.85" customHeight="1" x14ac:dyDescent="0.25">
      <c r="A193" s="918"/>
      <c r="B193" s="607"/>
      <c r="C193" s="644"/>
      <c r="D193" s="262" t="s">
        <v>1548</v>
      </c>
      <c r="E193" s="227" t="s">
        <v>1620</v>
      </c>
      <c r="F193" s="232" t="s">
        <v>928</v>
      </c>
      <c r="G193" s="286">
        <v>2</v>
      </c>
      <c r="H193" s="286" t="s">
        <v>1575</v>
      </c>
      <c r="I193" s="403"/>
      <c r="J193" s="404"/>
      <c r="K193" s="870"/>
      <c r="L193" s="876"/>
      <c r="M193" s="696"/>
      <c r="N193" s="760"/>
    </row>
    <row r="194" spans="1:14" ht="30" x14ac:dyDescent="0.25">
      <c r="A194" s="918"/>
      <c r="B194" s="607"/>
      <c r="C194" s="644"/>
      <c r="D194" s="262" t="s">
        <v>1549</v>
      </c>
      <c r="E194" s="227" t="s">
        <v>2875</v>
      </c>
      <c r="F194" s="227" t="s">
        <v>2876</v>
      </c>
      <c r="G194" s="286">
        <v>2</v>
      </c>
      <c r="H194" s="286" t="s">
        <v>1575</v>
      </c>
      <c r="I194" s="403"/>
      <c r="J194" s="404"/>
      <c r="K194" s="870"/>
      <c r="L194" s="876"/>
      <c r="M194" s="696"/>
      <c r="N194" s="760"/>
    </row>
    <row r="195" spans="1:14" ht="30" x14ac:dyDescent="0.25">
      <c r="A195" s="918"/>
      <c r="B195" s="607"/>
      <c r="C195" s="644"/>
      <c r="D195" s="262" t="s">
        <v>1550</v>
      </c>
      <c r="E195" s="227" t="s">
        <v>2877</v>
      </c>
      <c r="F195" s="227" t="s">
        <v>2878</v>
      </c>
      <c r="G195" s="286">
        <v>2</v>
      </c>
      <c r="H195" s="286" t="s">
        <v>1575</v>
      </c>
      <c r="I195" s="403"/>
      <c r="J195" s="404"/>
      <c r="K195" s="870"/>
      <c r="L195" s="627"/>
      <c r="M195" s="697"/>
      <c r="N195" s="761"/>
    </row>
    <row r="196" spans="1:14" ht="4.5" customHeight="1" x14ac:dyDescent="0.25">
      <c r="A196" s="914"/>
      <c r="B196" s="915"/>
      <c r="C196" s="915"/>
      <c r="D196" s="915"/>
      <c r="E196" s="915"/>
      <c r="F196" s="915"/>
      <c r="G196" s="915"/>
      <c r="H196" s="915"/>
      <c r="I196" s="915"/>
      <c r="J196" s="915"/>
      <c r="K196" s="915"/>
      <c r="L196" s="915"/>
      <c r="M196" s="915"/>
      <c r="N196" s="915"/>
    </row>
    <row r="197" spans="1:14" x14ac:dyDescent="0.25">
      <c r="L197" s="293"/>
      <c r="M197" s="220"/>
    </row>
    <row r="198" spans="1:14" ht="5.0999999999999996" customHeight="1" x14ac:dyDescent="0.25">
      <c r="A198" s="610"/>
      <c r="B198" s="610"/>
      <c r="C198" s="610"/>
      <c r="D198" s="610"/>
      <c r="E198" s="610"/>
      <c r="F198" s="610"/>
      <c r="G198" s="610"/>
      <c r="H198" s="610"/>
      <c r="I198" s="610"/>
      <c r="J198" s="610"/>
      <c r="K198" s="610"/>
      <c r="L198" s="610"/>
      <c r="M198" s="610"/>
      <c r="N198" s="610"/>
    </row>
    <row r="199" spans="1:14" s="203" customFormat="1" ht="24" customHeight="1" x14ac:dyDescent="0.25">
      <c r="A199" s="823"/>
      <c r="B199" s="823"/>
      <c r="C199" s="823"/>
      <c r="D199" s="667" t="s">
        <v>2879</v>
      </c>
      <c r="E199" s="667"/>
      <c r="F199" s="238"/>
      <c r="G199" s="610"/>
      <c r="H199" s="610"/>
      <c r="I199" s="610"/>
      <c r="J199" s="610"/>
      <c r="K199" s="610"/>
      <c r="L199" s="610"/>
      <c r="M199" s="610"/>
      <c r="N199" s="610"/>
    </row>
    <row r="200" spans="1:14" ht="12" customHeight="1" x14ac:dyDescent="0.25">
      <c r="A200" s="609" t="s">
        <v>2880</v>
      </c>
      <c r="B200" s="607" t="s">
        <v>3012</v>
      </c>
      <c r="C200" s="644" t="s">
        <v>2881</v>
      </c>
      <c r="D200" s="262" t="s">
        <v>1546</v>
      </c>
      <c r="E200" s="227" t="s">
        <v>1591</v>
      </c>
      <c r="F200" s="240" t="s">
        <v>93</v>
      </c>
      <c r="G200" s="286">
        <v>0</v>
      </c>
      <c r="H200" s="278" t="s">
        <v>1544</v>
      </c>
      <c r="I200" s="403"/>
      <c r="J200" s="404"/>
      <c r="K200" s="908"/>
      <c r="L200" s="618"/>
      <c r="M200" s="911"/>
      <c r="N200" s="624"/>
    </row>
    <row r="201" spans="1:14" ht="18.75" x14ac:dyDescent="0.25">
      <c r="A201" s="609"/>
      <c r="B201" s="607"/>
      <c r="C201" s="644"/>
      <c r="D201" s="262" t="s">
        <v>1547</v>
      </c>
      <c r="E201" s="227" t="s">
        <v>2882</v>
      </c>
      <c r="F201" s="227" t="s">
        <v>2883</v>
      </c>
      <c r="G201" s="286">
        <v>0</v>
      </c>
      <c r="H201" s="278" t="s">
        <v>1544</v>
      </c>
      <c r="I201" s="403"/>
      <c r="J201" s="404"/>
      <c r="K201" s="909"/>
      <c r="L201" s="618"/>
      <c r="M201" s="912"/>
      <c r="N201" s="624"/>
    </row>
    <row r="202" spans="1:14" ht="45" x14ac:dyDescent="0.25">
      <c r="A202" s="609"/>
      <c r="B202" s="607"/>
      <c r="C202" s="644"/>
      <c r="D202" s="262" t="s">
        <v>1548</v>
      </c>
      <c r="E202" s="227" t="s">
        <v>2884</v>
      </c>
      <c r="F202" s="227" t="s">
        <v>2885</v>
      </c>
      <c r="G202" s="286">
        <v>0</v>
      </c>
      <c r="H202" s="278" t="s">
        <v>1544</v>
      </c>
      <c r="I202" s="403"/>
      <c r="J202" s="404"/>
      <c r="K202" s="909"/>
      <c r="L202" s="618"/>
      <c r="M202" s="912"/>
      <c r="N202" s="624"/>
    </row>
    <row r="203" spans="1:14" ht="30" x14ac:dyDescent="0.25">
      <c r="A203" s="609"/>
      <c r="B203" s="607"/>
      <c r="C203" s="644"/>
      <c r="D203" s="262" t="s">
        <v>1549</v>
      </c>
      <c r="E203" s="227" t="s">
        <v>2886</v>
      </c>
      <c r="F203" s="227" t="s">
        <v>2887</v>
      </c>
      <c r="G203" s="286">
        <v>2</v>
      </c>
      <c r="H203" s="286" t="s">
        <v>1575</v>
      </c>
      <c r="I203" s="403"/>
      <c r="J203" s="404"/>
      <c r="K203" s="909"/>
      <c r="L203" s="618"/>
      <c r="M203" s="912"/>
      <c r="N203" s="624"/>
    </row>
    <row r="204" spans="1:14" ht="18.75" x14ac:dyDescent="0.25">
      <c r="A204" s="609"/>
      <c r="B204" s="607"/>
      <c r="C204" s="644"/>
      <c r="D204" s="262" t="s">
        <v>1550</v>
      </c>
      <c r="E204" s="227" t="s">
        <v>2888</v>
      </c>
      <c r="F204" s="227" t="s">
        <v>2889</v>
      </c>
      <c r="G204" s="286">
        <v>2</v>
      </c>
      <c r="H204" s="286" t="s">
        <v>1575</v>
      </c>
      <c r="I204" s="403"/>
      <c r="J204" s="404"/>
      <c r="K204" s="909"/>
      <c r="L204" s="618"/>
      <c r="M204" s="912"/>
      <c r="N204" s="624"/>
    </row>
    <row r="205" spans="1:14" s="203" customFormat="1" ht="15" customHeight="1" x14ac:dyDescent="0.25">
      <c r="A205" s="609"/>
      <c r="B205" s="607"/>
      <c r="C205" s="250"/>
      <c r="D205" s="251"/>
      <c r="E205" s="252"/>
      <c r="F205" s="252"/>
      <c r="G205" s="660">
        <f>SUMIF(H199:H204,"x",G199:G204)</f>
        <v>4</v>
      </c>
      <c r="H205" s="660"/>
      <c r="I205" s="253">
        <f>SUMIF(I199:I204,"x",G199:G204)</f>
        <v>0</v>
      </c>
      <c r="J205" s="254">
        <f>SUMIF(J199:J204,"x",G199:G204)</f>
        <v>0</v>
      </c>
      <c r="K205" s="909"/>
      <c r="L205" s="618"/>
      <c r="M205" s="912"/>
      <c r="N205" s="624"/>
    </row>
    <row r="206" spans="1:14" s="203" customFormat="1" ht="9" customHeight="1" x14ac:dyDescent="0.25">
      <c r="A206" s="609"/>
      <c r="B206" s="607"/>
      <c r="C206" s="250"/>
      <c r="D206" s="251"/>
      <c r="E206" s="252"/>
      <c r="F206" s="252"/>
      <c r="G206" s="257"/>
      <c r="H206" s="257"/>
      <c r="I206" s="257"/>
      <c r="J206" s="257"/>
      <c r="K206" s="909"/>
      <c r="L206" s="618"/>
      <c r="M206" s="912"/>
      <c r="N206" s="624"/>
    </row>
    <row r="207" spans="1:14" s="203" customFormat="1" ht="24" customHeight="1" x14ac:dyDescent="0.25">
      <c r="A207" s="609"/>
      <c r="B207" s="607"/>
      <c r="C207" s="439"/>
      <c r="D207" s="667" t="s">
        <v>2890</v>
      </c>
      <c r="E207" s="667"/>
      <c r="F207" s="238"/>
      <c r="G207" s="440"/>
      <c r="H207" s="441"/>
      <c r="I207" s="442"/>
      <c r="J207" s="442"/>
      <c r="K207" s="909"/>
      <c r="L207" s="618"/>
      <c r="M207" s="912"/>
      <c r="N207" s="624"/>
    </row>
    <row r="208" spans="1:14" ht="30" x14ac:dyDescent="0.25">
      <c r="A208" s="609"/>
      <c r="B208" s="607"/>
      <c r="C208" s="644" t="s">
        <v>2891</v>
      </c>
      <c r="D208" s="262" t="s">
        <v>1552</v>
      </c>
      <c r="E208" s="227" t="s">
        <v>2892</v>
      </c>
      <c r="F208" s="227" t="s">
        <v>2893</v>
      </c>
      <c r="G208" s="286">
        <v>2</v>
      </c>
      <c r="H208" s="286" t="s">
        <v>1575</v>
      </c>
      <c r="I208" s="403"/>
      <c r="J208" s="404"/>
      <c r="K208" s="909"/>
      <c r="L208" s="618"/>
      <c r="M208" s="912"/>
      <c r="N208" s="624"/>
    </row>
    <row r="209" spans="1:14" ht="90" x14ac:dyDescent="0.25">
      <c r="A209" s="609"/>
      <c r="B209" s="607"/>
      <c r="C209" s="644"/>
      <c r="D209" s="268" t="s">
        <v>1555</v>
      </c>
      <c r="E209" s="269" t="s">
        <v>2894</v>
      </c>
      <c r="F209" s="269" t="s">
        <v>2895</v>
      </c>
      <c r="G209" s="347">
        <v>2</v>
      </c>
      <c r="H209" s="347" t="s">
        <v>1575</v>
      </c>
      <c r="I209" s="434"/>
      <c r="J209" s="435"/>
      <c r="K209" s="909"/>
      <c r="L209" s="618"/>
      <c r="M209" s="912"/>
      <c r="N209" s="624"/>
    </row>
    <row r="210" spans="1:14" ht="30" x14ac:dyDescent="0.25">
      <c r="A210" s="609"/>
      <c r="B210" s="607"/>
      <c r="C210" s="883"/>
      <c r="D210" s="389" t="s">
        <v>1556</v>
      </c>
      <c r="E210" s="390" t="s">
        <v>2896</v>
      </c>
      <c r="F210" s="390" t="s">
        <v>2897</v>
      </c>
      <c r="G210" s="391">
        <v>1</v>
      </c>
      <c r="H210" s="392" t="s">
        <v>1544</v>
      </c>
      <c r="I210" s="457"/>
      <c r="J210" s="457"/>
      <c r="K210" s="909"/>
      <c r="L210" s="618"/>
      <c r="M210" s="912"/>
      <c r="N210" s="624"/>
    </row>
    <row r="211" spans="1:14" ht="60" x14ac:dyDescent="0.25">
      <c r="A211" s="609"/>
      <c r="B211" s="607"/>
      <c r="C211" s="883"/>
      <c r="D211" s="389" t="s">
        <v>1557</v>
      </c>
      <c r="E211" s="390" t="s">
        <v>2898</v>
      </c>
      <c r="F211" s="390" t="s">
        <v>2899</v>
      </c>
      <c r="G211" s="391">
        <v>1</v>
      </c>
      <c r="H211" s="392" t="s">
        <v>1544</v>
      </c>
      <c r="I211" s="457"/>
      <c r="J211" s="457"/>
      <c r="K211" s="910"/>
      <c r="L211" s="618"/>
      <c r="M211" s="913"/>
      <c r="N211" s="624"/>
    </row>
    <row r="212" spans="1:14" ht="5.0999999999999996" customHeight="1" x14ac:dyDescent="0.25">
      <c r="A212" s="901"/>
      <c r="B212" s="902"/>
      <c r="C212" s="902"/>
      <c r="D212" s="902"/>
      <c r="E212" s="902"/>
      <c r="F212" s="902"/>
      <c r="G212" s="902"/>
      <c r="H212" s="902"/>
      <c r="I212" s="902"/>
      <c r="J212" s="902"/>
      <c r="K212" s="902"/>
      <c r="L212" s="902"/>
      <c r="M212" s="902"/>
      <c r="N212" s="902"/>
    </row>
    <row r="213" spans="1:14" s="203" customFormat="1" ht="15" customHeight="1" x14ac:dyDescent="0.25">
      <c r="A213" s="251"/>
      <c r="B213" s="251"/>
      <c r="C213" s="251"/>
      <c r="D213" s="251"/>
      <c r="E213" s="252"/>
      <c r="F213" s="252"/>
      <c r="G213" s="660">
        <f>SUMIF(H205:H211,"x",G205:G211)</f>
        <v>4</v>
      </c>
      <c r="H213" s="660"/>
      <c r="I213" s="253">
        <f>SUMIF(I205:I211,"x",G205:G211)</f>
        <v>0</v>
      </c>
      <c r="J213" s="254">
        <f>SUMIF(J205:J211,"x",G205:G211)</f>
        <v>0</v>
      </c>
      <c r="K213" s="405"/>
      <c r="N213" s="256"/>
    </row>
    <row r="214" spans="1:14" s="203" customFormat="1" ht="15" customHeight="1" x14ac:dyDescent="0.25">
      <c r="A214" s="251"/>
      <c r="B214" s="251"/>
      <c r="C214" s="251"/>
      <c r="D214" s="251"/>
      <c r="E214" s="252"/>
      <c r="F214" s="252"/>
      <c r="G214" s="257"/>
      <c r="H214" s="257"/>
      <c r="I214" s="257"/>
      <c r="J214" s="257"/>
      <c r="K214" s="405"/>
      <c r="N214" s="256"/>
    </row>
    <row r="215" spans="1:14" ht="5.0999999999999996" customHeight="1" x14ac:dyDescent="0.25">
      <c r="A215" s="901"/>
      <c r="B215" s="902"/>
      <c r="C215" s="902"/>
      <c r="D215" s="902"/>
      <c r="E215" s="902"/>
      <c r="F215" s="902"/>
      <c r="G215" s="902"/>
      <c r="H215" s="902"/>
      <c r="I215" s="902"/>
      <c r="J215" s="902"/>
      <c r="K215" s="902"/>
      <c r="L215" s="902"/>
      <c r="M215" s="902"/>
      <c r="N215" s="902"/>
    </row>
    <row r="216" spans="1:14" s="203" customFormat="1" ht="12" customHeight="1" x14ac:dyDescent="0.25">
      <c r="A216" s="823"/>
      <c r="B216" s="823"/>
      <c r="C216" s="823"/>
      <c r="D216" s="667" t="s">
        <v>1999</v>
      </c>
      <c r="E216" s="667"/>
      <c r="F216" s="238"/>
      <c r="G216" s="903"/>
      <c r="H216" s="904"/>
      <c r="I216" s="904"/>
      <c r="J216" s="904"/>
      <c r="K216" s="904"/>
      <c r="L216" s="904"/>
      <c r="M216" s="904"/>
      <c r="N216" s="904"/>
    </row>
    <row r="217" spans="1:14" ht="12" customHeight="1" x14ac:dyDescent="0.25">
      <c r="A217" s="609" t="s">
        <v>2900</v>
      </c>
      <c r="B217" s="607" t="s">
        <v>2901</v>
      </c>
      <c r="C217" s="644" t="s">
        <v>2902</v>
      </c>
      <c r="D217" s="262" t="s">
        <v>1546</v>
      </c>
      <c r="E217" s="227" t="s">
        <v>1591</v>
      </c>
      <c r="F217" s="240" t="s">
        <v>93</v>
      </c>
      <c r="G217" s="286">
        <v>0</v>
      </c>
      <c r="H217" s="278" t="s">
        <v>1544</v>
      </c>
      <c r="I217" s="403"/>
      <c r="J217" s="404"/>
      <c r="K217" s="870"/>
      <c r="L217" s="622"/>
      <c r="M217" s="905"/>
      <c r="N217" s="624"/>
    </row>
    <row r="218" spans="1:14" ht="15" customHeight="1" x14ac:dyDescent="0.25">
      <c r="A218" s="609"/>
      <c r="B218" s="607"/>
      <c r="C218" s="644"/>
      <c r="D218" s="262" t="s">
        <v>1547</v>
      </c>
      <c r="E218" s="227" t="s">
        <v>1592</v>
      </c>
      <c r="F218" s="227" t="s">
        <v>927</v>
      </c>
      <c r="G218" s="286">
        <v>0</v>
      </c>
      <c r="H218" s="278" t="s">
        <v>1544</v>
      </c>
      <c r="I218" s="403"/>
      <c r="J218" s="404"/>
      <c r="K218" s="870"/>
      <c r="L218" s="622"/>
      <c r="M218" s="906"/>
      <c r="N218" s="624"/>
    </row>
    <row r="219" spans="1:14" ht="18.75" x14ac:dyDescent="0.25">
      <c r="A219" s="609"/>
      <c r="B219" s="607"/>
      <c r="C219" s="644"/>
      <c r="D219" s="262" t="s">
        <v>1548</v>
      </c>
      <c r="E219" s="227" t="s">
        <v>1620</v>
      </c>
      <c r="F219" s="227" t="s">
        <v>928</v>
      </c>
      <c r="G219" s="286">
        <v>2</v>
      </c>
      <c r="H219" s="278" t="s">
        <v>1544</v>
      </c>
      <c r="I219" s="403"/>
      <c r="J219" s="404"/>
      <c r="K219" s="870"/>
      <c r="L219" s="622"/>
      <c r="M219" s="906"/>
      <c r="N219" s="624"/>
    </row>
    <row r="220" spans="1:14" ht="18.75" x14ac:dyDescent="0.25">
      <c r="A220" s="609"/>
      <c r="B220" s="607"/>
      <c r="C220" s="644"/>
      <c r="D220" s="262" t="s">
        <v>1549</v>
      </c>
      <c r="E220" s="227" t="s">
        <v>2903</v>
      </c>
      <c r="F220" s="227" t="s">
        <v>2904</v>
      </c>
      <c r="G220" s="286">
        <v>4</v>
      </c>
      <c r="H220" s="286" t="s">
        <v>1575</v>
      </c>
      <c r="I220" s="403"/>
      <c r="J220" s="404"/>
      <c r="K220" s="870"/>
      <c r="L220" s="622"/>
      <c r="M220" s="906"/>
      <c r="N220" s="624"/>
    </row>
    <row r="221" spans="1:14" s="203" customFormat="1" ht="12" customHeight="1" x14ac:dyDescent="0.25">
      <c r="A221" s="609"/>
      <c r="B221" s="607"/>
      <c r="C221" s="304"/>
      <c r="D221" s="667" t="s">
        <v>2905</v>
      </c>
      <c r="E221" s="667"/>
      <c r="F221" s="238"/>
      <c r="G221" s="443"/>
      <c r="H221" s="444"/>
      <c r="I221" s="445"/>
      <c r="J221" s="445"/>
      <c r="K221" s="870"/>
      <c r="L221" s="622"/>
      <c r="M221" s="906"/>
      <c r="N221" s="624"/>
    </row>
    <row r="222" spans="1:14" ht="36" customHeight="1" x14ac:dyDescent="0.25">
      <c r="A222" s="609"/>
      <c r="B222" s="607"/>
      <c r="C222" s="644" t="s">
        <v>2906</v>
      </c>
      <c r="D222" s="262" t="s">
        <v>1550</v>
      </c>
      <c r="E222" s="227" t="s">
        <v>2907</v>
      </c>
      <c r="F222" s="227" t="s">
        <v>2908</v>
      </c>
      <c r="G222" s="286">
        <v>1</v>
      </c>
      <c r="H222" s="286" t="s">
        <v>1575</v>
      </c>
      <c r="I222" s="403"/>
      <c r="J222" s="404"/>
      <c r="K222" s="870"/>
      <c r="L222" s="622"/>
      <c r="M222" s="906"/>
      <c r="N222" s="624"/>
    </row>
    <row r="223" spans="1:14" ht="30.6" customHeight="1" x14ac:dyDescent="0.25">
      <c r="A223" s="609"/>
      <c r="B223" s="607"/>
      <c r="C223" s="644"/>
      <c r="D223" s="262" t="s">
        <v>1552</v>
      </c>
      <c r="E223" s="227" t="s">
        <v>2909</v>
      </c>
      <c r="F223" s="227" t="s">
        <v>2910</v>
      </c>
      <c r="G223" s="286">
        <v>1</v>
      </c>
      <c r="H223" s="286" t="s">
        <v>1575</v>
      </c>
      <c r="I223" s="403"/>
      <c r="J223" s="404"/>
      <c r="K223" s="870"/>
      <c r="L223" s="622"/>
      <c r="M223" s="907"/>
      <c r="N223" s="624"/>
    </row>
    <row r="224" spans="1:14" ht="5.0999999999999996" customHeight="1" x14ac:dyDescent="0.25">
      <c r="A224" s="752"/>
      <c r="B224" s="753"/>
      <c r="C224" s="753"/>
      <c r="D224" s="753"/>
      <c r="E224" s="753"/>
      <c r="F224" s="753"/>
      <c r="G224" s="753"/>
      <c r="H224" s="753"/>
      <c r="I224" s="753"/>
      <c r="J224" s="753"/>
      <c r="K224" s="753"/>
      <c r="L224" s="753"/>
      <c r="M224" s="753"/>
      <c r="N224" s="753"/>
    </row>
    <row r="225" spans="1:14" s="203" customFormat="1" ht="15" customHeight="1" x14ac:dyDescent="0.25">
      <c r="A225" s="270"/>
      <c r="B225" s="270"/>
      <c r="C225" s="270"/>
      <c r="D225" s="251"/>
      <c r="E225" s="252"/>
      <c r="F225" s="252"/>
      <c r="G225" s="660">
        <f>SUMIF(H218:H224,"x",G218:G224)</f>
        <v>6</v>
      </c>
      <c r="H225" s="660"/>
      <c r="I225" s="253">
        <f>SUMIF(I218:I224,"x",G218:G224)</f>
        <v>0</v>
      </c>
      <c r="J225" s="254">
        <f>SUMIF(J218:J224,"x",G218:G224)</f>
        <v>0</v>
      </c>
      <c r="K225" s="405"/>
      <c r="N225" s="256"/>
    </row>
    <row r="226" spans="1:14" s="203" customFormat="1" ht="14.85" customHeight="1" x14ac:dyDescent="0.25">
      <c r="A226" s="270"/>
      <c r="B226" s="270"/>
      <c r="C226" s="270"/>
      <c r="D226" s="251"/>
      <c r="E226" s="252"/>
      <c r="F226" s="252"/>
      <c r="G226" s="257"/>
      <c r="H226" s="257"/>
      <c r="I226" s="257"/>
      <c r="J226" s="257"/>
      <c r="K226" s="405"/>
      <c r="N226" s="256"/>
    </row>
    <row r="227" spans="1:14" ht="15" hidden="1" customHeight="1" x14ac:dyDescent="0.25">
      <c r="A227" s="252"/>
      <c r="D227" s="220"/>
      <c r="G227" s="850">
        <f>SUMIF(H200:H209,"x",G200:G209)+SUMIF(H217:H223,"x",G217:G223)</f>
        <v>14</v>
      </c>
      <c r="H227" s="851">
        <f>SUMIF(H200:H223,"x",G200:G223)</f>
        <v>14</v>
      </c>
      <c r="I227" s="271">
        <f>SUMIF(I200:I209,"x",G200:G209)+SUMIF(I217:I223,"x",G217:G223)</f>
        <v>0</v>
      </c>
      <c r="J227" s="272">
        <f>SUMIF(J200:J209,"x",G200:G209)+SUMIF(J217:J223,"x",G217:G223)</f>
        <v>0</v>
      </c>
      <c r="K227" s="411"/>
      <c r="L227" s="273"/>
      <c r="M227" s="204"/>
      <c r="N227" s="274"/>
    </row>
    <row r="228" spans="1:14" ht="21.75" hidden="1" thickBot="1" x14ac:dyDescent="0.3">
      <c r="A228" s="270"/>
      <c r="D228" s="270"/>
      <c r="E228" s="270"/>
      <c r="F228" s="270"/>
      <c r="I228" s="303">
        <f>SUMIF(I211,"x",G211)+SUMIF(I210,"x",G210)</f>
        <v>0</v>
      </c>
      <c r="J228" s="303">
        <f>SUMIF(J211,"x",G211)+SUMIF(J210,"x",G210)</f>
        <v>0</v>
      </c>
    </row>
    <row r="229" spans="1:14" hidden="1" x14ac:dyDescent="0.25"/>
    <row r="230" spans="1:14" ht="4.5" customHeight="1" x14ac:dyDescent="0.25">
      <c r="A230" s="611"/>
      <c r="B230" s="611"/>
      <c r="C230" s="611"/>
      <c r="D230" s="611"/>
      <c r="E230" s="611"/>
      <c r="F230" s="611"/>
      <c r="G230" s="611"/>
      <c r="H230" s="611"/>
      <c r="I230" s="611"/>
      <c r="J230" s="611"/>
      <c r="K230" s="611"/>
      <c r="L230" s="611"/>
      <c r="M230" s="611"/>
      <c r="N230" s="611"/>
    </row>
    <row r="231" spans="1:14" s="203" customFormat="1" ht="12" customHeight="1" x14ac:dyDescent="0.25">
      <c r="A231" s="748"/>
      <c r="B231" s="748"/>
      <c r="C231" s="748"/>
      <c r="D231" s="667" t="s">
        <v>2002</v>
      </c>
      <c r="E231" s="667"/>
      <c r="F231" s="238"/>
      <c r="G231" s="611"/>
      <c r="H231" s="611"/>
      <c r="I231" s="611"/>
      <c r="J231" s="611"/>
      <c r="K231" s="611"/>
      <c r="L231" s="611"/>
      <c r="M231" s="611"/>
      <c r="N231" s="611"/>
    </row>
    <row r="232" spans="1:14" ht="18.75" x14ac:dyDescent="0.25">
      <c r="A232" s="626" t="s">
        <v>2911</v>
      </c>
      <c r="B232" s="607" t="s">
        <v>2912</v>
      </c>
      <c r="C232" s="644" t="s">
        <v>2913</v>
      </c>
      <c r="D232" s="262" t="s">
        <v>1546</v>
      </c>
      <c r="E232" s="227" t="s">
        <v>1591</v>
      </c>
      <c r="F232" s="240" t="s">
        <v>93</v>
      </c>
      <c r="G232" s="286">
        <v>0</v>
      </c>
      <c r="H232" s="278" t="s">
        <v>1544</v>
      </c>
      <c r="I232" s="403"/>
      <c r="J232" s="404"/>
      <c r="K232" s="867"/>
      <c r="L232" s="629"/>
      <c r="M232" s="695"/>
      <c r="N232" s="759"/>
    </row>
    <row r="233" spans="1:14" ht="18.75" x14ac:dyDescent="0.25">
      <c r="A233" s="626"/>
      <c r="B233" s="607"/>
      <c r="C233" s="644"/>
      <c r="D233" s="262" t="s">
        <v>1547</v>
      </c>
      <c r="E233" s="227" t="s">
        <v>2914</v>
      </c>
      <c r="F233" s="227" t="s">
        <v>2915</v>
      </c>
      <c r="G233" s="286">
        <v>2</v>
      </c>
      <c r="H233" s="286" t="s">
        <v>1575</v>
      </c>
      <c r="I233" s="403"/>
      <c r="J233" s="404"/>
      <c r="K233" s="856"/>
      <c r="L233" s="876"/>
      <c r="M233" s="696"/>
      <c r="N233" s="760"/>
    </row>
    <row r="234" spans="1:14" ht="18.75" x14ac:dyDescent="0.25">
      <c r="A234" s="626"/>
      <c r="B234" s="607"/>
      <c r="C234" s="644"/>
      <c r="D234" s="268" t="s">
        <v>1548</v>
      </c>
      <c r="E234" s="269" t="s">
        <v>2916</v>
      </c>
      <c r="F234" s="269" t="s">
        <v>2917</v>
      </c>
      <c r="G234" s="347">
        <v>2</v>
      </c>
      <c r="H234" s="347" t="s">
        <v>1575</v>
      </c>
      <c r="I234" s="434"/>
      <c r="J234" s="435"/>
      <c r="K234" s="856"/>
      <c r="L234" s="876"/>
      <c r="M234" s="696"/>
      <c r="N234" s="760"/>
    </row>
    <row r="235" spans="1:14" ht="30" x14ac:dyDescent="0.25">
      <c r="A235" s="626"/>
      <c r="B235" s="607"/>
      <c r="C235" s="883"/>
      <c r="D235" s="459" t="s">
        <v>1549</v>
      </c>
      <c r="E235" s="458" t="s">
        <v>2918</v>
      </c>
      <c r="F235" s="458" t="s">
        <v>2919</v>
      </c>
      <c r="G235" s="460">
        <v>1</v>
      </c>
      <c r="H235" s="463" t="s">
        <v>1544</v>
      </c>
      <c r="I235" s="460"/>
      <c r="J235" s="460"/>
      <c r="K235" s="897"/>
      <c r="L235" s="898"/>
      <c r="M235" s="900"/>
      <c r="N235" s="896"/>
    </row>
    <row r="236" spans="1:14" ht="18.75" x14ac:dyDescent="0.25">
      <c r="A236" s="626"/>
      <c r="B236" s="607"/>
      <c r="C236" s="644" t="s">
        <v>2920</v>
      </c>
      <c r="D236" s="446" t="s">
        <v>1550</v>
      </c>
      <c r="E236" s="447" t="s">
        <v>1591</v>
      </c>
      <c r="F236" s="447" t="s">
        <v>2087</v>
      </c>
      <c r="G236" s="345">
        <v>0</v>
      </c>
      <c r="H236" s="346" t="s">
        <v>1544</v>
      </c>
      <c r="I236" s="437"/>
      <c r="J236" s="438"/>
      <c r="K236" s="856"/>
      <c r="L236" s="876"/>
      <c r="M236" s="696"/>
      <c r="N236" s="760"/>
    </row>
    <row r="237" spans="1:14" ht="18.75" x14ac:dyDescent="0.25">
      <c r="A237" s="626"/>
      <c r="B237" s="607"/>
      <c r="C237" s="644"/>
      <c r="D237" s="262" t="s">
        <v>1552</v>
      </c>
      <c r="E237" s="227" t="s">
        <v>1592</v>
      </c>
      <c r="F237" s="227" t="s">
        <v>927</v>
      </c>
      <c r="G237" s="286">
        <v>0</v>
      </c>
      <c r="H237" s="278" t="s">
        <v>1544</v>
      </c>
      <c r="I237" s="403"/>
      <c r="J237" s="404"/>
      <c r="K237" s="856"/>
      <c r="L237" s="876"/>
      <c r="M237" s="696"/>
      <c r="N237" s="760"/>
    </row>
    <row r="238" spans="1:14" ht="18.75" x14ac:dyDescent="0.25">
      <c r="A238" s="626"/>
      <c r="B238" s="607"/>
      <c r="C238" s="644"/>
      <c r="D238" s="268" t="s">
        <v>1555</v>
      </c>
      <c r="E238" s="269" t="s">
        <v>1620</v>
      </c>
      <c r="F238" s="269" t="s">
        <v>928</v>
      </c>
      <c r="G238" s="347">
        <v>2</v>
      </c>
      <c r="H238" s="347" t="s">
        <v>1575</v>
      </c>
      <c r="I238" s="434"/>
      <c r="J238" s="435"/>
      <c r="K238" s="856"/>
      <c r="L238" s="876"/>
      <c r="M238" s="696"/>
      <c r="N238" s="760"/>
    </row>
    <row r="239" spans="1:14" ht="18.75" x14ac:dyDescent="0.25">
      <c r="A239" s="626"/>
      <c r="B239" s="607"/>
      <c r="C239" s="883"/>
      <c r="D239" s="459" t="s">
        <v>1556</v>
      </c>
      <c r="E239" s="458" t="s">
        <v>2921</v>
      </c>
      <c r="F239" s="458" t="s">
        <v>2922</v>
      </c>
      <c r="G239" s="460">
        <v>1</v>
      </c>
      <c r="H239" s="463" t="s">
        <v>1544</v>
      </c>
      <c r="I239" s="460"/>
      <c r="J239" s="460"/>
      <c r="K239" s="884"/>
      <c r="L239" s="899"/>
      <c r="M239" s="879"/>
      <c r="N239" s="880"/>
    </row>
    <row r="240" spans="1:14" ht="4.5" customHeight="1" x14ac:dyDescent="0.25">
      <c r="A240" s="881"/>
      <c r="B240" s="882"/>
      <c r="C240" s="882"/>
      <c r="D240" s="882"/>
      <c r="E240" s="882"/>
      <c r="F240" s="882"/>
      <c r="G240" s="882"/>
      <c r="H240" s="882"/>
      <c r="I240" s="882"/>
      <c r="J240" s="882"/>
      <c r="K240" s="882"/>
      <c r="L240" s="882"/>
      <c r="M240" s="882"/>
      <c r="N240" s="882"/>
    </row>
    <row r="241" spans="1:14" s="203" customFormat="1" ht="15" customHeight="1" x14ac:dyDescent="0.25">
      <c r="A241" s="250"/>
      <c r="B241" s="250"/>
      <c r="C241" s="250"/>
      <c r="D241" s="251"/>
      <c r="E241" s="252"/>
      <c r="F241" s="252"/>
      <c r="G241" s="660">
        <f>SUMIF(H232:H239,"x",G232:G239)</f>
        <v>6</v>
      </c>
      <c r="H241" s="660"/>
      <c r="I241" s="253">
        <f>SUMIF(I232:I239,"x",G232:G239)</f>
        <v>0</v>
      </c>
      <c r="J241" s="254">
        <f>SUMIF(J232:J239,"x",G232:G239)</f>
        <v>0</v>
      </c>
      <c r="K241" s="405"/>
      <c r="N241" s="256"/>
    </row>
    <row r="242" spans="1:14" s="203" customFormat="1" ht="15" customHeight="1" x14ac:dyDescent="0.25">
      <c r="A242" s="250"/>
      <c r="B242" s="250"/>
      <c r="C242" s="250"/>
      <c r="D242" s="251"/>
      <c r="E242" s="252"/>
      <c r="F242" s="252"/>
      <c r="G242" s="257"/>
      <c r="H242" s="257"/>
      <c r="I242" s="257"/>
      <c r="J242" s="257"/>
      <c r="K242" s="405"/>
      <c r="N242" s="256"/>
    </row>
    <row r="243" spans="1:14" ht="4.5" customHeight="1" x14ac:dyDescent="0.25">
      <c r="A243" s="611"/>
      <c r="B243" s="611"/>
      <c r="C243" s="611"/>
      <c r="D243" s="611"/>
      <c r="E243" s="611"/>
      <c r="F243" s="611"/>
      <c r="G243" s="611"/>
      <c r="H243" s="611"/>
      <c r="I243" s="611"/>
      <c r="J243" s="611"/>
      <c r="K243" s="611"/>
      <c r="L243" s="611"/>
      <c r="M243" s="611"/>
      <c r="N243" s="611"/>
    </row>
    <row r="244" spans="1:14" s="203" customFormat="1" ht="12" customHeight="1" x14ac:dyDescent="0.25">
      <c r="A244" s="748"/>
      <c r="B244" s="748"/>
      <c r="C244" s="748"/>
      <c r="D244" s="667" t="s">
        <v>2001</v>
      </c>
      <c r="E244" s="667"/>
      <c r="F244" s="238"/>
      <c r="G244" s="611"/>
      <c r="H244" s="611"/>
      <c r="I244" s="611"/>
      <c r="J244" s="611"/>
      <c r="K244" s="611"/>
      <c r="L244" s="611"/>
      <c r="M244" s="611"/>
      <c r="N244" s="611"/>
    </row>
    <row r="245" spans="1:14" ht="12" customHeight="1" x14ac:dyDescent="0.25">
      <c r="A245" s="626" t="s">
        <v>2923</v>
      </c>
      <c r="B245" s="607" t="s">
        <v>2924</v>
      </c>
      <c r="C245" s="644" t="s">
        <v>2925</v>
      </c>
      <c r="D245" s="262" t="s">
        <v>1546</v>
      </c>
      <c r="E245" s="227" t="s">
        <v>1591</v>
      </c>
      <c r="F245" s="240" t="s">
        <v>93</v>
      </c>
      <c r="G245" s="286">
        <v>0</v>
      </c>
      <c r="H245" s="278" t="s">
        <v>1544</v>
      </c>
      <c r="I245" s="403"/>
      <c r="J245" s="404"/>
      <c r="K245" s="867"/>
      <c r="L245" s="874"/>
      <c r="M245" s="695"/>
      <c r="N245" s="759"/>
    </row>
    <row r="246" spans="1:14" ht="18.75" x14ac:dyDescent="0.25">
      <c r="A246" s="626"/>
      <c r="B246" s="607"/>
      <c r="C246" s="644"/>
      <c r="D246" s="262" t="s">
        <v>1547</v>
      </c>
      <c r="E246" s="227" t="s">
        <v>1592</v>
      </c>
      <c r="F246" s="227" t="s">
        <v>927</v>
      </c>
      <c r="G246" s="286">
        <v>0</v>
      </c>
      <c r="H246" s="278" t="s">
        <v>1544</v>
      </c>
      <c r="I246" s="403"/>
      <c r="J246" s="404"/>
      <c r="K246" s="856"/>
      <c r="L246" s="869"/>
      <c r="M246" s="696"/>
      <c r="N246" s="760"/>
    </row>
    <row r="247" spans="1:14" ht="30" x14ac:dyDescent="0.25">
      <c r="A247" s="626"/>
      <c r="B247" s="607"/>
      <c r="C247" s="644"/>
      <c r="D247" s="262" t="s">
        <v>1548</v>
      </c>
      <c r="E247" s="227" t="s">
        <v>2926</v>
      </c>
      <c r="F247" s="227" t="s">
        <v>2927</v>
      </c>
      <c r="G247" s="286">
        <v>2</v>
      </c>
      <c r="H247" s="278" t="s">
        <v>1544</v>
      </c>
      <c r="I247" s="403"/>
      <c r="J247" s="404"/>
      <c r="K247" s="856"/>
      <c r="L247" s="869"/>
      <c r="M247" s="696"/>
      <c r="N247" s="760"/>
    </row>
    <row r="248" spans="1:14" ht="36.6" customHeight="1" x14ac:dyDescent="0.25">
      <c r="A248" s="626"/>
      <c r="B248" s="607"/>
      <c r="C248" s="644"/>
      <c r="D248" s="262" t="s">
        <v>1549</v>
      </c>
      <c r="E248" s="227" t="s">
        <v>2928</v>
      </c>
      <c r="F248" s="227" t="s">
        <v>2929</v>
      </c>
      <c r="G248" s="286">
        <v>4</v>
      </c>
      <c r="H248" s="286" t="s">
        <v>1575</v>
      </c>
      <c r="I248" s="403"/>
      <c r="J248" s="404"/>
      <c r="K248" s="868"/>
      <c r="L248" s="875"/>
      <c r="M248" s="697"/>
      <c r="N248" s="761"/>
    </row>
    <row r="249" spans="1:14" ht="4.5" customHeight="1" x14ac:dyDescent="0.25">
      <c r="A249" s="889"/>
      <c r="B249" s="890"/>
      <c r="C249" s="890"/>
      <c r="D249" s="890"/>
      <c r="E249" s="890"/>
      <c r="F249" s="890"/>
      <c r="G249" s="890"/>
      <c r="H249" s="890"/>
      <c r="I249" s="890"/>
      <c r="J249" s="890"/>
      <c r="K249" s="890"/>
      <c r="L249" s="890"/>
      <c r="M249" s="890"/>
      <c r="N249" s="890"/>
    </row>
    <row r="250" spans="1:14" s="203" customFormat="1" ht="15" customHeight="1" x14ac:dyDescent="0.25">
      <c r="A250" s="250"/>
      <c r="B250" s="250"/>
      <c r="C250" s="250"/>
      <c r="D250" s="251"/>
      <c r="E250" s="252"/>
      <c r="F250" s="252"/>
      <c r="G250" s="660">
        <f>SUMIF(H242:H248,"x",G242:G248)</f>
        <v>4</v>
      </c>
      <c r="H250" s="660"/>
      <c r="I250" s="253">
        <f>SUMIF(I245:I248,"x",G245:G248)</f>
        <v>0</v>
      </c>
      <c r="J250" s="254">
        <f>SUMIF(J245:J248,"x",G245:G248)</f>
        <v>0</v>
      </c>
      <c r="K250" s="405"/>
      <c r="N250" s="256"/>
    </row>
    <row r="251" spans="1:14" s="203" customFormat="1" ht="15" customHeight="1" x14ac:dyDescent="0.25">
      <c r="A251" s="250"/>
      <c r="B251" s="250"/>
      <c r="C251" s="250"/>
      <c r="D251" s="251"/>
      <c r="E251" s="252"/>
      <c r="F251" s="252"/>
      <c r="G251" s="257"/>
      <c r="H251" s="257"/>
      <c r="I251" s="257"/>
      <c r="J251" s="257"/>
      <c r="K251" s="405"/>
      <c r="N251" s="256"/>
    </row>
    <row r="252" spans="1:14" ht="4.5" customHeight="1" x14ac:dyDescent="0.25">
      <c r="A252" s="611"/>
      <c r="B252" s="611"/>
      <c r="C252" s="611"/>
      <c r="D252" s="611"/>
      <c r="E252" s="611"/>
      <c r="F252" s="611"/>
      <c r="G252" s="611"/>
      <c r="H252" s="611"/>
      <c r="I252" s="611"/>
      <c r="J252" s="611"/>
      <c r="K252" s="611"/>
      <c r="L252" s="611"/>
      <c r="M252" s="611"/>
      <c r="N252" s="611"/>
    </row>
    <row r="253" spans="1:14" s="203" customFormat="1" ht="12" customHeight="1" x14ac:dyDescent="0.25">
      <c r="A253" s="748"/>
      <c r="B253" s="748"/>
      <c r="C253" s="748"/>
      <c r="D253" s="667" t="s">
        <v>2001</v>
      </c>
      <c r="E253" s="667"/>
      <c r="F253" s="238"/>
      <c r="G253" s="611"/>
      <c r="H253" s="611"/>
      <c r="I253" s="611"/>
      <c r="J253" s="611"/>
      <c r="K253" s="611"/>
      <c r="L253" s="611"/>
      <c r="M253" s="611"/>
      <c r="N253" s="611"/>
    </row>
    <row r="254" spans="1:14" ht="12" customHeight="1" x14ac:dyDescent="0.25">
      <c r="A254" s="626" t="s">
        <v>2930</v>
      </c>
      <c r="B254" s="612" t="s">
        <v>2931</v>
      </c>
      <c r="C254" s="630" t="s">
        <v>2932</v>
      </c>
      <c r="D254" s="282" t="s">
        <v>1546</v>
      </c>
      <c r="E254" s="240" t="s">
        <v>1591</v>
      </c>
      <c r="F254" s="240" t="s">
        <v>93</v>
      </c>
      <c r="G254" s="286">
        <v>0</v>
      </c>
      <c r="H254" s="278" t="s">
        <v>1544</v>
      </c>
      <c r="I254" s="403"/>
      <c r="J254" s="404"/>
      <c r="K254" s="867"/>
      <c r="L254" s="893"/>
      <c r="M254" s="619"/>
      <c r="N254" s="810"/>
    </row>
    <row r="255" spans="1:14" ht="18.75" x14ac:dyDescent="0.25">
      <c r="A255" s="626"/>
      <c r="B255" s="612"/>
      <c r="C255" s="630"/>
      <c r="D255" s="282" t="s">
        <v>1547</v>
      </c>
      <c r="E255" s="240" t="s">
        <v>1592</v>
      </c>
      <c r="F255" s="240" t="s">
        <v>927</v>
      </c>
      <c r="G255" s="286">
        <v>0</v>
      </c>
      <c r="H255" s="278" t="s">
        <v>1544</v>
      </c>
      <c r="I255" s="403"/>
      <c r="J255" s="404"/>
      <c r="K255" s="856"/>
      <c r="L255" s="894"/>
      <c r="M255" s="620"/>
      <c r="N255" s="811"/>
    </row>
    <row r="256" spans="1:14" ht="18.75" x14ac:dyDescent="0.25">
      <c r="A256" s="626"/>
      <c r="B256" s="612"/>
      <c r="C256" s="630"/>
      <c r="D256" s="282" t="s">
        <v>1548</v>
      </c>
      <c r="E256" s="240" t="s">
        <v>2933</v>
      </c>
      <c r="F256" s="240" t="s">
        <v>2934</v>
      </c>
      <c r="G256" s="286">
        <v>2</v>
      </c>
      <c r="H256" s="278" t="s">
        <v>1544</v>
      </c>
      <c r="I256" s="403"/>
      <c r="J256" s="404"/>
      <c r="K256" s="856"/>
      <c r="L256" s="894"/>
      <c r="M256" s="620"/>
      <c r="N256" s="811"/>
    </row>
    <row r="257" spans="1:14" ht="45" x14ac:dyDescent="0.25">
      <c r="A257" s="626"/>
      <c r="B257" s="612"/>
      <c r="C257" s="630"/>
      <c r="D257" s="282" t="s">
        <v>1549</v>
      </c>
      <c r="E257" s="240" t="s">
        <v>2935</v>
      </c>
      <c r="F257" s="240" t="s">
        <v>2936</v>
      </c>
      <c r="G257" s="286">
        <v>4</v>
      </c>
      <c r="H257" s="286" t="s">
        <v>1575</v>
      </c>
      <c r="I257" s="403"/>
      <c r="J257" s="404"/>
      <c r="K257" s="868"/>
      <c r="L257" s="895"/>
      <c r="M257" s="621"/>
      <c r="N257" s="812"/>
    </row>
    <row r="258" spans="1:14" ht="4.5" customHeight="1" x14ac:dyDescent="0.25">
      <c r="A258" s="889"/>
      <c r="B258" s="890"/>
      <c r="C258" s="890"/>
      <c r="D258" s="890"/>
      <c r="E258" s="890"/>
      <c r="F258" s="890"/>
      <c r="G258" s="890"/>
      <c r="H258" s="890"/>
      <c r="I258" s="890"/>
      <c r="J258" s="890"/>
      <c r="K258" s="890"/>
      <c r="L258" s="890"/>
      <c r="M258" s="890"/>
      <c r="N258" s="890"/>
    </row>
    <row r="259" spans="1:14" s="203" customFormat="1" ht="15" customHeight="1" x14ac:dyDescent="0.25">
      <c r="A259" s="250"/>
      <c r="B259" s="250"/>
      <c r="C259" s="250"/>
      <c r="D259" s="251"/>
      <c r="E259" s="252"/>
      <c r="F259" s="252"/>
      <c r="G259" s="660">
        <f>SUMIF(H251:H257,"x",G251:G257)</f>
        <v>4</v>
      </c>
      <c r="H259" s="660"/>
      <c r="I259" s="253">
        <f>SUMIF(I254:I257,"x",G254:G257)</f>
        <v>0</v>
      </c>
      <c r="J259" s="254">
        <f>SUMIF(J254:J257,"x",G254:G257)</f>
        <v>0</v>
      </c>
      <c r="K259" s="405"/>
      <c r="N259" s="256"/>
    </row>
    <row r="260" spans="1:14" s="203" customFormat="1" ht="15" customHeight="1" x14ac:dyDescent="0.25">
      <c r="A260" s="250"/>
      <c r="B260" s="250"/>
      <c r="C260" s="250"/>
      <c r="D260" s="251"/>
      <c r="E260" s="252"/>
      <c r="F260" s="252"/>
      <c r="G260" s="257"/>
      <c r="H260" s="257"/>
      <c r="I260" s="257"/>
      <c r="J260" s="257"/>
      <c r="K260" s="405"/>
      <c r="N260" s="256"/>
    </row>
    <row r="261" spans="1:14" ht="4.5" customHeight="1" x14ac:dyDescent="0.25">
      <c r="A261" s="611"/>
      <c r="B261" s="611"/>
      <c r="C261" s="611"/>
      <c r="D261" s="611"/>
      <c r="E261" s="611"/>
      <c r="F261" s="611"/>
      <c r="G261" s="611"/>
      <c r="H261" s="611"/>
      <c r="I261" s="611"/>
      <c r="J261" s="611"/>
      <c r="K261" s="611"/>
      <c r="L261" s="611"/>
      <c r="M261" s="611"/>
      <c r="N261" s="611"/>
    </row>
    <row r="262" spans="1:14" s="203" customFormat="1" ht="12" customHeight="1" x14ac:dyDescent="0.25">
      <c r="A262" s="748"/>
      <c r="B262" s="748"/>
      <c r="C262" s="748"/>
      <c r="D262" s="667" t="s">
        <v>2001</v>
      </c>
      <c r="E262" s="667"/>
      <c r="F262" s="238"/>
      <c r="G262" s="611"/>
      <c r="H262" s="611"/>
      <c r="I262" s="611"/>
      <c r="J262" s="611"/>
      <c r="K262" s="611"/>
      <c r="L262" s="611"/>
      <c r="M262" s="611"/>
      <c r="N262" s="611"/>
    </row>
    <row r="263" spans="1:14" ht="17.649999999999999" customHeight="1" x14ac:dyDescent="0.25">
      <c r="A263" s="891" t="s">
        <v>2937</v>
      </c>
      <c r="B263" s="607" t="s">
        <v>3013</v>
      </c>
      <c r="C263" s="644" t="s">
        <v>2938</v>
      </c>
      <c r="D263" s="262" t="s">
        <v>1546</v>
      </c>
      <c r="E263" s="227" t="s">
        <v>1591</v>
      </c>
      <c r="F263" s="240" t="s">
        <v>93</v>
      </c>
      <c r="G263" s="286">
        <v>0</v>
      </c>
      <c r="H263" s="278" t="s">
        <v>1544</v>
      </c>
      <c r="I263" s="403"/>
      <c r="J263" s="404"/>
      <c r="K263" s="870"/>
      <c r="L263" s="622"/>
      <c r="M263" s="622"/>
      <c r="N263" s="624"/>
    </row>
    <row r="264" spans="1:14" ht="18.75" x14ac:dyDescent="0.25">
      <c r="A264" s="891"/>
      <c r="B264" s="607"/>
      <c r="C264" s="644"/>
      <c r="D264" s="262" t="s">
        <v>1547</v>
      </c>
      <c r="E264" s="227" t="s">
        <v>1592</v>
      </c>
      <c r="F264" s="227" t="s">
        <v>927</v>
      </c>
      <c r="G264" s="286">
        <v>0</v>
      </c>
      <c r="H264" s="286"/>
      <c r="I264" s="403"/>
      <c r="J264" s="404"/>
      <c r="K264" s="870"/>
      <c r="L264" s="892"/>
      <c r="M264" s="622"/>
      <c r="N264" s="624"/>
    </row>
    <row r="265" spans="1:14" ht="30" x14ac:dyDescent="0.25">
      <c r="A265" s="891"/>
      <c r="B265" s="607"/>
      <c r="C265" s="644"/>
      <c r="D265" s="262" t="s">
        <v>1548</v>
      </c>
      <c r="E265" s="227" t="s">
        <v>2939</v>
      </c>
      <c r="F265" s="227" t="s">
        <v>2940</v>
      </c>
      <c r="G265" s="286">
        <v>0</v>
      </c>
      <c r="H265" s="278" t="s">
        <v>1544</v>
      </c>
      <c r="I265" s="403"/>
      <c r="J265" s="404"/>
      <c r="K265" s="870"/>
      <c r="L265" s="892"/>
      <c r="M265" s="622"/>
      <c r="N265" s="624"/>
    </row>
    <row r="266" spans="1:14" ht="30" x14ac:dyDescent="0.25">
      <c r="A266" s="891"/>
      <c r="B266" s="607"/>
      <c r="C266" s="644"/>
      <c r="D266" s="262" t="s">
        <v>1549</v>
      </c>
      <c r="E266" s="227" t="s">
        <v>2941</v>
      </c>
      <c r="F266" s="227" t="s">
        <v>2942</v>
      </c>
      <c r="G266" s="286">
        <v>0</v>
      </c>
      <c r="H266" s="278" t="s">
        <v>1544</v>
      </c>
      <c r="I266" s="403"/>
      <c r="J266" s="404"/>
      <c r="K266" s="870"/>
      <c r="L266" s="892"/>
      <c r="M266" s="622"/>
      <c r="N266" s="624"/>
    </row>
    <row r="267" spans="1:14" s="203" customFormat="1" ht="15" customHeight="1" x14ac:dyDescent="0.25">
      <c r="A267" s="891"/>
      <c r="B267" s="607"/>
      <c r="C267" s="250"/>
      <c r="D267" s="251"/>
      <c r="E267" s="252"/>
      <c r="F267" s="252"/>
      <c r="G267" s="660">
        <f>SUMIF(H260:H266,"x",G260:G266)</f>
        <v>0</v>
      </c>
      <c r="H267" s="660"/>
      <c r="I267" s="253">
        <f>SUMIF(I263:I266,"x",G263:G266)</f>
        <v>0</v>
      </c>
      <c r="J267" s="254">
        <f>SUMIF(J263:J266,"x",G263:G266)</f>
        <v>0</v>
      </c>
      <c r="K267" s="870"/>
      <c r="L267" s="892"/>
      <c r="M267" s="622"/>
      <c r="N267" s="624"/>
    </row>
    <row r="268" spans="1:14" s="203" customFormat="1" ht="15" customHeight="1" x14ac:dyDescent="0.25">
      <c r="A268" s="891"/>
      <c r="B268" s="607"/>
      <c r="C268" s="250"/>
      <c r="D268" s="251"/>
      <c r="E268" s="252"/>
      <c r="F268" s="252"/>
      <c r="G268" s="257"/>
      <c r="H268" s="257"/>
      <c r="I268" s="257"/>
      <c r="J268" s="257"/>
      <c r="K268" s="870"/>
      <c r="L268" s="892"/>
      <c r="M268" s="622"/>
      <c r="N268" s="624"/>
    </row>
    <row r="269" spans="1:14" s="203" customFormat="1" ht="12" customHeight="1" x14ac:dyDescent="0.25">
      <c r="A269" s="891"/>
      <c r="B269" s="607"/>
      <c r="C269" s="448"/>
      <c r="D269" s="667" t="s">
        <v>2943</v>
      </c>
      <c r="E269" s="667"/>
      <c r="F269" s="238"/>
      <c r="G269" s="888"/>
      <c r="H269" s="888"/>
      <c r="I269" s="888"/>
      <c r="J269" s="888"/>
      <c r="K269" s="870"/>
      <c r="L269" s="892"/>
      <c r="M269" s="622"/>
      <c r="N269" s="624"/>
    </row>
    <row r="270" spans="1:14" ht="17.649999999999999" customHeight="1" x14ac:dyDescent="0.25">
      <c r="A270" s="891"/>
      <c r="B270" s="607"/>
      <c r="C270" s="644" t="s">
        <v>2944</v>
      </c>
      <c r="D270" s="262" t="s">
        <v>1550</v>
      </c>
      <c r="E270" s="227" t="s">
        <v>1591</v>
      </c>
      <c r="F270" s="240" t="s">
        <v>93</v>
      </c>
      <c r="G270" s="286">
        <v>0</v>
      </c>
      <c r="H270" s="278" t="s">
        <v>1544</v>
      </c>
      <c r="I270" s="403"/>
      <c r="J270" s="404"/>
      <c r="K270" s="870"/>
      <c r="L270" s="892"/>
      <c r="M270" s="622"/>
      <c r="N270" s="624"/>
    </row>
    <row r="271" spans="1:14" ht="17.649999999999999" customHeight="1" x14ac:dyDescent="0.25">
      <c r="A271" s="891"/>
      <c r="B271" s="607"/>
      <c r="C271" s="644"/>
      <c r="D271" s="262" t="s">
        <v>1552</v>
      </c>
      <c r="E271" s="227" t="s">
        <v>1592</v>
      </c>
      <c r="F271" s="227" t="s">
        <v>927</v>
      </c>
      <c r="G271" s="286">
        <v>0</v>
      </c>
      <c r="H271" s="278" t="s">
        <v>1544</v>
      </c>
      <c r="I271" s="403"/>
      <c r="J271" s="404"/>
      <c r="K271" s="870"/>
      <c r="L271" s="892"/>
      <c r="M271" s="622"/>
      <c r="N271" s="624"/>
    </row>
    <row r="272" spans="1:14" ht="17.649999999999999" customHeight="1" x14ac:dyDescent="0.25">
      <c r="A272" s="891"/>
      <c r="B272" s="607"/>
      <c r="C272" s="644"/>
      <c r="D272" s="262" t="s">
        <v>1555</v>
      </c>
      <c r="E272" s="227" t="s">
        <v>2945</v>
      </c>
      <c r="F272" s="227" t="s">
        <v>2946</v>
      </c>
      <c r="G272" s="286">
        <v>2</v>
      </c>
      <c r="H272" s="241" t="s">
        <v>1575</v>
      </c>
      <c r="I272" s="403"/>
      <c r="J272" s="404"/>
      <c r="K272" s="870"/>
      <c r="L272" s="892"/>
      <c r="M272" s="622"/>
      <c r="N272" s="624"/>
    </row>
    <row r="273" spans="1:14" ht="45" x14ac:dyDescent="0.25">
      <c r="A273" s="891"/>
      <c r="B273" s="607"/>
      <c r="C273" s="644"/>
      <c r="D273" s="262" t="s">
        <v>1556</v>
      </c>
      <c r="E273" s="227" t="s">
        <v>2947</v>
      </c>
      <c r="F273" s="227" t="s">
        <v>2948</v>
      </c>
      <c r="G273" s="286">
        <v>2</v>
      </c>
      <c r="H273" s="241" t="s">
        <v>1575</v>
      </c>
      <c r="I273" s="403"/>
      <c r="J273" s="404"/>
      <c r="K273" s="870"/>
      <c r="L273" s="892"/>
      <c r="M273" s="622"/>
      <c r="N273" s="624"/>
    </row>
    <row r="274" spans="1:14" ht="4.5" customHeight="1" x14ac:dyDescent="0.25">
      <c r="A274" s="889"/>
      <c r="B274" s="890"/>
      <c r="C274" s="890"/>
      <c r="D274" s="890"/>
      <c r="E274" s="890"/>
      <c r="F274" s="890"/>
      <c r="G274" s="890"/>
      <c r="H274" s="890"/>
      <c r="I274" s="890"/>
      <c r="J274" s="890"/>
      <c r="K274" s="890"/>
      <c r="L274" s="890"/>
      <c r="M274" s="890"/>
      <c r="N274" s="890"/>
    </row>
    <row r="275" spans="1:14" s="203" customFormat="1" ht="15" customHeight="1" x14ac:dyDescent="0.25">
      <c r="A275" s="250"/>
      <c r="B275" s="250"/>
      <c r="C275" s="250"/>
      <c r="D275" s="251"/>
      <c r="E275" s="252"/>
      <c r="F275" s="252"/>
      <c r="G275" s="660">
        <f>SUMIF(H272:H273,"x",G272:G273)</f>
        <v>4</v>
      </c>
      <c r="H275" s="660"/>
      <c r="I275" s="253">
        <f>SUMIF(I270:I273,"x",G270:G273)</f>
        <v>0</v>
      </c>
      <c r="J275" s="254">
        <f>SUMIF(J270:J273,"x",G270:G273)</f>
        <v>0</v>
      </c>
      <c r="K275" s="405"/>
      <c r="N275" s="256"/>
    </row>
    <row r="276" spans="1:14" s="203" customFormat="1" ht="15" customHeight="1" x14ac:dyDescent="0.25">
      <c r="A276" s="250"/>
      <c r="B276" s="250"/>
      <c r="C276" s="250"/>
      <c r="D276" s="251"/>
      <c r="E276" s="252"/>
      <c r="F276" s="252"/>
      <c r="G276" s="257"/>
      <c r="H276" s="257"/>
      <c r="I276" s="257"/>
      <c r="J276" s="257"/>
      <c r="K276" s="405"/>
      <c r="N276" s="256"/>
    </row>
    <row r="277" spans="1:14" ht="4.5" customHeight="1" x14ac:dyDescent="0.25">
      <c r="A277" s="611"/>
      <c r="B277" s="611"/>
      <c r="C277" s="611"/>
      <c r="D277" s="611"/>
      <c r="E277" s="611"/>
      <c r="F277" s="611"/>
      <c r="G277" s="611"/>
      <c r="H277" s="611"/>
      <c r="I277" s="611"/>
      <c r="J277" s="611"/>
      <c r="K277" s="611"/>
      <c r="L277" s="611"/>
      <c r="M277" s="611"/>
      <c r="N277" s="611"/>
    </row>
    <row r="278" spans="1:14" s="203" customFormat="1" ht="12" customHeight="1" x14ac:dyDescent="0.25">
      <c r="A278" s="748"/>
      <c r="B278" s="748"/>
      <c r="C278" s="748"/>
      <c r="D278" s="667" t="s">
        <v>1999</v>
      </c>
      <c r="E278" s="667"/>
      <c r="F278" s="238"/>
      <c r="G278" s="611"/>
      <c r="H278" s="611"/>
      <c r="I278" s="611"/>
      <c r="J278" s="611"/>
      <c r="K278" s="611"/>
      <c r="L278" s="611"/>
      <c r="M278" s="611"/>
      <c r="N278" s="611"/>
    </row>
    <row r="279" spans="1:14" ht="24" customHeight="1" x14ac:dyDescent="0.25">
      <c r="A279" s="626" t="s">
        <v>2949</v>
      </c>
      <c r="B279" s="607" t="s">
        <v>2950</v>
      </c>
      <c r="C279" s="644" t="s">
        <v>2951</v>
      </c>
      <c r="D279" s="262" t="s">
        <v>1546</v>
      </c>
      <c r="E279" s="227" t="s">
        <v>1591</v>
      </c>
      <c r="F279" s="240" t="s">
        <v>93</v>
      </c>
      <c r="G279" s="286">
        <v>0</v>
      </c>
      <c r="H279" s="278" t="s">
        <v>1544</v>
      </c>
      <c r="I279" s="403"/>
      <c r="J279" s="404"/>
      <c r="K279" s="867"/>
      <c r="L279" s="885"/>
      <c r="M279" s="695"/>
      <c r="N279" s="759"/>
    </row>
    <row r="280" spans="1:14" ht="18.75" x14ac:dyDescent="0.25">
      <c r="A280" s="626"/>
      <c r="B280" s="607"/>
      <c r="C280" s="644"/>
      <c r="D280" s="262" t="s">
        <v>1547</v>
      </c>
      <c r="E280" s="227" t="s">
        <v>1592</v>
      </c>
      <c r="F280" s="227" t="s">
        <v>927</v>
      </c>
      <c r="G280" s="286">
        <v>0</v>
      </c>
      <c r="H280" s="278" t="s">
        <v>1544</v>
      </c>
      <c r="I280" s="403"/>
      <c r="J280" s="404"/>
      <c r="K280" s="856"/>
      <c r="L280" s="886"/>
      <c r="M280" s="696"/>
      <c r="N280" s="760"/>
    </row>
    <row r="281" spans="1:14" ht="18.75" x14ac:dyDescent="0.25">
      <c r="A281" s="626"/>
      <c r="B281" s="607"/>
      <c r="C281" s="644"/>
      <c r="D281" s="268" t="s">
        <v>1548</v>
      </c>
      <c r="E281" s="269" t="s">
        <v>2952</v>
      </c>
      <c r="F281" s="269" t="s">
        <v>2953</v>
      </c>
      <c r="G281" s="347">
        <v>2</v>
      </c>
      <c r="H281" s="347" t="s">
        <v>1575</v>
      </c>
      <c r="I281" s="434"/>
      <c r="J281" s="435"/>
      <c r="K281" s="856"/>
      <c r="L281" s="886"/>
      <c r="M281" s="696"/>
      <c r="N281" s="760"/>
    </row>
    <row r="282" spans="1:14" ht="45" x14ac:dyDescent="0.25">
      <c r="A282" s="626"/>
      <c r="B282" s="607"/>
      <c r="C282" s="883"/>
      <c r="D282" s="459" t="s">
        <v>1549</v>
      </c>
      <c r="E282" s="458" t="s">
        <v>2954</v>
      </c>
      <c r="F282" s="458" t="s">
        <v>2955</v>
      </c>
      <c r="G282" s="460">
        <v>1</v>
      </c>
      <c r="H282" s="463" t="s">
        <v>1544</v>
      </c>
      <c r="I282" s="460"/>
      <c r="J282" s="460"/>
      <c r="K282" s="884"/>
      <c r="L282" s="887"/>
      <c r="M282" s="879"/>
      <c r="N282" s="880"/>
    </row>
    <row r="283" spans="1:14" ht="4.5" customHeight="1" x14ac:dyDescent="0.25">
      <c r="A283" s="881"/>
      <c r="B283" s="882"/>
      <c r="C283" s="882"/>
      <c r="D283" s="882"/>
      <c r="E283" s="882"/>
      <c r="F283" s="882"/>
      <c r="G283" s="882"/>
      <c r="H283" s="882"/>
      <c r="I283" s="882"/>
      <c r="J283" s="882"/>
      <c r="K283" s="882"/>
      <c r="L283" s="882"/>
      <c r="M283" s="882"/>
      <c r="N283" s="882"/>
    </row>
    <row r="284" spans="1:14" s="203" customFormat="1" ht="15" customHeight="1" x14ac:dyDescent="0.25">
      <c r="A284" s="250"/>
      <c r="B284" s="250"/>
      <c r="C284" s="250"/>
      <c r="D284" s="251"/>
      <c r="E284" s="252"/>
      <c r="F284" s="252"/>
      <c r="G284" s="660">
        <f>SUMIF(H279:H283,"x",G279:G283)</f>
        <v>2</v>
      </c>
      <c r="H284" s="660"/>
      <c r="I284" s="253">
        <f>SUMIF(I279:I283,"x",G279:G283)</f>
        <v>0</v>
      </c>
      <c r="J284" s="254">
        <f>SUMIF(J279:J283,"x",G279:G283)</f>
        <v>0</v>
      </c>
      <c r="K284" s="405"/>
      <c r="N284" s="256"/>
    </row>
    <row r="285" spans="1:14" s="203" customFormat="1" ht="15" customHeight="1" x14ac:dyDescent="0.25">
      <c r="A285" s="250"/>
      <c r="B285" s="250"/>
      <c r="C285" s="250"/>
      <c r="D285" s="251"/>
      <c r="E285" s="252"/>
      <c r="F285" s="252"/>
      <c r="G285" s="257"/>
      <c r="H285" s="257"/>
      <c r="I285" s="257"/>
      <c r="J285" s="257"/>
      <c r="K285" s="405"/>
      <c r="N285" s="256"/>
    </row>
    <row r="286" spans="1:14" ht="15" hidden="1" customHeight="1" x14ac:dyDescent="0.25">
      <c r="A286" s="252"/>
      <c r="D286" s="220"/>
      <c r="G286" s="850">
        <f>SUMIF(H232:H234,"x",G232:G234)+SUMIF(H236:H238,"x",G236:G238)+SUMIF(H245:H281,"x",G245:G281)</f>
        <v>20</v>
      </c>
      <c r="H286" s="851">
        <f>SUMIF(H232:H282,"x",G232:G282)</f>
        <v>20</v>
      </c>
      <c r="I286" s="271">
        <f>SUMIF(I232:I234,"x",G232:G234)+SUMIF(I236:I238,"x",G236:G238)+SUMIF(I245:I281,"x",G245:G281)</f>
        <v>0</v>
      </c>
      <c r="J286" s="272">
        <f>SUMIF(J232:J234,"x",G232:G234)+SUMIF(J236:J238,"x",G236:G238)+SUMIF(J245:J281,"x",G245:G281)</f>
        <v>0</v>
      </c>
      <c r="K286" s="411"/>
      <c r="L286" s="273"/>
      <c r="M286" s="204"/>
      <c r="N286" s="274"/>
    </row>
    <row r="287" spans="1:14" s="293" customFormat="1" ht="21.75" hidden="1" thickBot="1" x14ac:dyDescent="0.3">
      <c r="A287" s="250"/>
      <c r="B287" s="250"/>
      <c r="C287" s="250"/>
      <c r="G287" s="275"/>
      <c r="H287" s="275"/>
      <c r="I287" s="303">
        <f>SUMIF(I235,"x",G235)+SUMIF(I239,"x",G239)+SUMIF(I282,"x",G282)</f>
        <v>0</v>
      </c>
      <c r="J287" s="303">
        <f>SUMIF(J235,"x",G235)+SUMIF(J239,"x",G239)+SUMIF(J282,"x",G282)</f>
        <v>0</v>
      </c>
      <c r="K287" s="294"/>
      <c r="M287" s="220"/>
      <c r="N287" s="223"/>
    </row>
    <row r="288" spans="1:14" s="293" customFormat="1" hidden="1" x14ac:dyDescent="0.25">
      <c r="A288" s="251"/>
      <c r="B288" s="219"/>
      <c r="C288" s="219"/>
      <c r="G288" s="275"/>
      <c r="H288" s="275"/>
      <c r="I288" s="275"/>
      <c r="J288" s="275"/>
      <c r="K288" s="294"/>
      <c r="M288" s="220"/>
      <c r="N288" s="223"/>
    </row>
    <row r="289" spans="1:14" s="293" customFormat="1" hidden="1" x14ac:dyDescent="0.25">
      <c r="A289" s="251"/>
      <c r="B289" s="219"/>
      <c r="C289" s="219"/>
      <c r="G289" s="275"/>
      <c r="H289" s="275"/>
      <c r="I289" s="275"/>
      <c r="J289" s="275"/>
      <c r="K289" s="294"/>
      <c r="M289" s="220"/>
      <c r="N289" s="223"/>
    </row>
    <row r="290" spans="1:14" ht="4.5" customHeight="1" x14ac:dyDescent="0.25">
      <c r="A290" s="656"/>
      <c r="B290" s="656"/>
      <c r="C290" s="656"/>
      <c r="D290" s="656"/>
      <c r="E290" s="656"/>
      <c r="F290" s="656"/>
      <c r="G290" s="656"/>
      <c r="H290" s="656"/>
      <c r="I290" s="656"/>
      <c r="J290" s="656"/>
      <c r="K290" s="656"/>
      <c r="L290" s="656"/>
      <c r="M290" s="656"/>
      <c r="N290" s="656"/>
    </row>
    <row r="291" spans="1:14" s="203" customFormat="1" ht="12" customHeight="1" x14ac:dyDescent="0.25">
      <c r="A291" s="783"/>
      <c r="B291" s="783"/>
      <c r="C291" s="783"/>
      <c r="D291" s="667" t="s">
        <v>1999</v>
      </c>
      <c r="E291" s="667"/>
      <c r="F291" s="238"/>
      <c r="G291" s="655"/>
      <c r="H291" s="655"/>
      <c r="I291" s="655"/>
      <c r="J291" s="655"/>
      <c r="K291" s="655"/>
      <c r="L291" s="655"/>
      <c r="M291" s="655"/>
      <c r="N291" s="655"/>
    </row>
    <row r="292" spans="1:14" ht="18.75" x14ac:dyDescent="0.25">
      <c r="A292" s="782" t="s">
        <v>2956</v>
      </c>
      <c r="B292" s="865" t="s">
        <v>869</v>
      </c>
      <c r="C292" s="644" t="s">
        <v>2957</v>
      </c>
      <c r="D292" s="262" t="s">
        <v>1546</v>
      </c>
      <c r="E292" s="227" t="s">
        <v>1591</v>
      </c>
      <c r="F292" s="240" t="s">
        <v>93</v>
      </c>
      <c r="G292" s="286">
        <v>0</v>
      </c>
      <c r="H292" s="278" t="s">
        <v>1544</v>
      </c>
      <c r="I292" s="403"/>
      <c r="J292" s="404"/>
      <c r="K292" s="867"/>
      <c r="L292" s="629"/>
      <c r="M292" s="695"/>
      <c r="N292" s="759"/>
    </row>
    <row r="293" spans="1:14" ht="18.75" x14ac:dyDescent="0.25">
      <c r="A293" s="782"/>
      <c r="B293" s="877"/>
      <c r="C293" s="644"/>
      <c r="D293" s="262" t="s">
        <v>1547</v>
      </c>
      <c r="E293" s="227" t="s">
        <v>1592</v>
      </c>
      <c r="F293" s="227" t="s">
        <v>927</v>
      </c>
      <c r="G293" s="286">
        <v>0</v>
      </c>
      <c r="H293" s="278" t="s">
        <v>1544</v>
      </c>
      <c r="I293" s="403"/>
      <c r="J293" s="404"/>
      <c r="K293" s="856"/>
      <c r="L293" s="876"/>
      <c r="M293" s="696"/>
      <c r="N293" s="760"/>
    </row>
    <row r="294" spans="1:14" ht="30" x14ac:dyDescent="0.25">
      <c r="A294" s="782"/>
      <c r="B294" s="877"/>
      <c r="C294" s="644"/>
      <c r="D294" s="262" t="s">
        <v>1548</v>
      </c>
      <c r="E294" s="227" t="s">
        <v>2958</v>
      </c>
      <c r="F294" s="227" t="s">
        <v>2959</v>
      </c>
      <c r="G294" s="286">
        <v>2</v>
      </c>
      <c r="H294" s="278" t="s">
        <v>1544</v>
      </c>
      <c r="I294" s="403"/>
      <c r="J294" s="404"/>
      <c r="K294" s="856"/>
      <c r="L294" s="876"/>
      <c r="M294" s="696"/>
      <c r="N294" s="760"/>
    </row>
    <row r="295" spans="1:14" ht="60" x14ac:dyDescent="0.25">
      <c r="A295" s="782"/>
      <c r="B295" s="877"/>
      <c r="C295" s="644"/>
      <c r="D295" s="262" t="s">
        <v>1549</v>
      </c>
      <c r="E295" s="227" t="s">
        <v>2960</v>
      </c>
      <c r="F295" s="227" t="s">
        <v>2961</v>
      </c>
      <c r="G295" s="286">
        <v>4</v>
      </c>
      <c r="H295" s="286" t="s">
        <v>1575</v>
      </c>
      <c r="I295" s="403"/>
      <c r="J295" s="404"/>
      <c r="K295" s="856"/>
      <c r="L295" s="876"/>
      <c r="M295" s="696"/>
      <c r="N295" s="760"/>
    </row>
    <row r="296" spans="1:14" ht="75" x14ac:dyDescent="0.25">
      <c r="A296" s="782"/>
      <c r="B296" s="877"/>
      <c r="C296" s="644"/>
      <c r="D296" s="262" t="s">
        <v>1550</v>
      </c>
      <c r="E296" s="227" t="s">
        <v>2962</v>
      </c>
      <c r="F296" s="227" t="s">
        <v>2963</v>
      </c>
      <c r="G296" s="286">
        <v>3</v>
      </c>
      <c r="H296" s="278" t="s">
        <v>1544</v>
      </c>
      <c r="I296" s="403"/>
      <c r="J296" s="404"/>
      <c r="K296" s="856"/>
      <c r="L296" s="876"/>
      <c r="M296" s="696"/>
      <c r="N296" s="760"/>
    </row>
    <row r="297" spans="1:14" ht="60" x14ac:dyDescent="0.25">
      <c r="A297" s="782"/>
      <c r="B297" s="878"/>
      <c r="C297" s="644"/>
      <c r="D297" s="262" t="s">
        <v>1552</v>
      </c>
      <c r="E297" s="227" t="s">
        <v>2964</v>
      </c>
      <c r="F297" s="227" t="s">
        <v>2965</v>
      </c>
      <c r="G297" s="286">
        <v>2</v>
      </c>
      <c r="H297" s="278" t="s">
        <v>1544</v>
      </c>
      <c r="I297" s="403"/>
      <c r="J297" s="404"/>
      <c r="K297" s="868"/>
      <c r="L297" s="627"/>
      <c r="M297" s="697"/>
      <c r="N297" s="761"/>
    </row>
    <row r="298" spans="1:14" ht="4.5" customHeight="1" x14ac:dyDescent="0.25">
      <c r="A298" s="790"/>
      <c r="B298" s="791"/>
      <c r="C298" s="791"/>
      <c r="D298" s="791"/>
      <c r="E298" s="791"/>
      <c r="F298" s="791"/>
      <c r="G298" s="791"/>
      <c r="H298" s="791"/>
      <c r="I298" s="791"/>
      <c r="J298" s="791"/>
      <c r="K298" s="791"/>
      <c r="L298" s="791"/>
      <c r="M298" s="791"/>
      <c r="N298" s="791"/>
    </row>
    <row r="299" spans="1:14" s="203" customFormat="1" ht="15" customHeight="1" x14ac:dyDescent="0.25">
      <c r="A299" s="250"/>
      <c r="B299" s="250"/>
      <c r="C299" s="250"/>
      <c r="D299" s="251"/>
      <c r="E299" s="252"/>
      <c r="F299" s="252"/>
      <c r="G299" s="660">
        <f>SUMIF(H291:H297,"x",G291:G297)</f>
        <v>4</v>
      </c>
      <c r="H299" s="660"/>
      <c r="I299" s="253">
        <f>SUMIF(I292:I297,"x",G292:G297)</f>
        <v>0</v>
      </c>
      <c r="J299" s="254">
        <f>SUMIF(J292:J297,"x",G292:G297)</f>
        <v>0</v>
      </c>
      <c r="K299" s="405"/>
      <c r="N299" s="256"/>
    </row>
    <row r="300" spans="1:14" s="203" customFormat="1" ht="15" customHeight="1" x14ac:dyDescent="0.25">
      <c r="A300" s="250"/>
      <c r="B300" s="250"/>
      <c r="C300" s="250"/>
      <c r="D300" s="251"/>
      <c r="E300" s="252"/>
      <c r="F300" s="252"/>
      <c r="G300" s="257"/>
      <c r="H300" s="257"/>
      <c r="I300" s="257"/>
      <c r="J300" s="257"/>
      <c r="K300" s="405"/>
      <c r="N300" s="256"/>
    </row>
    <row r="301" spans="1:14" ht="4.5" customHeight="1" x14ac:dyDescent="0.25">
      <c r="A301" s="656"/>
      <c r="B301" s="656"/>
      <c r="C301" s="656"/>
      <c r="D301" s="656"/>
      <c r="E301" s="656"/>
      <c r="F301" s="656"/>
      <c r="G301" s="656"/>
      <c r="H301" s="656"/>
      <c r="I301" s="656"/>
      <c r="J301" s="656"/>
      <c r="K301" s="656"/>
      <c r="L301" s="656"/>
      <c r="M301" s="656"/>
      <c r="N301" s="656"/>
    </row>
    <row r="302" spans="1:14" s="203" customFormat="1" ht="12" customHeight="1" x14ac:dyDescent="0.25">
      <c r="A302" s="783"/>
      <c r="B302" s="783"/>
      <c r="C302" s="783"/>
      <c r="D302" s="667" t="s">
        <v>2966</v>
      </c>
      <c r="E302" s="667"/>
      <c r="F302" s="238"/>
      <c r="G302" s="655"/>
      <c r="H302" s="655"/>
      <c r="I302" s="655"/>
      <c r="J302" s="655"/>
      <c r="K302" s="655"/>
      <c r="L302" s="655"/>
      <c r="M302" s="655"/>
      <c r="N302" s="655"/>
    </row>
    <row r="303" spans="1:14" ht="18.75" x14ac:dyDescent="0.25">
      <c r="A303" s="782" t="s">
        <v>2967</v>
      </c>
      <c r="B303" s="607" t="s">
        <v>2968</v>
      </c>
      <c r="C303" s="644" t="s">
        <v>2969</v>
      </c>
      <c r="D303" s="262" t="s">
        <v>1546</v>
      </c>
      <c r="E303" s="227" t="s">
        <v>1591</v>
      </c>
      <c r="F303" s="240" t="s">
        <v>93</v>
      </c>
      <c r="G303" s="286">
        <v>0</v>
      </c>
      <c r="H303" s="278" t="s">
        <v>1544</v>
      </c>
      <c r="I303" s="403"/>
      <c r="J303" s="404"/>
      <c r="K303" s="867"/>
      <c r="L303" s="629"/>
      <c r="M303" s="695"/>
      <c r="N303" s="759"/>
    </row>
    <row r="304" spans="1:14" ht="18.75" x14ac:dyDescent="0.25">
      <c r="A304" s="782"/>
      <c r="B304" s="607"/>
      <c r="C304" s="644"/>
      <c r="D304" s="262" t="s">
        <v>1547</v>
      </c>
      <c r="E304" s="227" t="s">
        <v>1592</v>
      </c>
      <c r="F304" s="227" t="s">
        <v>927</v>
      </c>
      <c r="G304" s="286">
        <v>0</v>
      </c>
      <c r="H304" s="278" t="s">
        <v>1544</v>
      </c>
      <c r="I304" s="403"/>
      <c r="J304" s="404"/>
      <c r="K304" s="856"/>
      <c r="L304" s="876"/>
      <c r="M304" s="696"/>
      <c r="N304" s="760"/>
    </row>
    <row r="305" spans="1:14" ht="45" x14ac:dyDescent="0.25">
      <c r="A305" s="782"/>
      <c r="B305" s="607"/>
      <c r="C305" s="644"/>
      <c r="D305" s="262" t="s">
        <v>1548</v>
      </c>
      <c r="E305" s="227" t="s">
        <v>2970</v>
      </c>
      <c r="F305" s="449" t="s">
        <v>2971</v>
      </c>
      <c r="G305" s="286">
        <v>2</v>
      </c>
      <c r="H305" s="278" t="s">
        <v>1544</v>
      </c>
      <c r="I305" s="403"/>
      <c r="J305" s="404"/>
      <c r="K305" s="856"/>
      <c r="L305" s="876"/>
      <c r="M305" s="696"/>
      <c r="N305" s="760"/>
    </row>
    <row r="306" spans="1:14" ht="30" x14ac:dyDescent="0.25">
      <c r="A306" s="782"/>
      <c r="B306" s="607"/>
      <c r="C306" s="644"/>
      <c r="D306" s="262" t="s">
        <v>1549</v>
      </c>
      <c r="E306" s="227" t="s">
        <v>2972</v>
      </c>
      <c r="F306" s="449" t="s">
        <v>2973</v>
      </c>
      <c r="G306" s="286">
        <v>4</v>
      </c>
      <c r="H306" s="286" t="s">
        <v>1575</v>
      </c>
      <c r="I306" s="403"/>
      <c r="J306" s="404"/>
      <c r="K306" s="856"/>
      <c r="L306" s="876"/>
      <c r="M306" s="696"/>
      <c r="N306" s="760"/>
    </row>
    <row r="307" spans="1:14" ht="45" x14ac:dyDescent="0.25">
      <c r="A307" s="782"/>
      <c r="B307" s="607"/>
      <c r="C307" s="644"/>
      <c r="D307" s="262" t="s">
        <v>1550</v>
      </c>
      <c r="E307" s="227" t="s">
        <v>2974</v>
      </c>
      <c r="F307" s="227" t="s">
        <v>2975</v>
      </c>
      <c r="G307" s="286">
        <v>2</v>
      </c>
      <c r="H307" s="286" t="s">
        <v>1575</v>
      </c>
      <c r="I307" s="403"/>
      <c r="J307" s="404"/>
      <c r="K307" s="868"/>
      <c r="L307" s="876"/>
      <c r="M307" s="697"/>
      <c r="N307" s="761"/>
    </row>
    <row r="308" spans="1:14" ht="4.5" customHeight="1" x14ac:dyDescent="0.25">
      <c r="A308" s="790"/>
      <c r="B308" s="791"/>
      <c r="C308" s="791"/>
      <c r="D308" s="791"/>
      <c r="E308" s="791"/>
      <c r="F308" s="791"/>
      <c r="G308" s="791"/>
      <c r="H308" s="791"/>
      <c r="I308" s="791"/>
      <c r="J308" s="791"/>
      <c r="K308" s="791"/>
      <c r="L308" s="791"/>
      <c r="M308" s="791"/>
      <c r="N308" s="791"/>
    </row>
    <row r="309" spans="1:14" s="203" customFormat="1" ht="15" customHeight="1" x14ac:dyDescent="0.25">
      <c r="A309" s="250"/>
      <c r="B309" s="250"/>
      <c r="C309" s="250"/>
      <c r="D309" s="251"/>
      <c r="E309" s="252"/>
      <c r="F309" s="252"/>
      <c r="G309" s="660">
        <f>SUMIF(H302:H308,"x",G302:G308)</f>
        <v>6</v>
      </c>
      <c r="H309" s="660"/>
      <c r="I309" s="253">
        <f>SUMIF(I303:I308,"x",G303:G308)</f>
        <v>0</v>
      </c>
      <c r="J309" s="254">
        <f>SUMIF(J303:J308,"x",G303:G308)</f>
        <v>0</v>
      </c>
      <c r="K309" s="405"/>
      <c r="N309" s="256"/>
    </row>
    <row r="310" spans="1:14" s="203" customFormat="1" ht="14.85" customHeight="1" x14ac:dyDescent="0.25">
      <c r="A310" s="250"/>
      <c r="B310" s="250"/>
      <c r="C310" s="250"/>
      <c r="D310" s="251"/>
      <c r="E310" s="252"/>
      <c r="F310" s="252"/>
      <c r="G310" s="257"/>
      <c r="H310" s="257"/>
      <c r="I310" s="257"/>
      <c r="J310" s="257"/>
      <c r="K310" s="405"/>
      <c r="N310" s="256"/>
    </row>
    <row r="311" spans="1:14" ht="15" hidden="1" customHeight="1" x14ac:dyDescent="0.25">
      <c r="A311" s="252"/>
      <c r="D311" s="220"/>
      <c r="G311" s="850">
        <f>SUMIF(H292:H307,"x",G292:G307)</f>
        <v>10</v>
      </c>
      <c r="H311" s="851">
        <f>SUMIF(H292:H307,"x",G292:G307)</f>
        <v>10</v>
      </c>
      <c r="I311" s="271">
        <f>SUMIF(I292:I307,"x",G292:G307)</f>
        <v>0</v>
      </c>
      <c r="J311" s="272">
        <f>SUMIF(J292:J307,"x",G292:G308)</f>
        <v>0</v>
      </c>
      <c r="K311" s="411"/>
      <c r="L311" s="273"/>
      <c r="M311" s="204"/>
      <c r="N311" s="274"/>
    </row>
    <row r="312" spans="1:14" s="450" customFormat="1" hidden="1" x14ac:dyDescent="0.25">
      <c r="B312" s="451"/>
      <c r="C312" s="451"/>
      <c r="G312" s="276"/>
      <c r="H312" s="276"/>
      <c r="I312" s="276"/>
      <c r="J312" s="276"/>
      <c r="K312" s="452"/>
      <c r="M312" s="453"/>
      <c r="N312" s="274"/>
    </row>
    <row r="313" spans="1:14" s="450" customFormat="1" hidden="1" x14ac:dyDescent="0.25">
      <c r="B313" s="451"/>
      <c r="C313" s="451"/>
      <c r="G313" s="276"/>
      <c r="H313" s="276"/>
      <c r="I313" s="276"/>
      <c r="J313" s="276"/>
      <c r="K313" s="452"/>
      <c r="M313" s="453"/>
      <c r="N313" s="274"/>
    </row>
    <row r="314" spans="1:14" s="450" customFormat="1" hidden="1" x14ac:dyDescent="0.25">
      <c r="B314" s="451"/>
      <c r="C314" s="451"/>
      <c r="G314" s="276"/>
      <c r="H314" s="276"/>
      <c r="I314" s="276"/>
      <c r="J314" s="276"/>
      <c r="K314" s="452"/>
      <c r="M314" s="453"/>
      <c r="N314" s="274"/>
    </row>
    <row r="315" spans="1:14" ht="4.5" customHeight="1" x14ac:dyDescent="0.25">
      <c r="A315" s="651"/>
      <c r="B315" s="651"/>
      <c r="C315" s="651"/>
      <c r="D315" s="651"/>
      <c r="E315" s="651"/>
      <c r="F315" s="651"/>
      <c r="G315" s="651"/>
      <c r="H315" s="651"/>
      <c r="I315" s="651"/>
      <c r="J315" s="651"/>
      <c r="K315" s="651"/>
      <c r="L315" s="651"/>
      <c r="M315" s="651"/>
      <c r="N315" s="651"/>
    </row>
    <row r="316" spans="1:14" s="203" customFormat="1" ht="12" customHeight="1" x14ac:dyDescent="0.25">
      <c r="A316" s="661"/>
      <c r="B316" s="661"/>
      <c r="C316" s="661"/>
      <c r="D316" s="667" t="s">
        <v>1999</v>
      </c>
      <c r="E316" s="667"/>
      <c r="F316" s="238"/>
      <c r="G316" s="652"/>
      <c r="H316" s="652"/>
      <c r="I316" s="652"/>
      <c r="J316" s="652"/>
      <c r="K316" s="652"/>
      <c r="L316" s="652"/>
      <c r="M316" s="652"/>
      <c r="N316" s="652"/>
    </row>
    <row r="317" spans="1:14" ht="12" customHeight="1" x14ac:dyDescent="0.25">
      <c r="A317" s="863" t="s">
        <v>512</v>
      </c>
      <c r="B317" s="607" t="s">
        <v>2976</v>
      </c>
      <c r="C317" s="644" t="s">
        <v>2977</v>
      </c>
      <c r="D317" s="262" t="s">
        <v>1546</v>
      </c>
      <c r="E317" s="227" t="s">
        <v>1591</v>
      </c>
      <c r="F317" s="240" t="s">
        <v>93</v>
      </c>
      <c r="G317" s="286">
        <v>0</v>
      </c>
      <c r="H317" s="278" t="s">
        <v>1544</v>
      </c>
      <c r="I317" s="403"/>
      <c r="J317" s="454"/>
      <c r="K317" s="867"/>
      <c r="L317" s="874"/>
      <c r="M317" s="695"/>
      <c r="N317" s="759"/>
    </row>
    <row r="318" spans="1:14" ht="18.75" x14ac:dyDescent="0.25">
      <c r="A318" s="863"/>
      <c r="B318" s="607"/>
      <c r="C318" s="644"/>
      <c r="D318" s="262" t="s">
        <v>1547</v>
      </c>
      <c r="E318" s="227" t="s">
        <v>1592</v>
      </c>
      <c r="F318" s="227" t="s">
        <v>927</v>
      </c>
      <c r="G318" s="286">
        <v>0</v>
      </c>
      <c r="H318" s="278" t="s">
        <v>1544</v>
      </c>
      <c r="I318" s="403"/>
      <c r="J318" s="454"/>
      <c r="K318" s="856"/>
      <c r="L318" s="869"/>
      <c r="M318" s="696"/>
      <c r="N318" s="760"/>
    </row>
    <row r="319" spans="1:14" ht="18.75" x14ac:dyDescent="0.25">
      <c r="A319" s="863"/>
      <c r="B319" s="607"/>
      <c r="C319" s="644"/>
      <c r="D319" s="262" t="s">
        <v>1548</v>
      </c>
      <c r="E319" s="227" t="s">
        <v>2978</v>
      </c>
      <c r="F319" s="227" t="s">
        <v>2979</v>
      </c>
      <c r="G319" s="286">
        <v>2</v>
      </c>
      <c r="H319" s="278" t="s">
        <v>1544</v>
      </c>
      <c r="I319" s="403"/>
      <c r="J319" s="454"/>
      <c r="K319" s="856"/>
      <c r="L319" s="869"/>
      <c r="M319" s="696"/>
      <c r="N319" s="760"/>
    </row>
    <row r="320" spans="1:14" ht="18.75" x14ac:dyDescent="0.25">
      <c r="A320" s="863"/>
      <c r="B320" s="607"/>
      <c r="C320" s="644"/>
      <c r="D320" s="262" t="s">
        <v>1549</v>
      </c>
      <c r="E320" s="227" t="s">
        <v>2980</v>
      </c>
      <c r="F320" s="227" t="s">
        <v>2981</v>
      </c>
      <c r="G320" s="286">
        <v>4</v>
      </c>
      <c r="H320" s="278" t="s">
        <v>1544</v>
      </c>
      <c r="I320" s="403"/>
      <c r="J320" s="454"/>
      <c r="K320" s="856"/>
      <c r="L320" s="869"/>
      <c r="M320" s="696"/>
      <c r="N320" s="760"/>
    </row>
    <row r="321" spans="1:14" ht="18.75" x14ac:dyDescent="0.25">
      <c r="A321" s="863"/>
      <c r="B321" s="607"/>
      <c r="C321" s="644"/>
      <c r="D321" s="262" t="s">
        <v>1550</v>
      </c>
      <c r="E321" s="227" t="s">
        <v>2982</v>
      </c>
      <c r="F321" s="227" t="s">
        <v>2983</v>
      </c>
      <c r="G321" s="286">
        <v>4</v>
      </c>
      <c r="H321" s="286" t="s">
        <v>1575</v>
      </c>
      <c r="I321" s="403"/>
      <c r="J321" s="454"/>
      <c r="K321" s="868"/>
      <c r="L321" s="875"/>
      <c r="M321" s="697"/>
      <c r="N321" s="761"/>
    </row>
    <row r="322" spans="1:14" ht="4.5" customHeight="1" x14ac:dyDescent="0.25">
      <c r="A322" s="649"/>
      <c r="B322" s="650"/>
      <c r="C322" s="650"/>
      <c r="D322" s="650"/>
      <c r="E322" s="650"/>
      <c r="F322" s="650"/>
      <c r="G322" s="650"/>
      <c r="H322" s="650"/>
      <c r="I322" s="650"/>
      <c r="J322" s="650"/>
      <c r="K322" s="650"/>
      <c r="L322" s="650"/>
      <c r="M322" s="650"/>
      <c r="N322" s="650"/>
    </row>
    <row r="323" spans="1:14" s="203" customFormat="1" ht="15" customHeight="1" x14ac:dyDescent="0.25">
      <c r="A323" s="250"/>
      <c r="B323" s="250"/>
      <c r="C323" s="250"/>
      <c r="D323" s="251"/>
      <c r="E323" s="252"/>
      <c r="F323" s="252"/>
      <c r="G323" s="660">
        <f>SUMIF(H317:H321,"x",G317:G321)</f>
        <v>4</v>
      </c>
      <c r="H323" s="660"/>
      <c r="I323" s="253">
        <f>SUMIF(I317:I321,"x",G317:G321)</f>
        <v>0</v>
      </c>
      <c r="J323" s="254">
        <f>SUMIF(J317:J321,"x",G317:G321)</f>
        <v>0</v>
      </c>
      <c r="K323" s="405"/>
      <c r="N323" s="256"/>
    </row>
    <row r="324" spans="1:14" s="203" customFormat="1" ht="15" customHeight="1" x14ac:dyDescent="0.25">
      <c r="A324" s="250"/>
      <c r="B324" s="250"/>
      <c r="C324" s="250"/>
      <c r="D324" s="251"/>
      <c r="E324" s="252"/>
      <c r="F324" s="252"/>
      <c r="G324" s="257"/>
      <c r="H324" s="257"/>
      <c r="I324" s="257"/>
      <c r="J324" s="257"/>
      <c r="K324" s="405"/>
      <c r="N324" s="256"/>
    </row>
    <row r="325" spans="1:14" ht="4.5" customHeight="1" x14ac:dyDescent="0.25">
      <c r="A325" s="651"/>
      <c r="B325" s="651"/>
      <c r="C325" s="651"/>
      <c r="D325" s="651"/>
      <c r="E325" s="651"/>
      <c r="F325" s="651"/>
      <c r="G325" s="651"/>
      <c r="H325" s="651"/>
      <c r="I325" s="651"/>
      <c r="J325" s="651"/>
      <c r="K325" s="651"/>
      <c r="L325" s="651"/>
      <c r="M325" s="651"/>
      <c r="N325" s="651"/>
    </row>
    <row r="326" spans="1:14" s="203" customFormat="1" ht="12" customHeight="1" x14ac:dyDescent="0.25">
      <c r="A326" s="661"/>
      <c r="B326" s="661"/>
      <c r="C326" s="661"/>
      <c r="D326" s="667" t="s">
        <v>2020</v>
      </c>
      <c r="E326" s="667"/>
      <c r="F326" s="238"/>
      <c r="G326" s="652"/>
      <c r="H326" s="652"/>
      <c r="I326" s="652"/>
      <c r="J326" s="652"/>
      <c r="K326" s="652"/>
      <c r="L326" s="652"/>
      <c r="M326" s="652"/>
      <c r="N326" s="652"/>
    </row>
    <row r="327" spans="1:14" ht="12" customHeight="1" x14ac:dyDescent="0.25">
      <c r="A327" s="659" t="s">
        <v>885</v>
      </c>
      <c r="B327" s="607" t="s">
        <v>3014</v>
      </c>
      <c r="C327" s="644" t="s">
        <v>2984</v>
      </c>
      <c r="D327" s="262" t="s">
        <v>1546</v>
      </c>
      <c r="E327" s="227" t="s">
        <v>1591</v>
      </c>
      <c r="F327" s="240" t="s">
        <v>93</v>
      </c>
      <c r="G327" s="286">
        <v>0</v>
      </c>
      <c r="H327" s="278" t="s">
        <v>1544</v>
      </c>
      <c r="I327" s="403"/>
      <c r="J327" s="404"/>
      <c r="K327" s="867"/>
      <c r="L327" s="629"/>
      <c r="M327" s="695"/>
      <c r="N327" s="759"/>
    </row>
    <row r="328" spans="1:14" ht="18.75" x14ac:dyDescent="0.25">
      <c r="A328" s="659"/>
      <c r="B328" s="607"/>
      <c r="C328" s="644"/>
      <c r="D328" s="262" t="s">
        <v>1547</v>
      </c>
      <c r="E328" s="227" t="s">
        <v>1592</v>
      </c>
      <c r="F328" s="227" t="s">
        <v>927</v>
      </c>
      <c r="G328" s="286">
        <v>0</v>
      </c>
      <c r="H328" s="278" t="s">
        <v>1544</v>
      </c>
      <c r="I328" s="403"/>
      <c r="J328" s="404"/>
      <c r="K328" s="856"/>
      <c r="L328" s="872"/>
      <c r="M328" s="696"/>
      <c r="N328" s="760"/>
    </row>
    <row r="329" spans="1:14" ht="18.75" x14ac:dyDescent="0.25">
      <c r="A329" s="659"/>
      <c r="B329" s="607"/>
      <c r="C329" s="644"/>
      <c r="D329" s="262" t="s">
        <v>1548</v>
      </c>
      <c r="E329" s="227" t="s">
        <v>2985</v>
      </c>
      <c r="F329" s="227" t="s">
        <v>2986</v>
      </c>
      <c r="G329" s="286">
        <v>1</v>
      </c>
      <c r="H329" s="286" t="s">
        <v>1575</v>
      </c>
      <c r="I329" s="403"/>
      <c r="J329" s="404"/>
      <c r="K329" s="856"/>
      <c r="L329" s="872"/>
      <c r="M329" s="696"/>
      <c r="N329" s="760"/>
    </row>
    <row r="330" spans="1:14" ht="30" x14ac:dyDescent="0.25">
      <c r="A330" s="659"/>
      <c r="B330" s="607"/>
      <c r="C330" s="644"/>
      <c r="D330" s="262" t="s">
        <v>1549</v>
      </c>
      <c r="E330" s="227" t="s">
        <v>2987</v>
      </c>
      <c r="F330" s="227" t="s">
        <v>2988</v>
      </c>
      <c r="G330" s="286">
        <v>1</v>
      </c>
      <c r="H330" s="286" t="s">
        <v>1544</v>
      </c>
      <c r="I330" s="403"/>
      <c r="J330" s="404"/>
      <c r="K330" s="856"/>
      <c r="L330" s="872"/>
      <c r="M330" s="696"/>
      <c r="N330" s="760"/>
    </row>
    <row r="331" spans="1:14" ht="30" x14ac:dyDescent="0.25">
      <c r="A331" s="659"/>
      <c r="B331" s="607"/>
      <c r="C331" s="644"/>
      <c r="D331" s="262" t="s">
        <v>1550</v>
      </c>
      <c r="E331" s="227" t="s">
        <v>2989</v>
      </c>
      <c r="F331" s="227" t="s">
        <v>2990</v>
      </c>
      <c r="G331" s="286">
        <v>1</v>
      </c>
      <c r="H331" s="286" t="s">
        <v>1575</v>
      </c>
      <c r="I331" s="403"/>
      <c r="J331" s="404"/>
      <c r="K331" s="868"/>
      <c r="L331" s="873"/>
      <c r="M331" s="697"/>
      <c r="N331" s="761"/>
    </row>
    <row r="332" spans="1:14" ht="4.5" customHeight="1" x14ac:dyDescent="0.25">
      <c r="A332" s="649"/>
      <c r="B332" s="650"/>
      <c r="C332" s="650"/>
      <c r="D332" s="650"/>
      <c r="E332" s="650"/>
      <c r="F332" s="650"/>
      <c r="G332" s="650"/>
      <c r="H332" s="650"/>
      <c r="I332" s="650"/>
      <c r="J332" s="650"/>
      <c r="K332" s="650"/>
      <c r="L332" s="650"/>
      <c r="M332" s="650"/>
      <c r="N332" s="650"/>
    </row>
    <row r="333" spans="1:14" s="203" customFormat="1" ht="15" customHeight="1" x14ac:dyDescent="0.25">
      <c r="A333" s="250"/>
      <c r="B333" s="250"/>
      <c r="C333" s="250"/>
      <c r="D333" s="251"/>
      <c r="E333" s="252"/>
      <c r="F333" s="252"/>
      <c r="G333" s="660">
        <f>SUMIF(H325:H331,"x",G325:G331)</f>
        <v>2</v>
      </c>
      <c r="H333" s="660"/>
      <c r="I333" s="253">
        <f>SUMIF(I327:I331,"x",G327:G331)</f>
        <v>0</v>
      </c>
      <c r="J333" s="254">
        <f>SUMIF(J327:J331,"x",G327:G331)</f>
        <v>0</v>
      </c>
      <c r="K333" s="405"/>
      <c r="N333" s="256"/>
    </row>
    <row r="334" spans="1:14" s="203" customFormat="1" ht="15" customHeight="1" x14ac:dyDescent="0.25">
      <c r="A334" s="250"/>
      <c r="B334" s="250"/>
      <c r="C334" s="250"/>
      <c r="D334" s="251"/>
      <c r="E334" s="252"/>
      <c r="F334" s="252"/>
      <c r="G334" s="257"/>
      <c r="H334" s="257"/>
      <c r="I334" s="257"/>
      <c r="J334" s="257"/>
      <c r="K334" s="405"/>
      <c r="N334" s="256"/>
    </row>
    <row r="335" spans="1:14" ht="4.5" customHeight="1" x14ac:dyDescent="0.25">
      <c r="A335" s="651"/>
      <c r="B335" s="651"/>
      <c r="C335" s="651"/>
      <c r="D335" s="651"/>
      <c r="E335" s="651"/>
      <c r="F335" s="651"/>
      <c r="G335" s="651"/>
      <c r="H335" s="651"/>
      <c r="I335" s="651"/>
      <c r="J335" s="651"/>
      <c r="K335" s="651"/>
      <c r="L335" s="651"/>
      <c r="M335" s="651"/>
      <c r="N335" s="651"/>
    </row>
    <row r="336" spans="1:14" s="203" customFormat="1" ht="12" customHeight="1" x14ac:dyDescent="0.25">
      <c r="A336" s="661"/>
      <c r="B336" s="661"/>
      <c r="C336" s="661"/>
      <c r="D336" s="667" t="s">
        <v>2001</v>
      </c>
      <c r="E336" s="667"/>
      <c r="F336" s="238"/>
      <c r="G336" s="652"/>
      <c r="H336" s="652"/>
      <c r="I336" s="652"/>
      <c r="J336" s="652"/>
      <c r="K336" s="652"/>
      <c r="L336" s="652"/>
      <c r="M336" s="652"/>
      <c r="N336" s="652"/>
    </row>
    <row r="337" spans="1:14" ht="12" customHeight="1" x14ac:dyDescent="0.25">
      <c r="A337" s="659" t="s">
        <v>891</v>
      </c>
      <c r="B337" s="658" t="s">
        <v>3015</v>
      </c>
      <c r="C337" s="647" t="s">
        <v>2991</v>
      </c>
      <c r="D337" s="305" t="s">
        <v>1546</v>
      </c>
      <c r="E337" s="306" t="s">
        <v>1591</v>
      </c>
      <c r="F337" s="240" t="s">
        <v>93</v>
      </c>
      <c r="G337" s="286">
        <v>0</v>
      </c>
      <c r="H337" s="278" t="s">
        <v>1544</v>
      </c>
      <c r="I337" s="403"/>
      <c r="J337" s="404"/>
      <c r="K337" s="870"/>
      <c r="L337" s="871"/>
      <c r="M337" s="662"/>
      <c r="N337" s="670"/>
    </row>
    <row r="338" spans="1:14" ht="18.75" x14ac:dyDescent="0.25">
      <c r="A338" s="659"/>
      <c r="B338" s="658"/>
      <c r="C338" s="647"/>
      <c r="D338" s="305" t="s">
        <v>1547</v>
      </c>
      <c r="E338" s="306" t="s">
        <v>1592</v>
      </c>
      <c r="F338" s="306" t="s">
        <v>927</v>
      </c>
      <c r="G338" s="286">
        <v>0</v>
      </c>
      <c r="H338" s="278" t="s">
        <v>1544</v>
      </c>
      <c r="I338" s="403"/>
      <c r="J338" s="404"/>
      <c r="K338" s="870"/>
      <c r="L338" s="871"/>
      <c r="M338" s="662"/>
      <c r="N338" s="670"/>
    </row>
    <row r="339" spans="1:14" ht="18.75" x14ac:dyDescent="0.25">
      <c r="A339" s="659"/>
      <c r="B339" s="658"/>
      <c r="C339" s="647"/>
      <c r="D339" s="305" t="s">
        <v>1548</v>
      </c>
      <c r="E339" s="306" t="s">
        <v>2992</v>
      </c>
      <c r="F339" s="306" t="s">
        <v>2993</v>
      </c>
      <c r="G339" s="286">
        <v>2</v>
      </c>
      <c r="H339" s="278" t="s">
        <v>1544</v>
      </c>
      <c r="I339" s="403"/>
      <c r="J339" s="404"/>
      <c r="K339" s="870"/>
      <c r="L339" s="871"/>
      <c r="M339" s="662"/>
      <c r="N339" s="670"/>
    </row>
    <row r="340" spans="1:14" ht="30" x14ac:dyDescent="0.25">
      <c r="A340" s="659"/>
      <c r="B340" s="658"/>
      <c r="C340" s="647"/>
      <c r="D340" s="305" t="s">
        <v>1549</v>
      </c>
      <c r="E340" s="306" t="s">
        <v>2994</v>
      </c>
      <c r="F340" s="306" t="s">
        <v>2995</v>
      </c>
      <c r="G340" s="286">
        <v>2</v>
      </c>
      <c r="H340" s="278" t="s">
        <v>1544</v>
      </c>
      <c r="I340" s="403"/>
      <c r="J340" s="404"/>
      <c r="K340" s="870"/>
      <c r="L340" s="871"/>
      <c r="M340" s="662"/>
      <c r="N340" s="670"/>
    </row>
    <row r="341" spans="1:14" ht="4.5" customHeight="1" x14ac:dyDescent="0.25">
      <c r="A341" s="649"/>
      <c r="B341" s="650"/>
      <c r="C341" s="650"/>
      <c r="D341" s="650"/>
      <c r="E341" s="650"/>
      <c r="F341" s="650"/>
      <c r="G341" s="650"/>
      <c r="H341" s="650"/>
      <c r="I341" s="650"/>
      <c r="J341" s="650"/>
      <c r="K341" s="650"/>
      <c r="L341" s="650"/>
      <c r="M341" s="650"/>
      <c r="N341" s="650"/>
    </row>
    <row r="342" spans="1:14" s="203" customFormat="1" ht="15" customHeight="1" x14ac:dyDescent="0.25">
      <c r="A342" s="250"/>
      <c r="B342" s="250"/>
      <c r="C342" s="250"/>
      <c r="D342" s="251"/>
      <c r="E342" s="252"/>
      <c r="F342" s="252"/>
      <c r="G342" s="660">
        <f>SUMIF(H337:H340,"x",G337:G340)</f>
        <v>0</v>
      </c>
      <c r="H342" s="660"/>
      <c r="I342" s="253">
        <f>SUMIF(I337:I340,"x",G337:G340)</f>
        <v>0</v>
      </c>
      <c r="J342" s="254">
        <f>SUMIF(J337:J340,"x",G337:G340)</f>
        <v>0</v>
      </c>
      <c r="K342" s="405"/>
      <c r="N342" s="256"/>
    </row>
    <row r="343" spans="1:14" s="203" customFormat="1" ht="15" customHeight="1" x14ac:dyDescent="0.25">
      <c r="A343" s="250"/>
      <c r="B343" s="250"/>
      <c r="C343" s="250"/>
      <c r="D343" s="251"/>
      <c r="E343" s="252"/>
      <c r="F343" s="252"/>
      <c r="G343" s="257"/>
      <c r="H343" s="257"/>
      <c r="I343" s="257"/>
      <c r="J343" s="257"/>
      <c r="K343" s="405"/>
      <c r="N343" s="256"/>
    </row>
    <row r="344" spans="1:14" ht="4.5" customHeight="1" x14ac:dyDescent="0.25">
      <c r="A344" s="651"/>
      <c r="B344" s="651"/>
      <c r="C344" s="651"/>
      <c r="D344" s="651"/>
      <c r="E344" s="651"/>
      <c r="F344" s="651"/>
      <c r="G344" s="651"/>
      <c r="H344" s="651"/>
      <c r="I344" s="651"/>
      <c r="J344" s="651"/>
      <c r="K344" s="651"/>
      <c r="L344" s="651"/>
      <c r="M344" s="651"/>
      <c r="N344" s="651"/>
    </row>
    <row r="345" spans="1:14" s="203" customFormat="1" ht="12" customHeight="1" x14ac:dyDescent="0.25">
      <c r="A345" s="861"/>
      <c r="B345" s="861"/>
      <c r="C345" s="861"/>
      <c r="D345" s="862" t="s">
        <v>2001</v>
      </c>
      <c r="E345" s="862"/>
      <c r="F345" s="436"/>
      <c r="G345" s="652"/>
      <c r="H345" s="652"/>
      <c r="I345" s="652"/>
      <c r="J345" s="652"/>
      <c r="K345" s="652"/>
      <c r="L345" s="652"/>
      <c r="M345" s="652"/>
      <c r="N345" s="652"/>
    </row>
    <row r="346" spans="1:14" ht="18.75" x14ac:dyDescent="0.25">
      <c r="A346" s="863" t="s">
        <v>896</v>
      </c>
      <c r="B346" s="607" t="s">
        <v>912</v>
      </c>
      <c r="C346" s="644" t="s">
        <v>2996</v>
      </c>
      <c r="D346" s="262" t="s">
        <v>1546</v>
      </c>
      <c r="E346" s="227" t="s">
        <v>1591</v>
      </c>
      <c r="F346" s="240" t="s">
        <v>93</v>
      </c>
      <c r="G346" s="345">
        <v>0</v>
      </c>
      <c r="H346" s="346" t="s">
        <v>1544</v>
      </c>
      <c r="I346" s="437"/>
      <c r="J346" s="438"/>
      <c r="K346" s="867"/>
      <c r="L346" s="869"/>
      <c r="M346" s="696"/>
      <c r="N346" s="760"/>
    </row>
    <row r="347" spans="1:14" ht="18.75" x14ac:dyDescent="0.25">
      <c r="A347" s="863"/>
      <c r="B347" s="607"/>
      <c r="C347" s="644"/>
      <c r="D347" s="262" t="s">
        <v>1547</v>
      </c>
      <c r="E347" s="227" t="s">
        <v>1592</v>
      </c>
      <c r="F347" s="227" t="s">
        <v>927</v>
      </c>
      <c r="G347" s="286">
        <v>0</v>
      </c>
      <c r="H347" s="278" t="s">
        <v>1544</v>
      </c>
      <c r="I347" s="403"/>
      <c r="J347" s="404"/>
      <c r="K347" s="856"/>
      <c r="L347" s="869"/>
      <c r="M347" s="696"/>
      <c r="N347" s="760"/>
    </row>
    <row r="348" spans="1:14" ht="30" x14ac:dyDescent="0.25">
      <c r="A348" s="863"/>
      <c r="B348" s="607"/>
      <c r="C348" s="644"/>
      <c r="D348" s="262" t="s">
        <v>1548</v>
      </c>
      <c r="E348" s="227" t="s">
        <v>2997</v>
      </c>
      <c r="F348" s="227" t="s">
        <v>2998</v>
      </c>
      <c r="G348" s="286">
        <v>2</v>
      </c>
      <c r="H348" s="278" t="s">
        <v>1544</v>
      </c>
      <c r="I348" s="403"/>
      <c r="J348" s="404"/>
      <c r="K348" s="856"/>
      <c r="L348" s="869"/>
      <c r="M348" s="696"/>
      <c r="N348" s="760"/>
    </row>
    <row r="349" spans="1:14" ht="18.75" x14ac:dyDescent="0.25">
      <c r="A349" s="863"/>
      <c r="B349" s="607"/>
      <c r="C349" s="644"/>
      <c r="D349" s="262" t="s">
        <v>1549</v>
      </c>
      <c r="E349" s="227" t="s">
        <v>2999</v>
      </c>
      <c r="F349" s="227" t="s">
        <v>3000</v>
      </c>
      <c r="G349" s="286">
        <v>4</v>
      </c>
      <c r="H349" s="278" t="s">
        <v>1544</v>
      </c>
      <c r="I349" s="403"/>
      <c r="J349" s="404"/>
      <c r="K349" s="856"/>
      <c r="L349" s="869"/>
      <c r="M349" s="696"/>
      <c r="N349" s="760"/>
    </row>
    <row r="350" spans="1:14" ht="18.75" x14ac:dyDescent="0.25">
      <c r="A350" s="864"/>
      <c r="B350" s="865"/>
      <c r="C350" s="866"/>
      <c r="D350" s="268" t="s">
        <v>1550</v>
      </c>
      <c r="E350" s="269" t="s">
        <v>3001</v>
      </c>
      <c r="F350" s="269" t="s">
        <v>3002</v>
      </c>
      <c r="G350" s="347">
        <v>4</v>
      </c>
      <c r="H350" s="347" t="s">
        <v>1575</v>
      </c>
      <c r="I350" s="434"/>
      <c r="J350" s="435"/>
      <c r="K350" s="868"/>
      <c r="L350" s="869"/>
      <c r="M350" s="696"/>
      <c r="N350" s="760"/>
    </row>
    <row r="351" spans="1:14" ht="4.5" customHeight="1" x14ac:dyDescent="0.25">
      <c r="A351" s="651"/>
      <c r="B351" s="651"/>
      <c r="C351" s="651"/>
      <c r="D351" s="651"/>
      <c r="E351" s="651"/>
      <c r="F351" s="651"/>
      <c r="G351" s="651"/>
      <c r="H351" s="651"/>
      <c r="I351" s="651"/>
      <c r="J351" s="651"/>
      <c r="K351" s="651"/>
      <c r="L351" s="651"/>
      <c r="M351" s="651"/>
      <c r="N351" s="651"/>
    </row>
    <row r="352" spans="1:14" s="203" customFormat="1" ht="15" customHeight="1" x14ac:dyDescent="0.25">
      <c r="A352" s="250"/>
      <c r="B352" s="250"/>
      <c r="C352" s="250"/>
      <c r="D352" s="251"/>
      <c r="E352" s="252"/>
      <c r="F352" s="252"/>
      <c r="G352" s="660">
        <f>SUMIF(H346:H350,"x",G346:G350)</f>
        <v>4</v>
      </c>
      <c r="H352" s="660"/>
      <c r="I352" s="253">
        <f>SUMIF(I346:I350,"x",G346:G350)</f>
        <v>0</v>
      </c>
      <c r="J352" s="254">
        <f>SUMIF(J346:J350,"x",G346:G350)</f>
        <v>0</v>
      </c>
      <c r="K352" s="405"/>
      <c r="N352" s="256"/>
    </row>
    <row r="353" spans="1:14" s="203" customFormat="1" ht="15" customHeight="1" x14ac:dyDescent="0.25">
      <c r="A353" s="250"/>
      <c r="B353" s="250"/>
      <c r="C353" s="250"/>
      <c r="D353" s="251"/>
      <c r="E353" s="252"/>
      <c r="F353" s="252"/>
      <c r="G353" s="257"/>
      <c r="H353" s="257"/>
      <c r="I353" s="257"/>
      <c r="J353" s="257"/>
      <c r="K353" s="405"/>
      <c r="N353" s="256"/>
    </row>
    <row r="354" spans="1:14" ht="4.5" customHeight="1" x14ac:dyDescent="0.25">
      <c r="A354" s="651"/>
      <c r="B354" s="651"/>
      <c r="C354" s="651"/>
      <c r="D354" s="651"/>
      <c r="E354" s="651"/>
      <c r="F354" s="651"/>
      <c r="G354" s="651"/>
      <c r="H354" s="651"/>
      <c r="I354" s="651"/>
      <c r="J354" s="651"/>
      <c r="K354" s="651"/>
      <c r="L354" s="651"/>
      <c r="M354" s="651"/>
      <c r="N354" s="651"/>
    </row>
    <row r="355" spans="1:14" s="203" customFormat="1" ht="12" customHeight="1" x14ac:dyDescent="0.25">
      <c r="A355" s="861"/>
      <c r="B355" s="861"/>
      <c r="C355" s="861"/>
      <c r="D355" s="862" t="s">
        <v>2001</v>
      </c>
      <c r="E355" s="862"/>
      <c r="F355" s="436"/>
      <c r="G355" s="652"/>
      <c r="H355" s="652"/>
      <c r="I355" s="652"/>
      <c r="J355" s="652"/>
      <c r="K355" s="652"/>
      <c r="L355" s="652"/>
      <c r="M355" s="652"/>
      <c r="N355" s="652"/>
    </row>
    <row r="356" spans="1:14" ht="17.850000000000001" customHeight="1" x14ac:dyDescent="0.25">
      <c r="A356" s="659" t="s">
        <v>901</v>
      </c>
      <c r="B356" s="658" t="s">
        <v>3016</v>
      </c>
      <c r="C356" s="647" t="s">
        <v>3003</v>
      </c>
      <c r="D356" s="305" t="s">
        <v>1546</v>
      </c>
      <c r="E356" s="306" t="s">
        <v>1591</v>
      </c>
      <c r="F356" s="240" t="s">
        <v>93</v>
      </c>
      <c r="G356" s="345">
        <v>0</v>
      </c>
      <c r="H356" s="346" t="s">
        <v>1544</v>
      </c>
      <c r="I356" s="437"/>
      <c r="J356" s="438"/>
      <c r="K356" s="855"/>
      <c r="L356" s="857"/>
      <c r="M356" s="859"/>
      <c r="N356" s="848"/>
    </row>
    <row r="357" spans="1:14" ht="17.850000000000001" customHeight="1" x14ac:dyDescent="0.25">
      <c r="A357" s="659"/>
      <c r="B357" s="658"/>
      <c r="C357" s="647"/>
      <c r="D357" s="305" t="s">
        <v>1547</v>
      </c>
      <c r="E357" s="306" t="s">
        <v>1592</v>
      </c>
      <c r="F357" s="306" t="s">
        <v>927</v>
      </c>
      <c r="G357" s="286">
        <v>0</v>
      </c>
      <c r="H357" s="278" t="s">
        <v>1544</v>
      </c>
      <c r="I357" s="403"/>
      <c r="J357" s="404"/>
      <c r="K357" s="856"/>
      <c r="L357" s="858"/>
      <c r="M357" s="860"/>
      <c r="N357" s="849"/>
    </row>
    <row r="358" spans="1:14" ht="17.850000000000001" customHeight="1" x14ac:dyDescent="0.25">
      <c r="A358" s="852"/>
      <c r="B358" s="853"/>
      <c r="C358" s="854"/>
      <c r="D358" s="455" t="s">
        <v>1548</v>
      </c>
      <c r="E358" s="456" t="s">
        <v>1620</v>
      </c>
      <c r="F358" s="456" t="s">
        <v>928</v>
      </c>
      <c r="G358" s="347">
        <v>2</v>
      </c>
      <c r="H358" s="347" t="s">
        <v>1575</v>
      </c>
      <c r="I358" s="434"/>
      <c r="J358" s="435"/>
      <c r="K358" s="856"/>
      <c r="L358" s="858"/>
      <c r="M358" s="860"/>
      <c r="N358" s="849"/>
    </row>
    <row r="359" spans="1:14" ht="4.5" customHeight="1" x14ac:dyDescent="0.25">
      <c r="A359" s="651"/>
      <c r="B359" s="651"/>
      <c r="C359" s="651"/>
      <c r="D359" s="651"/>
      <c r="E359" s="651"/>
      <c r="F359" s="651"/>
      <c r="G359" s="651"/>
      <c r="H359" s="651"/>
      <c r="I359" s="651"/>
      <c r="J359" s="651"/>
      <c r="K359" s="651"/>
      <c r="L359" s="651"/>
      <c r="M359" s="651"/>
      <c r="N359" s="651"/>
    </row>
    <row r="360" spans="1:14" s="203" customFormat="1" ht="15" customHeight="1" x14ac:dyDescent="0.25">
      <c r="A360" s="250"/>
      <c r="B360" s="250"/>
      <c r="C360" s="250"/>
      <c r="D360" s="251"/>
      <c r="E360" s="252"/>
      <c r="F360" s="252"/>
      <c r="G360" s="660">
        <f>SUMIF(H356:H359,"x",G356:G359)</f>
        <v>2</v>
      </c>
      <c r="H360" s="660"/>
      <c r="I360" s="253">
        <f>SUMIF(I356:I359,"x",G356:G359)</f>
        <v>0</v>
      </c>
      <c r="J360" s="254">
        <f>SUMIF(J356:J359,"x",G356:G359)</f>
        <v>0</v>
      </c>
      <c r="K360" s="405"/>
      <c r="N360" s="256"/>
    </row>
    <row r="361" spans="1:14" s="203" customFormat="1" ht="15" customHeight="1" x14ac:dyDescent="0.25">
      <c r="A361" s="250"/>
      <c r="B361" s="250"/>
      <c r="C361" s="250"/>
      <c r="D361" s="251"/>
      <c r="E361" s="252"/>
      <c r="F361" s="252"/>
      <c r="G361" s="257"/>
      <c r="H361" s="257"/>
      <c r="I361" s="257"/>
      <c r="J361" s="257"/>
      <c r="K361" s="405"/>
      <c r="N361" s="256"/>
    </row>
    <row r="362" spans="1:14" ht="15" hidden="1" customHeight="1" x14ac:dyDescent="0.25">
      <c r="A362" s="252"/>
      <c r="D362" s="220"/>
      <c r="G362" s="850">
        <f>SUMIF(H317:H358,"x",G317:G358)</f>
        <v>12</v>
      </c>
      <c r="H362" s="851">
        <f>SUMIF(H317:H358,"x",G317:G358)</f>
        <v>12</v>
      </c>
      <c r="I362" s="271">
        <f>SUMIF(I317:I358,"x",G317:G358)</f>
        <v>0</v>
      </c>
      <c r="J362" s="272">
        <f>SUMIF(J317:J358,"x",G317:G358)</f>
        <v>0</v>
      </c>
      <c r="K362" s="411"/>
      <c r="L362" s="273"/>
      <c r="M362" s="204"/>
      <c r="N362" s="274"/>
    </row>
  </sheetData>
  <mergeCells count="510">
    <mergeCell ref="M5:M7"/>
    <mergeCell ref="N5:N7"/>
    <mergeCell ref="A8:N8"/>
    <mergeCell ref="G9:H9"/>
    <mergeCell ref="A11:N11"/>
    <mergeCell ref="A12:C12"/>
    <mergeCell ref="D12:E12"/>
    <mergeCell ref="G12:N12"/>
    <mergeCell ref="B1:N1"/>
    <mergeCell ref="A3:N3"/>
    <mergeCell ref="A4:C4"/>
    <mergeCell ref="D4:E4"/>
    <mergeCell ref="G4:N4"/>
    <mergeCell ref="A5:A7"/>
    <mergeCell ref="B5:B7"/>
    <mergeCell ref="C5:C7"/>
    <mergeCell ref="K5:K7"/>
    <mergeCell ref="L5:L7"/>
    <mergeCell ref="N13:N19"/>
    <mergeCell ref="A20:N20"/>
    <mergeCell ref="G21:H21"/>
    <mergeCell ref="A23:N23"/>
    <mergeCell ref="A24:C24"/>
    <mergeCell ref="D24:E24"/>
    <mergeCell ref="G24:N24"/>
    <mergeCell ref="A13:A19"/>
    <mergeCell ref="B13:B19"/>
    <mergeCell ref="C13:C19"/>
    <mergeCell ref="K13:K19"/>
    <mergeCell ref="L13:L19"/>
    <mergeCell ref="M13:M19"/>
    <mergeCell ref="N25:N32"/>
    <mergeCell ref="A33:N33"/>
    <mergeCell ref="G34:H34"/>
    <mergeCell ref="A36:N36"/>
    <mergeCell ref="A37:C37"/>
    <mergeCell ref="D37:E37"/>
    <mergeCell ref="G37:N37"/>
    <mergeCell ref="A25:A32"/>
    <mergeCell ref="B25:B32"/>
    <mergeCell ref="C25:C32"/>
    <mergeCell ref="K25:K32"/>
    <mergeCell ref="L25:L32"/>
    <mergeCell ref="M25:M32"/>
    <mergeCell ref="N38:N42"/>
    <mergeCell ref="A43:N43"/>
    <mergeCell ref="G44:H44"/>
    <mergeCell ref="A46:N46"/>
    <mergeCell ref="A47:C47"/>
    <mergeCell ref="D47:E47"/>
    <mergeCell ref="G47:N47"/>
    <mergeCell ref="A38:A42"/>
    <mergeCell ref="B38:B42"/>
    <mergeCell ref="C38:C42"/>
    <mergeCell ref="K38:K42"/>
    <mergeCell ref="L38:L42"/>
    <mergeCell ref="M38:M42"/>
    <mergeCell ref="N48:N55"/>
    <mergeCell ref="A56:N56"/>
    <mergeCell ref="G57:H57"/>
    <mergeCell ref="G59:H59"/>
    <mergeCell ref="A62:N62"/>
    <mergeCell ref="A63:C63"/>
    <mergeCell ref="D63:E63"/>
    <mergeCell ref="G63:N63"/>
    <mergeCell ref="A48:A55"/>
    <mergeCell ref="B48:B55"/>
    <mergeCell ref="C48:C55"/>
    <mergeCell ref="K48:K55"/>
    <mergeCell ref="L48:L55"/>
    <mergeCell ref="M48:M55"/>
    <mergeCell ref="N64:N68"/>
    <mergeCell ref="A69:N69"/>
    <mergeCell ref="G70:H70"/>
    <mergeCell ref="A72:N72"/>
    <mergeCell ref="A73:C73"/>
    <mergeCell ref="D73:F73"/>
    <mergeCell ref="G73:N73"/>
    <mergeCell ref="A64:A68"/>
    <mergeCell ref="B64:B68"/>
    <mergeCell ref="C64:C68"/>
    <mergeCell ref="K64:K68"/>
    <mergeCell ref="L64:L68"/>
    <mergeCell ref="M64:M68"/>
    <mergeCell ref="N74:N76"/>
    <mergeCell ref="A77:N77"/>
    <mergeCell ref="G78:H78"/>
    <mergeCell ref="A80:N80"/>
    <mergeCell ref="A81:C81"/>
    <mergeCell ref="D81:F81"/>
    <mergeCell ref="G81:N81"/>
    <mergeCell ref="A74:A76"/>
    <mergeCell ref="B74:B76"/>
    <mergeCell ref="C74:C76"/>
    <mergeCell ref="K74:K76"/>
    <mergeCell ref="L74:L76"/>
    <mergeCell ref="M74:M76"/>
    <mergeCell ref="N82:N89"/>
    <mergeCell ref="A90:N90"/>
    <mergeCell ref="G91:H91"/>
    <mergeCell ref="A93:N93"/>
    <mergeCell ref="A94:C94"/>
    <mergeCell ref="D94:E94"/>
    <mergeCell ref="G94:N94"/>
    <mergeCell ref="A82:A89"/>
    <mergeCell ref="B82:B89"/>
    <mergeCell ref="C82:C89"/>
    <mergeCell ref="K82:K89"/>
    <mergeCell ref="L82:L89"/>
    <mergeCell ref="M82:M89"/>
    <mergeCell ref="N95:N102"/>
    <mergeCell ref="A103:N103"/>
    <mergeCell ref="G104:H104"/>
    <mergeCell ref="A106:N106"/>
    <mergeCell ref="A107:C107"/>
    <mergeCell ref="D107:E107"/>
    <mergeCell ref="G107:N107"/>
    <mergeCell ref="A95:A102"/>
    <mergeCell ref="B95:B102"/>
    <mergeCell ref="C95:C102"/>
    <mergeCell ref="K95:K102"/>
    <mergeCell ref="L95:L102"/>
    <mergeCell ref="M95:M102"/>
    <mergeCell ref="N108:N110"/>
    <mergeCell ref="A111:N111"/>
    <mergeCell ref="G112:H112"/>
    <mergeCell ref="A114:N114"/>
    <mergeCell ref="A115:C115"/>
    <mergeCell ref="D115:E115"/>
    <mergeCell ref="G115:N115"/>
    <mergeCell ref="A108:A110"/>
    <mergeCell ref="B108:B110"/>
    <mergeCell ref="C108:C110"/>
    <mergeCell ref="K108:K110"/>
    <mergeCell ref="L108:L110"/>
    <mergeCell ref="M108:M110"/>
    <mergeCell ref="N116:N118"/>
    <mergeCell ref="A119:N119"/>
    <mergeCell ref="G120:H120"/>
    <mergeCell ref="G122:H122"/>
    <mergeCell ref="A126:N126"/>
    <mergeCell ref="C127:G127"/>
    <mergeCell ref="H127:I127"/>
    <mergeCell ref="A116:A118"/>
    <mergeCell ref="B116:B118"/>
    <mergeCell ref="C116:C118"/>
    <mergeCell ref="K116:K118"/>
    <mergeCell ref="L116:L118"/>
    <mergeCell ref="M116:M118"/>
    <mergeCell ref="M128:M142"/>
    <mergeCell ref="N128:N142"/>
    <mergeCell ref="D129:E129"/>
    <mergeCell ref="F129:G129"/>
    <mergeCell ref="H129:I129"/>
    <mergeCell ref="D130:E130"/>
    <mergeCell ref="F130:G130"/>
    <mergeCell ref="H130:I130"/>
    <mergeCell ref="D131:E131"/>
    <mergeCell ref="D128:E128"/>
    <mergeCell ref="F128:G128"/>
    <mergeCell ref="H128:I128"/>
    <mergeCell ref="K128:K142"/>
    <mergeCell ref="F131:G131"/>
    <mergeCell ref="H131:I131"/>
    <mergeCell ref="D132:E132"/>
    <mergeCell ref="F132:G132"/>
    <mergeCell ref="D135:E135"/>
    <mergeCell ref="F135:G135"/>
    <mergeCell ref="H135:I135"/>
    <mergeCell ref="D136:E136"/>
    <mergeCell ref="F136:G136"/>
    <mergeCell ref="H136:I136"/>
    <mergeCell ref="F133:G133"/>
    <mergeCell ref="L128:L142"/>
    <mergeCell ref="A145:A146"/>
    <mergeCell ref="B145:B146"/>
    <mergeCell ref="D145:E145"/>
    <mergeCell ref="F145:G145"/>
    <mergeCell ref="H145:I145"/>
    <mergeCell ref="D141:E141"/>
    <mergeCell ref="F141:G141"/>
    <mergeCell ref="H141:I141"/>
    <mergeCell ref="D142:E142"/>
    <mergeCell ref="F142:G142"/>
    <mergeCell ref="H142:I142"/>
    <mergeCell ref="A128:A142"/>
    <mergeCell ref="B128:B142"/>
    <mergeCell ref="D140:E140"/>
    <mergeCell ref="F140:G140"/>
    <mergeCell ref="H140:I140"/>
    <mergeCell ref="D137:E137"/>
    <mergeCell ref="F137:G137"/>
    <mergeCell ref="H137:I137"/>
    <mergeCell ref="D138:E138"/>
    <mergeCell ref="F138:G138"/>
    <mergeCell ref="H138:I138"/>
    <mergeCell ref="H132:I132"/>
    <mergeCell ref="D133:E133"/>
    <mergeCell ref="K145:K146"/>
    <mergeCell ref="H133:I133"/>
    <mergeCell ref="D134:E134"/>
    <mergeCell ref="F134:G134"/>
    <mergeCell ref="H134:I134"/>
    <mergeCell ref="D139:E139"/>
    <mergeCell ref="F139:G139"/>
    <mergeCell ref="H139:I139"/>
    <mergeCell ref="L145:L146"/>
    <mergeCell ref="M145:M146"/>
    <mergeCell ref="N145:N146"/>
    <mergeCell ref="D146:E146"/>
    <mergeCell ref="F146:G146"/>
    <mergeCell ref="H146:I146"/>
    <mergeCell ref="C144:G144"/>
    <mergeCell ref="H144:I144"/>
    <mergeCell ref="M149:M150"/>
    <mergeCell ref="N149:N150"/>
    <mergeCell ref="D150:E150"/>
    <mergeCell ref="F150:G150"/>
    <mergeCell ref="H150:I150"/>
    <mergeCell ref="A151:N151"/>
    <mergeCell ref="A147:N147"/>
    <mergeCell ref="C148:G148"/>
    <mergeCell ref="H148:I148"/>
    <mergeCell ref="A149:A150"/>
    <mergeCell ref="B149:B150"/>
    <mergeCell ref="D149:E149"/>
    <mergeCell ref="F149:G149"/>
    <mergeCell ref="H149:I149"/>
    <mergeCell ref="K149:K150"/>
    <mergeCell ref="L149:L150"/>
    <mergeCell ref="M156:M160"/>
    <mergeCell ref="N156:N160"/>
    <mergeCell ref="H157:J157"/>
    <mergeCell ref="H158:J158"/>
    <mergeCell ref="H159:J159"/>
    <mergeCell ref="H160:J160"/>
    <mergeCell ref="A154:N154"/>
    <mergeCell ref="A155:C155"/>
    <mergeCell ref="D155:E155"/>
    <mergeCell ref="G155:N155"/>
    <mergeCell ref="A156:A160"/>
    <mergeCell ref="B156:B160"/>
    <mergeCell ref="C156:C160"/>
    <mergeCell ref="H156:J156"/>
    <mergeCell ref="K156:K160"/>
    <mergeCell ref="L156:L160"/>
    <mergeCell ref="M163:M167"/>
    <mergeCell ref="N163:N167"/>
    <mergeCell ref="H164:J164"/>
    <mergeCell ref="H165:J165"/>
    <mergeCell ref="H166:J166"/>
    <mergeCell ref="H167:J167"/>
    <mergeCell ref="A161:N161"/>
    <mergeCell ref="A162:C162"/>
    <mergeCell ref="D162:E162"/>
    <mergeCell ref="G162:N162"/>
    <mergeCell ref="A163:A167"/>
    <mergeCell ref="B163:B167"/>
    <mergeCell ref="C163:C167"/>
    <mergeCell ref="H163:J163"/>
    <mergeCell ref="K163:K167"/>
    <mergeCell ref="L163:L167"/>
    <mergeCell ref="M170:M172"/>
    <mergeCell ref="N170:N172"/>
    <mergeCell ref="H171:J171"/>
    <mergeCell ref="H172:J172"/>
    <mergeCell ref="A173:N173"/>
    <mergeCell ref="A176:N176"/>
    <mergeCell ref="A168:N168"/>
    <mergeCell ref="A169:C169"/>
    <mergeCell ref="D169:E169"/>
    <mergeCell ref="G169:N169"/>
    <mergeCell ref="A170:A172"/>
    <mergeCell ref="B170:B172"/>
    <mergeCell ref="C170:C172"/>
    <mergeCell ref="H170:J170"/>
    <mergeCell ref="K170:K172"/>
    <mergeCell ref="L170:L172"/>
    <mergeCell ref="A179:N179"/>
    <mergeCell ref="C180:F180"/>
    <mergeCell ref="H180:I180"/>
    <mergeCell ref="K180:N180"/>
    <mergeCell ref="D181:E181"/>
    <mergeCell ref="F181:G181"/>
    <mergeCell ref="H181:I181"/>
    <mergeCell ref="C177:F177"/>
    <mergeCell ref="H177:I177"/>
    <mergeCell ref="K177:N177"/>
    <mergeCell ref="D178:E178"/>
    <mergeCell ref="F178:G178"/>
    <mergeCell ref="H178:I178"/>
    <mergeCell ref="A182:N182"/>
    <mergeCell ref="B183:C183"/>
    <mergeCell ref="D183:E183"/>
    <mergeCell ref="G183:N183"/>
    <mergeCell ref="A184:A188"/>
    <mergeCell ref="B184:B188"/>
    <mergeCell ref="C184:C188"/>
    <mergeCell ref="K184:K188"/>
    <mergeCell ref="L184:L188"/>
    <mergeCell ref="M184:M188"/>
    <mergeCell ref="M191:M195"/>
    <mergeCell ref="N191:N195"/>
    <mergeCell ref="A196:N196"/>
    <mergeCell ref="A198:N198"/>
    <mergeCell ref="A199:C199"/>
    <mergeCell ref="D199:E199"/>
    <mergeCell ref="G199:N199"/>
    <mergeCell ref="N184:N188"/>
    <mergeCell ref="A189:N189"/>
    <mergeCell ref="A190:C190"/>
    <mergeCell ref="D190:E190"/>
    <mergeCell ref="G190:N190"/>
    <mergeCell ref="A191:A195"/>
    <mergeCell ref="B191:B195"/>
    <mergeCell ref="C191:C195"/>
    <mergeCell ref="K191:K195"/>
    <mergeCell ref="L191:L195"/>
    <mergeCell ref="N200:N211"/>
    <mergeCell ref="G205:H205"/>
    <mergeCell ref="D207:E207"/>
    <mergeCell ref="C208:C211"/>
    <mergeCell ref="A212:N212"/>
    <mergeCell ref="G213:H213"/>
    <mergeCell ref="A200:A211"/>
    <mergeCell ref="B200:B211"/>
    <mergeCell ref="C200:C204"/>
    <mergeCell ref="K200:K211"/>
    <mergeCell ref="L200:L211"/>
    <mergeCell ref="M200:M211"/>
    <mergeCell ref="N217:N223"/>
    <mergeCell ref="D221:E221"/>
    <mergeCell ref="C222:C223"/>
    <mergeCell ref="A224:N224"/>
    <mergeCell ref="G225:H225"/>
    <mergeCell ref="G227:H227"/>
    <mergeCell ref="A215:N215"/>
    <mergeCell ref="A216:C216"/>
    <mergeCell ref="D216:E216"/>
    <mergeCell ref="G216:N216"/>
    <mergeCell ref="A217:A223"/>
    <mergeCell ref="B217:B223"/>
    <mergeCell ref="C217:C220"/>
    <mergeCell ref="K217:K223"/>
    <mergeCell ref="L217:L223"/>
    <mergeCell ref="M217:M223"/>
    <mergeCell ref="N232:N239"/>
    <mergeCell ref="C236:C239"/>
    <mergeCell ref="A240:N240"/>
    <mergeCell ref="G241:H241"/>
    <mergeCell ref="A243:N243"/>
    <mergeCell ref="A244:C244"/>
    <mergeCell ref="D244:E244"/>
    <mergeCell ref="G244:N244"/>
    <mergeCell ref="A230:N230"/>
    <mergeCell ref="A231:C231"/>
    <mergeCell ref="D231:E231"/>
    <mergeCell ref="G231:N231"/>
    <mergeCell ref="A232:A239"/>
    <mergeCell ref="B232:B239"/>
    <mergeCell ref="C232:C235"/>
    <mergeCell ref="K232:K239"/>
    <mergeCell ref="L232:L239"/>
    <mergeCell ref="M232:M239"/>
    <mergeCell ref="N245:N248"/>
    <mergeCell ref="A249:N249"/>
    <mergeCell ref="G250:H250"/>
    <mergeCell ref="A252:N252"/>
    <mergeCell ref="A253:C253"/>
    <mergeCell ref="D253:E253"/>
    <mergeCell ref="G253:N253"/>
    <mergeCell ref="A245:A248"/>
    <mergeCell ref="B245:B248"/>
    <mergeCell ref="C245:C248"/>
    <mergeCell ref="K245:K248"/>
    <mergeCell ref="L245:L248"/>
    <mergeCell ref="M245:M248"/>
    <mergeCell ref="N254:N257"/>
    <mergeCell ref="A258:N258"/>
    <mergeCell ref="G259:H259"/>
    <mergeCell ref="A261:N261"/>
    <mergeCell ref="A262:C262"/>
    <mergeCell ref="D262:E262"/>
    <mergeCell ref="G262:N262"/>
    <mergeCell ref="A254:A257"/>
    <mergeCell ref="B254:B257"/>
    <mergeCell ref="C254:C257"/>
    <mergeCell ref="K254:K257"/>
    <mergeCell ref="L254:L257"/>
    <mergeCell ref="M254:M257"/>
    <mergeCell ref="N263:N273"/>
    <mergeCell ref="G267:H267"/>
    <mergeCell ref="D269:E269"/>
    <mergeCell ref="G269:J269"/>
    <mergeCell ref="C270:C273"/>
    <mergeCell ref="A274:N274"/>
    <mergeCell ref="A263:A273"/>
    <mergeCell ref="B263:B273"/>
    <mergeCell ref="C263:C266"/>
    <mergeCell ref="K263:K273"/>
    <mergeCell ref="L263:L273"/>
    <mergeCell ref="M263:M273"/>
    <mergeCell ref="M279:M282"/>
    <mergeCell ref="N279:N282"/>
    <mergeCell ref="A283:N283"/>
    <mergeCell ref="G284:H284"/>
    <mergeCell ref="G286:H286"/>
    <mergeCell ref="A290:N290"/>
    <mergeCell ref="G275:H275"/>
    <mergeCell ref="A277:N277"/>
    <mergeCell ref="A278:C278"/>
    <mergeCell ref="D278:E278"/>
    <mergeCell ref="G278:N278"/>
    <mergeCell ref="A279:A282"/>
    <mergeCell ref="B279:B282"/>
    <mergeCell ref="C279:C282"/>
    <mergeCell ref="K279:K282"/>
    <mergeCell ref="L279:L282"/>
    <mergeCell ref="A298:N298"/>
    <mergeCell ref="G299:H299"/>
    <mergeCell ref="A301:N301"/>
    <mergeCell ref="A302:C302"/>
    <mergeCell ref="D302:E302"/>
    <mergeCell ref="G302:N302"/>
    <mergeCell ref="A291:C291"/>
    <mergeCell ref="D291:E291"/>
    <mergeCell ref="G291:N291"/>
    <mergeCell ref="A292:A297"/>
    <mergeCell ref="B292:B297"/>
    <mergeCell ref="C292:C297"/>
    <mergeCell ref="K292:K297"/>
    <mergeCell ref="L292:L297"/>
    <mergeCell ref="M292:M297"/>
    <mergeCell ref="N292:N297"/>
    <mergeCell ref="N303:N307"/>
    <mergeCell ref="A308:N308"/>
    <mergeCell ref="G309:H309"/>
    <mergeCell ref="G311:H311"/>
    <mergeCell ref="A315:N315"/>
    <mergeCell ref="A316:C316"/>
    <mergeCell ref="D316:E316"/>
    <mergeCell ref="G316:N316"/>
    <mergeCell ref="A303:A307"/>
    <mergeCell ref="B303:B307"/>
    <mergeCell ref="C303:C307"/>
    <mergeCell ref="K303:K307"/>
    <mergeCell ref="L303:L307"/>
    <mergeCell ref="M303:M307"/>
    <mergeCell ref="N317:N321"/>
    <mergeCell ref="A322:N322"/>
    <mergeCell ref="G323:H323"/>
    <mergeCell ref="A325:N325"/>
    <mergeCell ref="A326:C326"/>
    <mergeCell ref="D326:E326"/>
    <mergeCell ref="G326:N326"/>
    <mergeCell ref="A317:A321"/>
    <mergeCell ref="B317:B321"/>
    <mergeCell ref="C317:C321"/>
    <mergeCell ref="K317:K321"/>
    <mergeCell ref="L317:L321"/>
    <mergeCell ref="M317:M321"/>
    <mergeCell ref="N327:N331"/>
    <mergeCell ref="A332:N332"/>
    <mergeCell ref="G333:H333"/>
    <mergeCell ref="A335:N335"/>
    <mergeCell ref="A336:C336"/>
    <mergeCell ref="D336:E336"/>
    <mergeCell ref="G336:N336"/>
    <mergeCell ref="A327:A331"/>
    <mergeCell ref="B327:B331"/>
    <mergeCell ref="C327:C331"/>
    <mergeCell ref="K327:K331"/>
    <mergeCell ref="L327:L331"/>
    <mergeCell ref="M327:M331"/>
    <mergeCell ref="N337:N340"/>
    <mergeCell ref="A341:N341"/>
    <mergeCell ref="G342:H342"/>
    <mergeCell ref="A344:N344"/>
    <mergeCell ref="A345:C345"/>
    <mergeCell ref="D345:E345"/>
    <mergeCell ref="G345:N345"/>
    <mergeCell ref="A337:A340"/>
    <mergeCell ref="B337:B340"/>
    <mergeCell ref="C337:C340"/>
    <mergeCell ref="K337:K340"/>
    <mergeCell ref="L337:L340"/>
    <mergeCell ref="M337:M340"/>
    <mergeCell ref="N346:N350"/>
    <mergeCell ref="A351:N351"/>
    <mergeCell ref="G352:H352"/>
    <mergeCell ref="A354:N354"/>
    <mergeCell ref="A355:C355"/>
    <mergeCell ref="D355:E355"/>
    <mergeCell ref="G355:N355"/>
    <mergeCell ref="A346:A350"/>
    <mergeCell ref="B346:B350"/>
    <mergeCell ref="C346:C350"/>
    <mergeCell ref="K346:K350"/>
    <mergeCell ref="L346:L350"/>
    <mergeCell ref="M346:M350"/>
    <mergeCell ref="N356:N358"/>
    <mergeCell ref="A359:N359"/>
    <mergeCell ref="G360:H360"/>
    <mergeCell ref="G362:H362"/>
    <mergeCell ref="A356:A358"/>
    <mergeCell ref="B356:B358"/>
    <mergeCell ref="C356:C358"/>
    <mergeCell ref="K356:K358"/>
    <mergeCell ref="L356:L358"/>
    <mergeCell ref="M356:M358"/>
  </mergeCells>
  <pageMargins left="0.7" right="0.7" top="0.75" bottom="0.75" header="0.3" footer="0.3"/>
  <pageSetup paperSize="9" scale="50" orientation="portrait" horizontalDpi="4294967293"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D3B77-EAEE-445D-8DFF-C78DC4F45601}">
  <sheetPr filterMode="1"/>
  <dimension ref="A1:AY20"/>
  <sheetViews>
    <sheetView zoomScale="115" zoomScaleNormal="115" workbookViewId="0">
      <selection activeCell="D2" sqref="D2"/>
    </sheetView>
  </sheetViews>
  <sheetFormatPr defaultColWidth="11.42578125" defaultRowHeight="14.25" x14ac:dyDescent="0.25"/>
  <cols>
    <col min="1" max="1" width="1.42578125" style="330" customWidth="1"/>
    <col min="2" max="2" width="7.5703125" style="341" bestFit="1" customWidth="1"/>
    <col min="3" max="3" width="24.42578125" style="341" customWidth="1"/>
    <col min="4" max="4" width="81.5703125" style="330" bestFit="1" customWidth="1"/>
    <col min="5" max="5" width="11.28515625" style="342" bestFit="1" customWidth="1"/>
    <col min="6" max="6" width="16.28515625" style="342" customWidth="1"/>
    <col min="7" max="7" width="19.7109375" style="342" bestFit="1" customWidth="1"/>
    <col min="8" max="51" width="10.7109375" style="330" customWidth="1"/>
    <col min="52" max="16384" width="11.42578125" style="330"/>
  </cols>
  <sheetData>
    <row r="1" spans="1:51" s="325" customFormat="1" ht="17.25" thickBot="1" x14ac:dyDescent="0.3">
      <c r="B1" s="963" t="s">
        <v>2003</v>
      </c>
      <c r="C1" s="963"/>
      <c r="D1" s="963"/>
      <c r="E1" s="963"/>
      <c r="F1" s="963"/>
      <c r="G1" s="963"/>
    </row>
    <row r="2" spans="1:51" s="329" customFormat="1" ht="15.75" x14ac:dyDescent="0.25">
      <c r="A2" s="326"/>
      <c r="B2" s="327" t="s">
        <v>1534</v>
      </c>
      <c r="C2" s="327" t="s">
        <v>2670</v>
      </c>
      <c r="D2" s="327" t="s">
        <v>2671</v>
      </c>
      <c r="E2" s="328" t="s">
        <v>2389</v>
      </c>
      <c r="F2" s="328" t="s">
        <v>2672</v>
      </c>
      <c r="G2" s="328" t="s">
        <v>2673</v>
      </c>
      <c r="H2" s="326"/>
      <c r="I2" s="326"/>
      <c r="J2" s="326"/>
      <c r="K2" s="326"/>
      <c r="L2" s="326"/>
      <c r="M2" s="326"/>
      <c r="N2" s="326"/>
      <c r="O2" s="326"/>
      <c r="P2" s="326"/>
      <c r="Q2" s="326"/>
      <c r="R2" s="326"/>
      <c r="S2" s="326"/>
      <c r="T2" s="326"/>
      <c r="U2" s="326"/>
      <c r="V2" s="326"/>
      <c r="W2" s="326"/>
      <c r="X2" s="326"/>
      <c r="Y2" s="326"/>
      <c r="Z2" s="326"/>
      <c r="AA2" s="326"/>
      <c r="AB2" s="326"/>
      <c r="AC2" s="326"/>
      <c r="AD2" s="326"/>
      <c r="AE2" s="326"/>
      <c r="AF2" s="326"/>
      <c r="AG2" s="326"/>
      <c r="AH2" s="326"/>
      <c r="AI2" s="326"/>
      <c r="AJ2" s="326"/>
      <c r="AK2" s="326"/>
      <c r="AL2" s="326"/>
      <c r="AM2" s="326"/>
      <c r="AN2" s="326"/>
      <c r="AO2" s="326"/>
      <c r="AP2" s="326"/>
      <c r="AQ2" s="326"/>
      <c r="AR2" s="326"/>
      <c r="AS2" s="326"/>
      <c r="AT2" s="326"/>
      <c r="AU2" s="326"/>
      <c r="AV2" s="326"/>
      <c r="AW2" s="326"/>
      <c r="AX2" s="326"/>
      <c r="AY2" s="326"/>
    </row>
    <row r="3" spans="1:51" ht="42.75" x14ac:dyDescent="0.25">
      <c r="B3" s="331" t="s">
        <v>21</v>
      </c>
      <c r="C3" s="175" t="s">
        <v>2674</v>
      </c>
      <c r="D3" s="332" t="s">
        <v>2675</v>
      </c>
      <c r="E3" s="335" t="s">
        <v>2685</v>
      </c>
      <c r="F3" s="334" t="s">
        <v>2677</v>
      </c>
      <c r="G3" s="334" t="s">
        <v>2678</v>
      </c>
    </row>
    <row r="4" spans="1:51" ht="42.75" x14ac:dyDescent="0.25">
      <c r="B4" s="331" t="s">
        <v>32</v>
      </c>
      <c r="C4" s="175" t="s">
        <v>2679</v>
      </c>
      <c r="D4" s="332" t="s">
        <v>2680</v>
      </c>
      <c r="E4" s="333" t="s">
        <v>2676</v>
      </c>
      <c r="F4" s="334" t="s">
        <v>2681</v>
      </c>
      <c r="G4" s="334" t="s">
        <v>2682</v>
      </c>
    </row>
    <row r="5" spans="1:51" x14ac:dyDescent="0.25">
      <c r="B5" s="331" t="s">
        <v>41</v>
      </c>
      <c r="C5" s="175" t="s">
        <v>2683</v>
      </c>
      <c r="D5" s="332" t="s">
        <v>2684</v>
      </c>
      <c r="E5" s="335" t="s">
        <v>2685</v>
      </c>
      <c r="F5" s="334" t="s">
        <v>2686</v>
      </c>
      <c r="G5" s="334" t="s">
        <v>2678</v>
      </c>
    </row>
    <row r="6" spans="1:51" ht="28.5" x14ac:dyDescent="0.25">
      <c r="B6" s="331" t="s">
        <v>46</v>
      </c>
      <c r="C6" s="175" t="s">
        <v>1972</v>
      </c>
      <c r="D6" s="332" t="s">
        <v>2687</v>
      </c>
      <c r="E6" s="335" t="s">
        <v>2685</v>
      </c>
      <c r="F6" s="334" t="s">
        <v>2686</v>
      </c>
      <c r="G6" s="334" t="s">
        <v>2678</v>
      </c>
    </row>
    <row r="7" spans="1:51" ht="28.5" x14ac:dyDescent="0.25">
      <c r="B7" s="464" t="s">
        <v>77</v>
      </c>
      <c r="C7" s="175" t="s">
        <v>1976</v>
      </c>
      <c r="D7" s="332" t="s">
        <v>3019</v>
      </c>
      <c r="E7" s="333" t="s">
        <v>2676</v>
      </c>
      <c r="F7" s="334" t="s">
        <v>2686</v>
      </c>
      <c r="G7" s="334" t="s">
        <v>3020</v>
      </c>
    </row>
    <row r="8" spans="1:51" ht="28.5" x14ac:dyDescent="0.25">
      <c r="B8" s="331" t="s">
        <v>344</v>
      </c>
      <c r="C8" s="175" t="s">
        <v>2688</v>
      </c>
      <c r="D8" s="336" t="s">
        <v>2689</v>
      </c>
      <c r="E8" s="335" t="s">
        <v>2685</v>
      </c>
      <c r="F8" s="334" t="s">
        <v>2677</v>
      </c>
      <c r="G8" s="334" t="s">
        <v>2678</v>
      </c>
    </row>
    <row r="9" spans="1:51" ht="28.5" x14ac:dyDescent="0.25">
      <c r="B9" s="331" t="s">
        <v>353</v>
      </c>
      <c r="C9" s="175" t="s">
        <v>2690</v>
      </c>
      <c r="D9" s="336" t="s">
        <v>2691</v>
      </c>
      <c r="E9" s="335" t="s">
        <v>2685</v>
      </c>
      <c r="F9" s="334" t="s">
        <v>2677</v>
      </c>
      <c r="G9" s="334" t="s">
        <v>2678</v>
      </c>
    </row>
    <row r="10" spans="1:51" ht="28.5" x14ac:dyDescent="0.25">
      <c r="B10" s="331" t="s">
        <v>380</v>
      </c>
      <c r="C10" s="175" t="s">
        <v>2692</v>
      </c>
      <c r="D10" s="336" t="s">
        <v>2693</v>
      </c>
      <c r="E10" s="335" t="s">
        <v>2685</v>
      </c>
      <c r="F10" s="334" t="s">
        <v>2677</v>
      </c>
      <c r="G10" s="334" t="s">
        <v>2678</v>
      </c>
    </row>
    <row r="11" spans="1:51" ht="28.5" x14ac:dyDescent="0.25">
      <c r="B11" s="331" t="s">
        <v>387</v>
      </c>
      <c r="C11" s="175" t="s">
        <v>1993</v>
      </c>
      <c r="D11" s="336" t="s">
        <v>2694</v>
      </c>
      <c r="E11" s="335" t="s">
        <v>2685</v>
      </c>
      <c r="F11" s="334" t="s">
        <v>2677</v>
      </c>
      <c r="G11" s="334" t="s">
        <v>2678</v>
      </c>
    </row>
    <row r="12" spans="1:51" ht="28.5" x14ac:dyDescent="0.25">
      <c r="B12" s="331" t="s">
        <v>395</v>
      </c>
      <c r="C12" s="175" t="s">
        <v>396</v>
      </c>
      <c r="D12" s="336" t="s">
        <v>2695</v>
      </c>
      <c r="E12" s="465" t="s">
        <v>3021</v>
      </c>
      <c r="F12" s="334" t="s">
        <v>2677</v>
      </c>
      <c r="G12" s="334" t="s">
        <v>2678</v>
      </c>
    </row>
    <row r="13" spans="1:51" ht="28.5" x14ac:dyDescent="0.25">
      <c r="B13" s="331" t="s">
        <v>1581</v>
      </c>
      <c r="C13" s="175" t="s">
        <v>2696</v>
      </c>
      <c r="D13" s="336" t="s">
        <v>2697</v>
      </c>
      <c r="E13" s="335" t="s">
        <v>2685</v>
      </c>
      <c r="F13" s="334" t="s">
        <v>2677</v>
      </c>
      <c r="G13" s="334" t="s">
        <v>2678</v>
      </c>
    </row>
    <row r="14" spans="1:51" x14ac:dyDescent="0.25">
      <c r="A14" s="337"/>
      <c r="B14" s="338" t="s">
        <v>1582</v>
      </c>
      <c r="C14" s="176" t="s">
        <v>1996</v>
      </c>
      <c r="D14" s="339" t="s">
        <v>2698</v>
      </c>
      <c r="E14" s="335" t="s">
        <v>2685</v>
      </c>
      <c r="F14" s="177" t="s">
        <v>2677</v>
      </c>
      <c r="G14" s="177" t="s">
        <v>2678</v>
      </c>
    </row>
    <row r="15" spans="1:51" x14ac:dyDescent="0.25">
      <c r="B15" s="331" t="s">
        <v>1588</v>
      </c>
      <c r="C15" s="175" t="s">
        <v>2699</v>
      </c>
      <c r="D15" s="336" t="s">
        <v>2700</v>
      </c>
      <c r="E15" s="335" t="s">
        <v>2685</v>
      </c>
      <c r="F15" s="334" t="s">
        <v>2677</v>
      </c>
      <c r="G15" s="334" t="s">
        <v>2678</v>
      </c>
    </row>
    <row r="16" spans="1:51" x14ac:dyDescent="0.25">
      <c r="B16" s="331" t="s">
        <v>1588</v>
      </c>
      <c r="C16" s="175" t="s">
        <v>2699</v>
      </c>
      <c r="D16" s="336" t="s">
        <v>2701</v>
      </c>
      <c r="E16" s="335" t="s">
        <v>2685</v>
      </c>
      <c r="F16" s="334" t="s">
        <v>2677</v>
      </c>
      <c r="G16" s="334" t="s">
        <v>2678</v>
      </c>
    </row>
    <row r="17" spans="2:7" ht="28.5" x14ac:dyDescent="0.25">
      <c r="B17" s="331" t="s">
        <v>103</v>
      </c>
      <c r="C17" s="175" t="s">
        <v>1980</v>
      </c>
      <c r="D17" s="332" t="s">
        <v>2702</v>
      </c>
      <c r="E17" s="465" t="s">
        <v>3021</v>
      </c>
      <c r="F17" s="334" t="s">
        <v>2686</v>
      </c>
      <c r="G17" s="334" t="s">
        <v>2678</v>
      </c>
    </row>
    <row r="18" spans="2:7" ht="28.5" x14ac:dyDescent="0.25">
      <c r="B18" s="331" t="s">
        <v>205</v>
      </c>
      <c r="C18" s="175" t="s">
        <v>2703</v>
      </c>
      <c r="D18" s="340" t="s">
        <v>2704</v>
      </c>
      <c r="E18" s="335" t="s">
        <v>2685</v>
      </c>
      <c r="F18" s="334" t="s">
        <v>2677</v>
      </c>
      <c r="G18" s="334" t="s">
        <v>2678</v>
      </c>
    </row>
    <row r="19" spans="2:7" ht="28.5" hidden="1" x14ac:dyDescent="0.25">
      <c r="B19" s="331" t="s">
        <v>225</v>
      </c>
      <c r="C19" s="175" t="s">
        <v>2705</v>
      </c>
      <c r="D19" s="336" t="s">
        <v>2706</v>
      </c>
      <c r="E19" s="333" t="s">
        <v>2676</v>
      </c>
      <c r="F19" s="334" t="s">
        <v>2686</v>
      </c>
      <c r="G19" s="334" t="s">
        <v>2678</v>
      </c>
    </row>
    <row r="20" spans="2:7" ht="28.5" hidden="1" x14ac:dyDescent="0.25">
      <c r="B20" s="331" t="s">
        <v>225</v>
      </c>
      <c r="C20" s="175" t="s">
        <v>2705</v>
      </c>
      <c r="D20" s="336" t="s">
        <v>2707</v>
      </c>
      <c r="E20" s="333" t="s">
        <v>2676</v>
      </c>
      <c r="F20" s="334" t="s">
        <v>2686</v>
      </c>
      <c r="G20" s="334" t="s">
        <v>2678</v>
      </c>
    </row>
  </sheetData>
  <autoFilter ref="B2:G19" xr:uid="{7E61542C-4FE2-48B3-8EEB-12F528A98D02}">
    <filterColumn colId="4">
      <filters>
        <filter val="Pimco"/>
      </filters>
    </filterColumn>
  </autoFilter>
  <mergeCells count="1">
    <mergeCell ref="B1:G1"/>
  </mergeCells>
  <dataValidations disablePrompts="1" count="1">
    <dataValidation type="list" allowBlank="1" showInputMessage="1" showErrorMessage="1" sqref="B3 B9:B10 B15:B16 B5:B6" xr:uid="{F7010B2B-E6C7-4226-ABF9-E2336211BE80}">
      <formula1>#REF!</formula1>
    </dataValidation>
  </dataValidations>
  <pageMargins left="0.25" right="0.25" top="0.75" bottom="0.75" header="0.3" footer="0.3"/>
  <pageSetup paperSize="9" scale="92"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AG35"/>
  <sheetViews>
    <sheetView showGridLines="0" zoomScaleNormal="100" workbookViewId="0">
      <selection activeCell="F39" sqref="F39"/>
    </sheetView>
  </sheetViews>
  <sheetFormatPr defaultColWidth="11.42578125" defaultRowHeight="15" x14ac:dyDescent="0.25"/>
  <cols>
    <col min="1" max="1" width="3.42578125" style="30" customWidth="1"/>
    <col min="2" max="2" width="24.42578125" style="30" customWidth="1"/>
    <col min="3" max="3" width="12.5703125" style="30" customWidth="1"/>
    <col min="4" max="4" width="16.5703125" style="30" customWidth="1"/>
    <col min="5" max="6" width="9.7109375" style="30" customWidth="1"/>
    <col min="7" max="7" width="8.7109375" style="30" customWidth="1"/>
    <col min="8" max="8" width="8" style="30" bestFit="1" customWidth="1"/>
    <col min="9" max="17" width="11.42578125" style="30"/>
    <col min="18" max="18" width="7.140625" style="30" customWidth="1"/>
    <col min="19" max="16384" width="11.42578125" style="30"/>
  </cols>
  <sheetData>
    <row r="2" spans="1:33" ht="25.35" customHeight="1" x14ac:dyDescent="0.25">
      <c r="B2" s="969" t="s">
        <v>2392</v>
      </c>
      <c r="C2" s="969"/>
      <c r="D2" s="969"/>
      <c r="E2" s="969"/>
      <c r="F2" s="969"/>
      <c r="G2" s="969"/>
      <c r="H2" s="969"/>
    </row>
    <row r="3" spans="1:33" ht="7.5" customHeight="1" x14ac:dyDescent="0.25">
      <c r="E3" s="168"/>
    </row>
    <row r="4" spans="1:33" ht="15.75" x14ac:dyDescent="0.25">
      <c r="B4" s="964" t="s">
        <v>1577</v>
      </c>
      <c r="C4" s="964" t="s">
        <v>2030</v>
      </c>
      <c r="D4" s="964" t="s">
        <v>1576</v>
      </c>
      <c r="E4" s="970" t="s">
        <v>2004</v>
      </c>
      <c r="F4" s="970"/>
      <c r="G4" s="971" t="s">
        <v>3005</v>
      </c>
      <c r="H4" s="971"/>
    </row>
    <row r="5" spans="1:33" ht="15.75" x14ac:dyDescent="0.25">
      <c r="B5" s="964"/>
      <c r="C5" s="964"/>
      <c r="D5" s="964"/>
      <c r="E5" s="478" t="s">
        <v>1551</v>
      </c>
      <c r="F5" s="478" t="s">
        <v>1998</v>
      </c>
      <c r="G5" s="479" t="s">
        <v>1551</v>
      </c>
      <c r="H5" s="479" t="s">
        <v>1998</v>
      </c>
    </row>
    <row r="6" spans="1:33" ht="15.75" x14ac:dyDescent="0.25">
      <c r="B6" s="485" t="s">
        <v>2026</v>
      </c>
      <c r="C6" s="467">
        <v>0.2</v>
      </c>
      <c r="D6" s="468">
        <f>'Evaluation I'!G129</f>
        <v>44</v>
      </c>
      <c r="E6" s="469">
        <f>'Evaluation I'!I129</f>
        <v>24</v>
      </c>
      <c r="F6" s="470">
        <f>E6/D6*C6</f>
        <v>0.10909090909090909</v>
      </c>
      <c r="G6" s="480">
        <f>'Evaluation I'!J129</f>
        <v>24</v>
      </c>
      <c r="H6" s="481">
        <f t="shared" ref="H6:H14" si="0">G6/D6*C6</f>
        <v>0.10909090909090909</v>
      </c>
    </row>
    <row r="7" spans="1:33" ht="15.75" x14ac:dyDescent="0.25">
      <c r="B7" s="486" t="s">
        <v>1515</v>
      </c>
      <c r="C7" s="467">
        <v>0.25</v>
      </c>
      <c r="D7" s="471">
        <v>64</v>
      </c>
      <c r="E7" s="472">
        <v>43</v>
      </c>
      <c r="F7" s="470">
        <f t="shared" ref="F7:F14" si="1">E7/D7*C7</f>
        <v>0.16796875</v>
      </c>
      <c r="G7" s="482">
        <v>43</v>
      </c>
      <c r="H7" s="481">
        <f t="shared" si="0"/>
        <v>0.16796875</v>
      </c>
    </row>
    <row r="8" spans="1:33" ht="15.75" x14ac:dyDescent="0.25">
      <c r="B8" s="487" t="s">
        <v>1511</v>
      </c>
      <c r="C8" s="467">
        <v>0.05</v>
      </c>
      <c r="D8" s="468">
        <f>'Evaluation I'!G601</f>
        <v>22</v>
      </c>
      <c r="E8" s="469">
        <f>'Evaluation I'!I601</f>
        <v>18</v>
      </c>
      <c r="F8" s="470">
        <f t="shared" si="1"/>
        <v>4.0909090909090916E-2</v>
      </c>
      <c r="G8" s="480">
        <f>'Evaluation I'!J601</f>
        <v>18</v>
      </c>
      <c r="H8" s="481">
        <f t="shared" si="0"/>
        <v>4.0909090909090916E-2</v>
      </c>
    </row>
    <row r="9" spans="1:33" ht="15.75" x14ac:dyDescent="0.25">
      <c r="B9" s="488" t="s">
        <v>1513</v>
      </c>
      <c r="C9" s="467">
        <v>0.11</v>
      </c>
      <c r="D9" s="468">
        <f>'Evaluation I'!H703</f>
        <v>38</v>
      </c>
      <c r="E9" s="469">
        <f>'Evaluation I'!I703</f>
        <v>21</v>
      </c>
      <c r="F9" s="470">
        <f t="shared" si="1"/>
        <v>6.0789473684210532E-2</v>
      </c>
      <c r="G9" s="480">
        <f>'Evaluation I'!J703</f>
        <v>21</v>
      </c>
      <c r="H9" s="481">
        <f t="shared" si="0"/>
        <v>6.0789473684210532E-2</v>
      </c>
    </row>
    <row r="10" spans="1:33" ht="15.75" x14ac:dyDescent="0.25">
      <c r="B10" s="489" t="s">
        <v>2027</v>
      </c>
      <c r="C10" s="467">
        <v>0.13</v>
      </c>
      <c r="D10" s="468">
        <f>'Evaluation I'!H751</f>
        <v>23</v>
      </c>
      <c r="E10" s="469">
        <f>'Evaluation I'!I751</f>
        <v>20</v>
      </c>
      <c r="F10" s="470">
        <f t="shared" si="1"/>
        <v>0.11304347826086956</v>
      </c>
      <c r="G10" s="480">
        <f>'Evaluation I'!J751</f>
        <v>20</v>
      </c>
      <c r="H10" s="481">
        <f t="shared" si="0"/>
        <v>0.11304347826086956</v>
      </c>
    </row>
    <row r="11" spans="1:33" ht="15.75" x14ac:dyDescent="0.25">
      <c r="B11" s="490" t="s">
        <v>2028</v>
      </c>
      <c r="C11" s="467">
        <v>0.13</v>
      </c>
      <c r="D11" s="468">
        <f>'Evaluation I'!H805</f>
        <v>18</v>
      </c>
      <c r="E11" s="469">
        <f>'Evaluation I'!I805</f>
        <v>8</v>
      </c>
      <c r="F11" s="470">
        <f t="shared" si="1"/>
        <v>5.7777777777777775E-2</v>
      </c>
      <c r="G11" s="480">
        <f>'Evaluation I'!J805</f>
        <v>8</v>
      </c>
      <c r="H11" s="481">
        <f t="shared" si="0"/>
        <v>5.7777777777777775E-2</v>
      </c>
    </row>
    <row r="12" spans="1:33" ht="15.75" x14ac:dyDescent="0.25">
      <c r="B12" s="491" t="s">
        <v>2029</v>
      </c>
      <c r="C12" s="467">
        <v>0.04</v>
      </c>
      <c r="D12" s="473">
        <f>'Evaluation I'!H829</f>
        <v>6</v>
      </c>
      <c r="E12" s="469">
        <f>'Evaluation I'!I829</f>
        <v>1</v>
      </c>
      <c r="F12" s="470">
        <f t="shared" si="1"/>
        <v>6.6666666666666662E-3</v>
      </c>
      <c r="G12" s="480">
        <f>'Evaluation I'!J829</f>
        <v>1</v>
      </c>
      <c r="H12" s="481">
        <f t="shared" si="0"/>
        <v>6.6666666666666662E-3</v>
      </c>
    </row>
    <row r="13" spans="1:33" ht="15.75" x14ac:dyDescent="0.25">
      <c r="B13" s="492" t="s">
        <v>1514</v>
      </c>
      <c r="C13" s="467">
        <v>0.09</v>
      </c>
      <c r="D13" s="468">
        <f>'Evaluation I'!H880</f>
        <v>18</v>
      </c>
      <c r="E13" s="469">
        <f>'Evaluation I'!I880</f>
        <v>13</v>
      </c>
      <c r="F13" s="470">
        <f t="shared" si="1"/>
        <v>6.5000000000000002E-2</v>
      </c>
      <c r="G13" s="480">
        <f>'Evaluation I'!J880</f>
        <v>13</v>
      </c>
      <c r="H13" s="481">
        <f t="shared" si="0"/>
        <v>6.5000000000000002E-2</v>
      </c>
    </row>
    <row r="14" spans="1:33" s="169" customFormat="1" ht="15.75" x14ac:dyDescent="0.25">
      <c r="A14" s="30"/>
      <c r="B14" s="493" t="s">
        <v>1542</v>
      </c>
      <c r="C14" s="474">
        <v>0.1</v>
      </c>
      <c r="D14" s="475">
        <v>10</v>
      </c>
      <c r="E14" s="476">
        <f>SUM('Evaluation I'!I130,'Evaluation I'!I704,'Evaluation I'!I752,'Evaluation I'!I806,'Evaluation I'!I830)</f>
        <v>3</v>
      </c>
      <c r="F14" s="477">
        <f t="shared" si="1"/>
        <v>0.03</v>
      </c>
      <c r="G14" s="483">
        <f>SUM('Evaluation I'!J130,'Evaluation I'!J704,'Evaluation I'!J752,'Evaluation I'!J806,'Evaluation I'!J830)</f>
        <v>3</v>
      </c>
      <c r="H14" s="484">
        <f t="shared" si="0"/>
        <v>0.03</v>
      </c>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row>
    <row r="15" spans="1:33" ht="18.75" x14ac:dyDescent="0.25">
      <c r="B15" s="964" t="s">
        <v>2031</v>
      </c>
      <c r="C15" s="964"/>
      <c r="D15" s="964"/>
      <c r="E15" s="965">
        <f>SUM(F6:F14)</f>
        <v>0.65124614638952472</v>
      </c>
      <c r="F15" s="965"/>
      <c r="G15" s="966">
        <f>SUM(H6:H14)</f>
        <v>0.65124614638952472</v>
      </c>
      <c r="H15" s="966"/>
    </row>
    <row r="16" spans="1:33" ht="18.75" x14ac:dyDescent="0.25">
      <c r="B16" s="964" t="s">
        <v>1997</v>
      </c>
      <c r="C16" s="964"/>
      <c r="D16" s="964"/>
      <c r="E16" s="967" t="str">
        <f>IF(E15&lt;0.1,"UNCLASSIFIED",(IF(AND(E15&gt;=0.1,E15&lt;0.25),"ACCEPTABLE",(IF(AND(E15&gt;=0.25,E15&lt;0.4),"PASS",(IF(AND(E15&gt;=0.4,E15&lt;0.55),"GOOD",(IF(AND(E15&gt;=0.55,E15&lt;0.7),"VERY GOOD",(IF(AND(E15&gt;=0.7,E15&lt;0.85),"EXCELLENT",(IF(E15&gt;0.85,"OUTSTANDING")))))))))))))</f>
        <v>VERY GOOD</v>
      </c>
      <c r="F16" s="967"/>
      <c r="G16" s="968" t="str">
        <f>IF(G15&lt;0.1,"UNCLASSIFIED",(IF(AND(G15&gt;=0.1,G15&lt;0.25),"ACCEPTABLE",(IF(AND(G15&gt;=0.25,G15&lt;0.4),"PASS",(IF(AND(G15&gt;=0.4,G15&lt;0.55),"GOOD",(IF(AND(G15&gt;=0.55,G15&lt;0.7),"VERY GOOD",(IF(AND(G15&gt;=0.7,G15&lt;0.85),"EXCELLENT",(IF(G15&gt;0.85,"OUTSTANDING")))))))))))))</f>
        <v>VERY GOOD</v>
      </c>
      <c r="H16" s="968"/>
    </row>
    <row r="17" spans="1:33" x14ac:dyDescent="0.25">
      <c r="E17" s="168"/>
    </row>
    <row r="18" spans="1:33" x14ac:dyDescent="0.25">
      <c r="H18" s="170"/>
    </row>
    <row r="19" spans="1:33" ht="24.75" hidden="1" x14ac:dyDescent="0.25">
      <c r="B19" s="969" t="s">
        <v>3004</v>
      </c>
      <c r="C19" s="969"/>
      <c r="D19" s="969"/>
      <c r="E19" s="969"/>
      <c r="F19" s="969"/>
      <c r="G19" s="969"/>
      <c r="H19" s="969"/>
    </row>
    <row r="20" spans="1:33" ht="7.5" hidden="1" customHeight="1" x14ac:dyDescent="0.25">
      <c r="E20" s="168"/>
    </row>
    <row r="21" spans="1:33" ht="14.85" hidden="1" customHeight="1" x14ac:dyDescent="0.25">
      <c r="B21" s="964" t="s">
        <v>1577</v>
      </c>
      <c r="C21" s="964" t="s">
        <v>1537</v>
      </c>
      <c r="D21" s="964" t="s">
        <v>1576</v>
      </c>
      <c r="E21" s="970" t="s">
        <v>2004</v>
      </c>
      <c r="F21" s="970"/>
      <c r="G21" s="971" t="s">
        <v>3005</v>
      </c>
      <c r="H21" s="971"/>
    </row>
    <row r="22" spans="1:33" ht="15.75" hidden="1" x14ac:dyDescent="0.25">
      <c r="B22" s="964"/>
      <c r="C22" s="964"/>
      <c r="D22" s="964"/>
      <c r="E22" s="478" t="s">
        <v>1551</v>
      </c>
      <c r="F22" s="478" t="s">
        <v>1998</v>
      </c>
      <c r="G22" s="479" t="s">
        <v>1551</v>
      </c>
      <c r="H22" s="479" t="s">
        <v>1998</v>
      </c>
    </row>
    <row r="23" spans="1:33" ht="15.75" hidden="1" x14ac:dyDescent="0.25">
      <c r="B23" s="380" t="s">
        <v>1509</v>
      </c>
      <c r="C23" s="467">
        <v>0.11</v>
      </c>
      <c r="D23" s="468">
        <f>'[4]Evaluation II'!H59</f>
        <v>30</v>
      </c>
      <c r="E23" s="469">
        <f>'Evaluation II'!I59</f>
        <v>0</v>
      </c>
      <c r="F23" s="470">
        <f>E23/D23*C23</f>
        <v>0</v>
      </c>
      <c r="G23" s="480">
        <f>'Evaluation II'!J59</f>
        <v>0</v>
      </c>
      <c r="H23" s="481">
        <f t="shared" ref="H23:H31" si="2">G23/D23*C23</f>
        <v>0</v>
      </c>
    </row>
    <row r="24" spans="1:33" ht="15.75" hidden="1" x14ac:dyDescent="0.25">
      <c r="B24" s="381" t="s">
        <v>2026</v>
      </c>
      <c r="C24" s="467">
        <v>0.17</v>
      </c>
      <c r="D24" s="471">
        <f>'[4]Evaluation II'!H122</f>
        <v>27</v>
      </c>
      <c r="E24" s="472">
        <f>'Evaluation II'!I122</f>
        <v>0</v>
      </c>
      <c r="F24" s="470">
        <f t="shared" ref="F24:F31" si="3">E24/D24*C24</f>
        <v>0</v>
      </c>
      <c r="G24" s="482">
        <f>'Evaluation II'!J122</f>
        <v>0</v>
      </c>
      <c r="H24" s="481">
        <f t="shared" si="2"/>
        <v>0</v>
      </c>
    </row>
    <row r="25" spans="1:33" ht="15.75" hidden="1" x14ac:dyDescent="0.25">
      <c r="B25" s="382" t="s">
        <v>1515</v>
      </c>
      <c r="C25" s="467">
        <v>0.27</v>
      </c>
      <c r="D25" s="468">
        <v>58</v>
      </c>
      <c r="E25" s="469">
        <v>0</v>
      </c>
      <c r="F25" s="470">
        <f t="shared" si="3"/>
        <v>0</v>
      </c>
      <c r="G25" s="480">
        <v>0</v>
      </c>
      <c r="H25" s="481">
        <f t="shared" si="2"/>
        <v>0</v>
      </c>
    </row>
    <row r="26" spans="1:33" ht="15.75" hidden="1" x14ac:dyDescent="0.25">
      <c r="B26" s="383" t="s">
        <v>1513</v>
      </c>
      <c r="C26" s="467">
        <v>0.09</v>
      </c>
      <c r="D26" s="468">
        <v>16</v>
      </c>
      <c r="E26" s="469">
        <v>0</v>
      </c>
      <c r="F26" s="470">
        <f t="shared" si="3"/>
        <v>0</v>
      </c>
      <c r="G26" s="480">
        <v>0</v>
      </c>
      <c r="H26" s="481">
        <f t="shared" si="2"/>
        <v>0</v>
      </c>
    </row>
    <row r="27" spans="1:33" ht="15.75" hidden="1" x14ac:dyDescent="0.25">
      <c r="B27" s="384" t="s">
        <v>2027</v>
      </c>
      <c r="C27" s="467">
        <v>0.11</v>
      </c>
      <c r="D27" s="468">
        <f>'[4]Evaluation II'!H227</f>
        <v>14</v>
      </c>
      <c r="E27" s="469">
        <f>'Evaluation II'!I227</f>
        <v>0</v>
      </c>
      <c r="F27" s="470">
        <f>E27/D27*C27</f>
        <v>0</v>
      </c>
      <c r="G27" s="480">
        <f>'Evaluation II'!J227</f>
        <v>0</v>
      </c>
      <c r="H27" s="481">
        <f t="shared" si="2"/>
        <v>0</v>
      </c>
    </row>
    <row r="28" spans="1:33" ht="15.75" hidden="1" x14ac:dyDescent="0.25">
      <c r="B28" s="385" t="s">
        <v>2028</v>
      </c>
      <c r="C28" s="467">
        <v>0.11</v>
      </c>
      <c r="D28" s="468">
        <f>'[4]Evaluation II'!H286</f>
        <v>20</v>
      </c>
      <c r="E28" s="469">
        <f>'Evaluation II'!I286</f>
        <v>0</v>
      </c>
      <c r="F28" s="470">
        <f t="shared" si="3"/>
        <v>0</v>
      </c>
      <c r="G28" s="480">
        <f>'Evaluation II'!J286</f>
        <v>0</v>
      </c>
      <c r="H28" s="481">
        <f t="shared" si="2"/>
        <v>0</v>
      </c>
    </row>
    <row r="29" spans="1:33" ht="15.75" hidden="1" x14ac:dyDescent="0.25">
      <c r="B29" s="386" t="s">
        <v>2029</v>
      </c>
      <c r="C29" s="467">
        <v>7.0000000000000007E-2</v>
      </c>
      <c r="D29" s="473">
        <f>'[4]Evaluation II'!H311</f>
        <v>10</v>
      </c>
      <c r="E29" s="469">
        <f>'Evaluation II'!I311</f>
        <v>0</v>
      </c>
      <c r="F29" s="470">
        <f t="shared" si="3"/>
        <v>0</v>
      </c>
      <c r="G29" s="480">
        <f>'Evaluation II'!J311</f>
        <v>0</v>
      </c>
      <c r="H29" s="481">
        <f t="shared" si="2"/>
        <v>0</v>
      </c>
    </row>
    <row r="30" spans="1:33" ht="15.75" hidden="1" x14ac:dyDescent="0.25">
      <c r="B30" s="387" t="s">
        <v>1514</v>
      </c>
      <c r="C30" s="467">
        <v>7.0000000000000007E-2</v>
      </c>
      <c r="D30" s="468">
        <f>'[4]Evaluation II'!H362</f>
        <v>12</v>
      </c>
      <c r="E30" s="469">
        <f>'Evaluation II'!I362</f>
        <v>0</v>
      </c>
      <c r="F30" s="470">
        <f t="shared" si="3"/>
        <v>0</v>
      </c>
      <c r="G30" s="480">
        <f>'Evaluation II'!J362</f>
        <v>0</v>
      </c>
      <c r="H30" s="481">
        <f t="shared" si="2"/>
        <v>0</v>
      </c>
    </row>
    <row r="31" spans="1:33" s="169" customFormat="1" ht="15.75" hidden="1" x14ac:dyDescent="0.25">
      <c r="A31" s="30"/>
      <c r="B31" s="388" t="s">
        <v>1542</v>
      </c>
      <c r="C31" s="474">
        <v>0.09</v>
      </c>
      <c r="D31" s="475">
        <v>9</v>
      </c>
      <c r="E31" s="476">
        <f>SUM('Evaluation II'!I60,'Evaluation II'!I228,'Evaluation II'!I287)</f>
        <v>0</v>
      </c>
      <c r="F31" s="477">
        <f t="shared" si="3"/>
        <v>0</v>
      </c>
      <c r="G31" s="483">
        <f>SUM('Evaluation II'!J60,'Evaluation II'!J228,'Evaluation II'!J287)</f>
        <v>0</v>
      </c>
      <c r="H31" s="484">
        <f t="shared" si="2"/>
        <v>0</v>
      </c>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row>
    <row r="32" spans="1:33" ht="18.75" hidden="1" x14ac:dyDescent="0.25">
      <c r="B32" s="964" t="s">
        <v>2031</v>
      </c>
      <c r="C32" s="964"/>
      <c r="D32" s="964"/>
      <c r="E32" s="965">
        <f>SUM(F23:F31)</f>
        <v>0</v>
      </c>
      <c r="F32" s="965"/>
      <c r="G32" s="966">
        <f>SUM(H23:H31)</f>
        <v>0</v>
      </c>
      <c r="H32" s="966"/>
    </row>
    <row r="33" spans="2:8" ht="18.75" hidden="1" x14ac:dyDescent="0.25">
      <c r="B33" s="964" t="s">
        <v>1997</v>
      </c>
      <c r="C33" s="964"/>
      <c r="D33" s="964"/>
      <c r="E33" s="967" t="str">
        <f>IF(E32&lt;0.1,"UNCLASSIFIED",(IF(AND(E32&gt;=0.1,E32&lt;0.25),"ACCEPTABLE",(IF(AND(E32&gt;=0.25,E32&lt;0.4),"PASS",(IF(AND(E32&gt;=0.4,E32&lt;0.55),"GOOD",(IF(AND(E32&gt;=0.55,E32&lt;0.7),"VERY GOOD",(IF(AND(E32&gt;=0.7,E32&lt;0.85),"EXCELLENT",(IF(E32&gt;0.85,"OUTSTANDING")))))))))))))</f>
        <v>UNCLASSIFIED</v>
      </c>
      <c r="F33" s="967"/>
      <c r="G33" s="968" t="str">
        <f>IF(G32&lt;0.1,"UNCLASSIFIED",(IF(AND(G32&gt;=0.1,G32&lt;0.25),"ACCEPTABLE",(IF(AND(G32&gt;=0.25,G32&lt;0.4),"PASS",(IF(AND(G32&gt;=0.4,G32&lt;0.55),"GOOD",(IF(AND(G32&gt;=0.55,G32&lt;0.7),"VERY GOOD",(IF(AND(G32&gt;=0.7,G32&lt;0.85),"EXCELLENT",(IF(G32&gt;0.85,"OUTSTANDING")))))))))))))</f>
        <v>UNCLASSIFIED</v>
      </c>
      <c r="H33" s="968"/>
    </row>
    <row r="34" spans="2:8" hidden="1" x14ac:dyDescent="0.25">
      <c r="B34" s="378"/>
      <c r="C34" s="31"/>
      <c r="D34" s="31"/>
      <c r="E34" s="378"/>
      <c r="F34" s="31"/>
      <c r="G34" s="31"/>
      <c r="H34" s="379"/>
    </row>
    <row r="35" spans="2:8" hidden="1" x14ac:dyDescent="0.25"/>
  </sheetData>
  <mergeCells count="24">
    <mergeCell ref="B2:H2"/>
    <mergeCell ref="E4:F4"/>
    <mergeCell ref="G4:H4"/>
    <mergeCell ref="G16:H16"/>
    <mergeCell ref="G15:H15"/>
    <mergeCell ref="D4:D5"/>
    <mergeCell ref="B16:D16"/>
    <mergeCell ref="B4:B5"/>
    <mergeCell ref="C4:C5"/>
    <mergeCell ref="B15:D15"/>
    <mergeCell ref="E16:F16"/>
    <mergeCell ref="E15:F15"/>
    <mergeCell ref="B19:H19"/>
    <mergeCell ref="B21:B22"/>
    <mergeCell ref="C21:C22"/>
    <mergeCell ref="D21:D22"/>
    <mergeCell ref="E21:F21"/>
    <mergeCell ref="G21:H21"/>
    <mergeCell ref="B32:D32"/>
    <mergeCell ref="E32:F32"/>
    <mergeCell ref="G32:H32"/>
    <mergeCell ref="B33:D33"/>
    <mergeCell ref="E33:F33"/>
    <mergeCell ref="G33:H33"/>
  </mergeCells>
  <phoneticPr fontId="18" type="noConversion"/>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E1C08-FF44-4600-812B-424155868B6B}">
  <dimension ref="B1:C161"/>
  <sheetViews>
    <sheetView zoomScale="115" zoomScaleNormal="115" workbookViewId="0">
      <selection activeCell="C12" sqref="C12"/>
    </sheetView>
  </sheetViews>
  <sheetFormatPr defaultColWidth="8.85546875" defaultRowHeight="14.25" x14ac:dyDescent="0.25"/>
  <cols>
    <col min="1" max="1" width="1.28515625" style="172" customWidth="1"/>
    <col min="2" max="2" width="7.42578125" style="171" bestFit="1" customWidth="1"/>
    <col min="3" max="3" width="143.28515625" style="172" customWidth="1"/>
    <col min="4" max="16384" width="8.85546875" style="172"/>
  </cols>
  <sheetData>
    <row r="1" spans="2:3" ht="6.6" customHeight="1" x14ac:dyDescent="0.25"/>
    <row r="2" spans="2:3" x14ac:dyDescent="0.25">
      <c r="B2" s="972" t="s">
        <v>12</v>
      </c>
      <c r="C2" s="174" t="s">
        <v>2413</v>
      </c>
    </row>
    <row r="3" spans="2:3" x14ac:dyDescent="0.25">
      <c r="B3" s="972"/>
      <c r="C3" s="174" t="s">
        <v>2414</v>
      </c>
    </row>
    <row r="4" spans="2:3" x14ac:dyDescent="0.25">
      <c r="B4" s="173" t="s">
        <v>21</v>
      </c>
      <c r="C4" s="174" t="s">
        <v>2415</v>
      </c>
    </row>
    <row r="5" spans="2:3" ht="28.5" x14ac:dyDescent="0.25">
      <c r="B5" s="173" t="s">
        <v>32</v>
      </c>
      <c r="C5" s="174" t="s">
        <v>2416</v>
      </c>
    </row>
    <row r="6" spans="2:3" x14ac:dyDescent="0.25">
      <c r="B6" s="972" t="s">
        <v>41</v>
      </c>
      <c r="C6" s="174" t="s">
        <v>2417</v>
      </c>
    </row>
    <row r="7" spans="2:3" x14ac:dyDescent="0.25">
      <c r="B7" s="972"/>
      <c r="C7" s="174" t="s">
        <v>2418</v>
      </c>
    </row>
    <row r="8" spans="2:3" x14ac:dyDescent="0.25">
      <c r="B8" s="972" t="s">
        <v>46</v>
      </c>
      <c r="C8" s="174" t="s">
        <v>2419</v>
      </c>
    </row>
    <row r="9" spans="2:3" x14ac:dyDescent="0.25">
      <c r="B9" s="972"/>
      <c r="C9" s="174" t="s">
        <v>2420</v>
      </c>
    </row>
    <row r="10" spans="2:3" x14ac:dyDescent="0.25">
      <c r="B10" s="972" t="s">
        <v>50</v>
      </c>
      <c r="C10" s="174" t="s">
        <v>2421</v>
      </c>
    </row>
    <row r="11" spans="2:3" x14ac:dyDescent="0.25">
      <c r="B11" s="972"/>
      <c r="C11" s="174" t="s">
        <v>2422</v>
      </c>
    </row>
    <row r="12" spans="2:3" x14ac:dyDescent="0.25">
      <c r="B12" s="972" t="s">
        <v>56</v>
      </c>
      <c r="C12" s="174" t="s">
        <v>2421</v>
      </c>
    </row>
    <row r="13" spans="2:3" x14ac:dyDescent="0.25">
      <c r="B13" s="972"/>
      <c r="C13" s="174" t="s">
        <v>2423</v>
      </c>
    </row>
    <row r="14" spans="2:3" ht="28.5" x14ac:dyDescent="0.25">
      <c r="B14" s="173" t="s">
        <v>65</v>
      </c>
      <c r="C14" s="174" t="s">
        <v>2424</v>
      </c>
    </row>
    <row r="15" spans="2:3" x14ac:dyDescent="0.25">
      <c r="B15" s="972" t="s">
        <v>70</v>
      </c>
      <c r="C15" s="174" t="s">
        <v>2425</v>
      </c>
    </row>
    <row r="16" spans="2:3" x14ac:dyDescent="0.25">
      <c r="B16" s="972"/>
      <c r="C16" s="174" t="s">
        <v>2426</v>
      </c>
    </row>
    <row r="17" spans="2:3" x14ac:dyDescent="0.25">
      <c r="B17" s="972"/>
      <c r="C17" s="174" t="s">
        <v>2427</v>
      </c>
    </row>
    <row r="18" spans="2:3" x14ac:dyDescent="0.25">
      <c r="B18" s="972" t="s">
        <v>77</v>
      </c>
      <c r="C18" s="174" t="s">
        <v>2428</v>
      </c>
    </row>
    <row r="19" spans="2:3" x14ac:dyDescent="0.25">
      <c r="B19" s="972"/>
      <c r="C19" s="174" t="s">
        <v>2429</v>
      </c>
    </row>
    <row r="20" spans="2:3" ht="28.5" x14ac:dyDescent="0.25">
      <c r="B20" s="972"/>
      <c r="C20" s="174" t="s">
        <v>2430</v>
      </c>
    </row>
    <row r="21" spans="2:3" ht="28.5" x14ac:dyDescent="0.25">
      <c r="B21" s="972"/>
      <c r="C21" s="174" t="s">
        <v>2431</v>
      </c>
    </row>
    <row r="22" spans="2:3" x14ac:dyDescent="0.25">
      <c r="B22" s="972" t="s">
        <v>82</v>
      </c>
      <c r="C22" s="174" t="s">
        <v>2432</v>
      </c>
    </row>
    <row r="23" spans="2:3" x14ac:dyDescent="0.25">
      <c r="B23" s="972"/>
      <c r="C23" s="174" t="s">
        <v>2433</v>
      </c>
    </row>
    <row r="24" spans="2:3" x14ac:dyDescent="0.25">
      <c r="B24" s="972" t="s">
        <v>600</v>
      </c>
      <c r="C24" s="174" t="s">
        <v>2434</v>
      </c>
    </row>
    <row r="25" spans="2:3" x14ac:dyDescent="0.25">
      <c r="B25" s="972"/>
      <c r="C25" s="174" t="s">
        <v>2435</v>
      </c>
    </row>
    <row r="26" spans="2:3" x14ac:dyDescent="0.25">
      <c r="B26" s="972"/>
      <c r="C26" s="174" t="s">
        <v>2436</v>
      </c>
    </row>
    <row r="27" spans="2:3" x14ac:dyDescent="0.25">
      <c r="B27" s="972" t="s">
        <v>607</v>
      </c>
      <c r="C27" s="174" t="s">
        <v>2437</v>
      </c>
    </row>
    <row r="28" spans="2:3" x14ac:dyDescent="0.25">
      <c r="B28" s="972"/>
      <c r="C28" s="174" t="s">
        <v>2438</v>
      </c>
    </row>
    <row r="29" spans="2:3" ht="71.25" x14ac:dyDescent="0.25">
      <c r="B29" s="173" t="s">
        <v>89</v>
      </c>
      <c r="C29" s="175" t="s">
        <v>2439</v>
      </c>
    </row>
    <row r="30" spans="2:3" ht="57" x14ac:dyDescent="0.25">
      <c r="B30" s="173" t="s">
        <v>103</v>
      </c>
      <c r="C30" s="175" t="s">
        <v>2440</v>
      </c>
    </row>
    <row r="31" spans="2:3" ht="99.75" x14ac:dyDescent="0.25">
      <c r="B31" s="972" t="s">
        <v>111</v>
      </c>
      <c r="C31" s="175" t="s">
        <v>2441</v>
      </c>
    </row>
    <row r="32" spans="2:3" x14ac:dyDescent="0.25">
      <c r="B32" s="972"/>
      <c r="C32" s="175" t="s">
        <v>2442</v>
      </c>
    </row>
    <row r="33" spans="2:3" x14ac:dyDescent="0.25">
      <c r="B33" s="972"/>
      <c r="C33" s="175" t="s">
        <v>2443</v>
      </c>
    </row>
    <row r="34" spans="2:3" ht="42.75" x14ac:dyDescent="0.25">
      <c r="B34" s="972"/>
      <c r="C34" s="175" t="s">
        <v>2444</v>
      </c>
    </row>
    <row r="35" spans="2:3" x14ac:dyDescent="0.25">
      <c r="B35" s="972" t="s">
        <v>116</v>
      </c>
      <c r="C35" s="175" t="s">
        <v>2445</v>
      </c>
    </row>
    <row r="36" spans="2:3" x14ac:dyDescent="0.25">
      <c r="B36" s="972"/>
      <c r="C36" s="175" t="s">
        <v>2446</v>
      </c>
    </row>
    <row r="37" spans="2:3" x14ac:dyDescent="0.25">
      <c r="B37" s="972"/>
      <c r="C37" s="175" t="s">
        <v>2447</v>
      </c>
    </row>
    <row r="38" spans="2:3" x14ac:dyDescent="0.25">
      <c r="B38" s="972" t="s">
        <v>126</v>
      </c>
      <c r="C38" s="175" t="s">
        <v>2448</v>
      </c>
    </row>
    <row r="39" spans="2:3" x14ac:dyDescent="0.25">
      <c r="B39" s="972"/>
      <c r="C39" s="175" t="s">
        <v>2449</v>
      </c>
    </row>
    <row r="40" spans="2:3" ht="85.5" x14ac:dyDescent="0.25">
      <c r="B40" s="972"/>
      <c r="C40" s="175" t="s">
        <v>2450</v>
      </c>
    </row>
    <row r="41" spans="2:3" x14ac:dyDescent="0.25">
      <c r="B41" s="972"/>
      <c r="C41" s="175" t="s">
        <v>2451</v>
      </c>
    </row>
    <row r="42" spans="2:3" ht="28.5" x14ac:dyDescent="0.25">
      <c r="B42" s="972" t="s">
        <v>135</v>
      </c>
      <c r="C42" s="175" t="s">
        <v>2452</v>
      </c>
    </row>
    <row r="43" spans="2:3" x14ac:dyDescent="0.25">
      <c r="B43" s="972"/>
      <c r="C43" s="175" t="s">
        <v>2453</v>
      </c>
    </row>
    <row r="44" spans="2:3" x14ac:dyDescent="0.25">
      <c r="B44" s="972"/>
      <c r="C44" s="175" t="s">
        <v>2454</v>
      </c>
    </row>
    <row r="45" spans="2:3" x14ac:dyDescent="0.25">
      <c r="B45" s="972"/>
      <c r="C45" s="175" t="s">
        <v>2455</v>
      </c>
    </row>
    <row r="46" spans="2:3" ht="71.25" x14ac:dyDescent="0.25">
      <c r="B46" s="972"/>
      <c r="C46" s="175" t="s">
        <v>2456</v>
      </c>
    </row>
    <row r="47" spans="2:3" x14ac:dyDescent="0.25">
      <c r="B47" s="972"/>
      <c r="C47" s="175" t="s">
        <v>2457</v>
      </c>
    </row>
    <row r="48" spans="2:3" x14ac:dyDescent="0.25">
      <c r="B48" s="972"/>
      <c r="C48" s="175" t="s">
        <v>2458</v>
      </c>
    </row>
    <row r="49" spans="2:3" x14ac:dyDescent="0.25">
      <c r="B49" s="972" t="s">
        <v>140</v>
      </c>
      <c r="C49" s="175" t="s">
        <v>2459</v>
      </c>
    </row>
    <row r="50" spans="2:3" ht="28.5" x14ac:dyDescent="0.25">
      <c r="B50" s="972"/>
      <c r="C50" s="175" t="s">
        <v>2460</v>
      </c>
    </row>
    <row r="51" spans="2:3" x14ac:dyDescent="0.25">
      <c r="B51" s="972"/>
      <c r="C51" s="175" t="s">
        <v>2461</v>
      </c>
    </row>
    <row r="52" spans="2:3" x14ac:dyDescent="0.25">
      <c r="B52" s="972" t="s">
        <v>145</v>
      </c>
      <c r="C52" s="175" t="s">
        <v>2462</v>
      </c>
    </row>
    <row r="53" spans="2:3" x14ac:dyDescent="0.25">
      <c r="B53" s="972"/>
      <c r="C53" s="175" t="s">
        <v>2463</v>
      </c>
    </row>
    <row r="54" spans="2:3" x14ac:dyDescent="0.25">
      <c r="B54" s="972"/>
      <c r="C54" s="175" t="s">
        <v>2464</v>
      </c>
    </row>
    <row r="55" spans="2:3" x14ac:dyDescent="0.25">
      <c r="B55" s="972"/>
      <c r="C55" s="175" t="s">
        <v>2465</v>
      </c>
    </row>
    <row r="56" spans="2:3" ht="71.25" x14ac:dyDescent="0.25">
      <c r="B56" s="972"/>
      <c r="C56" s="175" t="s">
        <v>2466</v>
      </c>
    </row>
    <row r="57" spans="2:3" x14ac:dyDescent="0.25">
      <c r="B57" s="972" t="s">
        <v>153</v>
      </c>
      <c r="C57" s="175" t="s">
        <v>2467</v>
      </c>
    </row>
    <row r="58" spans="2:3" x14ac:dyDescent="0.25">
      <c r="B58" s="972"/>
      <c r="C58" s="175" t="s">
        <v>2468</v>
      </c>
    </row>
    <row r="59" spans="2:3" x14ac:dyDescent="0.25">
      <c r="B59" s="972"/>
      <c r="C59" s="175" t="s">
        <v>2469</v>
      </c>
    </row>
    <row r="60" spans="2:3" ht="71.25" x14ac:dyDescent="0.25">
      <c r="B60" s="972"/>
      <c r="C60" s="175" t="s">
        <v>2470</v>
      </c>
    </row>
    <row r="61" spans="2:3" x14ac:dyDescent="0.25">
      <c r="B61" s="972"/>
      <c r="C61" s="175" t="s">
        <v>2458</v>
      </c>
    </row>
    <row r="62" spans="2:3" x14ac:dyDescent="0.25">
      <c r="B62" s="972" t="s">
        <v>161</v>
      </c>
      <c r="C62" s="175" t="s">
        <v>2471</v>
      </c>
    </row>
    <row r="63" spans="2:3" x14ac:dyDescent="0.25">
      <c r="B63" s="972"/>
      <c r="C63" s="175" t="s">
        <v>2472</v>
      </c>
    </row>
    <row r="64" spans="2:3" x14ac:dyDescent="0.25">
      <c r="B64" s="972" t="s">
        <v>170</v>
      </c>
      <c r="C64" s="175" t="s">
        <v>2473</v>
      </c>
    </row>
    <row r="65" spans="2:3" x14ac:dyDescent="0.25">
      <c r="B65" s="972"/>
      <c r="C65" s="175" t="s">
        <v>2474</v>
      </c>
    </row>
    <row r="66" spans="2:3" x14ac:dyDescent="0.25">
      <c r="B66" s="972" t="s">
        <v>183</v>
      </c>
      <c r="C66" s="175" t="s">
        <v>2475</v>
      </c>
    </row>
    <row r="67" spans="2:3" ht="28.5" x14ac:dyDescent="0.25">
      <c r="B67" s="972"/>
      <c r="C67" s="175" t="s">
        <v>2476</v>
      </c>
    </row>
    <row r="68" spans="2:3" x14ac:dyDescent="0.25">
      <c r="B68" s="972" t="s">
        <v>195</v>
      </c>
      <c r="C68" s="175" t="s">
        <v>2474</v>
      </c>
    </row>
    <row r="69" spans="2:3" x14ac:dyDescent="0.25">
      <c r="B69" s="972"/>
      <c r="C69" s="175" t="s">
        <v>2477</v>
      </c>
    </row>
    <row r="70" spans="2:3" x14ac:dyDescent="0.25">
      <c r="B70" s="972" t="s">
        <v>200</v>
      </c>
      <c r="C70" s="175" t="s">
        <v>2474</v>
      </c>
    </row>
    <row r="71" spans="2:3" x14ac:dyDescent="0.25">
      <c r="B71" s="972"/>
      <c r="C71" s="175" t="s">
        <v>2478</v>
      </c>
    </row>
    <row r="72" spans="2:3" x14ac:dyDescent="0.25">
      <c r="B72" s="972" t="s">
        <v>205</v>
      </c>
      <c r="C72" s="175" t="s">
        <v>2479</v>
      </c>
    </row>
    <row r="73" spans="2:3" ht="57" x14ac:dyDescent="0.25">
      <c r="B73" s="972"/>
      <c r="C73" s="175" t="s">
        <v>2480</v>
      </c>
    </row>
    <row r="74" spans="2:3" ht="28.5" x14ac:dyDescent="0.25">
      <c r="B74" s="972" t="s">
        <v>212</v>
      </c>
      <c r="C74" s="175" t="s">
        <v>2481</v>
      </c>
    </row>
    <row r="75" spans="2:3" ht="57" x14ac:dyDescent="0.25">
      <c r="B75" s="972"/>
      <c r="C75" s="175" t="s">
        <v>2482</v>
      </c>
    </row>
    <row r="76" spans="2:3" ht="28.5" x14ac:dyDescent="0.25">
      <c r="B76" s="972" t="s">
        <v>217</v>
      </c>
      <c r="C76" s="175" t="s">
        <v>2483</v>
      </c>
    </row>
    <row r="77" spans="2:3" x14ac:dyDescent="0.25">
      <c r="B77" s="972"/>
      <c r="C77" s="175" t="s">
        <v>2484</v>
      </c>
    </row>
    <row r="78" spans="2:3" x14ac:dyDescent="0.25">
      <c r="B78" s="972" t="s">
        <v>225</v>
      </c>
      <c r="C78" s="175" t="s">
        <v>2485</v>
      </c>
    </row>
    <row r="79" spans="2:3" x14ac:dyDescent="0.25">
      <c r="B79" s="972"/>
      <c r="C79" s="175" t="s">
        <v>2486</v>
      </c>
    </row>
    <row r="80" spans="2:3" ht="114" x14ac:dyDescent="0.25">
      <c r="B80" s="972" t="s">
        <v>310</v>
      </c>
      <c r="C80" s="175" t="s">
        <v>2487</v>
      </c>
    </row>
    <row r="81" spans="2:3" x14ac:dyDescent="0.25">
      <c r="B81" s="972"/>
      <c r="C81" s="175" t="s">
        <v>2488</v>
      </c>
    </row>
    <row r="82" spans="2:3" x14ac:dyDescent="0.25">
      <c r="B82" s="972"/>
      <c r="C82" s="175" t="s">
        <v>2489</v>
      </c>
    </row>
    <row r="83" spans="2:3" x14ac:dyDescent="0.25">
      <c r="B83" s="972"/>
      <c r="C83" s="175" t="s">
        <v>2490</v>
      </c>
    </row>
    <row r="84" spans="2:3" x14ac:dyDescent="0.25">
      <c r="B84" s="972"/>
      <c r="C84" s="175" t="s">
        <v>2491</v>
      </c>
    </row>
    <row r="85" spans="2:3" x14ac:dyDescent="0.25">
      <c r="B85" s="972"/>
      <c r="C85" s="175" t="s">
        <v>2492</v>
      </c>
    </row>
    <row r="86" spans="2:3" x14ac:dyDescent="0.25">
      <c r="B86" s="972"/>
      <c r="C86" s="175" t="s">
        <v>2493</v>
      </c>
    </row>
    <row r="87" spans="2:3" x14ac:dyDescent="0.25">
      <c r="B87" s="972"/>
      <c r="C87" s="175" t="s">
        <v>2494</v>
      </c>
    </row>
    <row r="88" spans="2:3" x14ac:dyDescent="0.25">
      <c r="B88" s="972" t="s">
        <v>318</v>
      </c>
      <c r="C88" s="175" t="s">
        <v>2495</v>
      </c>
    </row>
    <row r="89" spans="2:3" x14ac:dyDescent="0.25">
      <c r="B89" s="972"/>
      <c r="C89" s="175" t="s">
        <v>2496</v>
      </c>
    </row>
    <row r="90" spans="2:3" x14ac:dyDescent="0.25">
      <c r="B90" s="972"/>
      <c r="C90" s="175" t="s">
        <v>2497</v>
      </c>
    </row>
    <row r="91" spans="2:3" x14ac:dyDescent="0.25">
      <c r="B91" s="972"/>
      <c r="C91" s="175" t="s">
        <v>2498</v>
      </c>
    </row>
    <row r="92" spans="2:3" ht="42.75" x14ac:dyDescent="0.25">
      <c r="B92" s="972" t="s">
        <v>330</v>
      </c>
      <c r="C92" s="175" t="s">
        <v>2499</v>
      </c>
    </row>
    <row r="93" spans="2:3" ht="42.75" x14ac:dyDescent="0.25">
      <c r="B93" s="972"/>
      <c r="C93" s="175" t="s">
        <v>2500</v>
      </c>
    </row>
    <row r="94" spans="2:3" x14ac:dyDescent="0.25">
      <c r="B94" s="972" t="s">
        <v>339</v>
      </c>
      <c r="C94" s="175" t="s">
        <v>2501</v>
      </c>
    </row>
    <row r="95" spans="2:3" x14ac:dyDescent="0.25">
      <c r="B95" s="972"/>
      <c r="C95" s="175" t="s">
        <v>2502</v>
      </c>
    </row>
    <row r="96" spans="2:3" x14ac:dyDescent="0.25">
      <c r="B96" s="972" t="s">
        <v>344</v>
      </c>
      <c r="C96" s="175" t="s">
        <v>2503</v>
      </c>
    </row>
    <row r="97" spans="2:3" x14ac:dyDescent="0.25">
      <c r="B97" s="972"/>
      <c r="C97" s="175" t="s">
        <v>2504</v>
      </c>
    </row>
    <row r="98" spans="2:3" x14ac:dyDescent="0.25">
      <c r="B98" s="972"/>
      <c r="C98" s="175" t="s">
        <v>2505</v>
      </c>
    </row>
    <row r="99" spans="2:3" ht="28.5" x14ac:dyDescent="0.25">
      <c r="B99" s="972"/>
      <c r="C99" s="175" t="s">
        <v>2506</v>
      </c>
    </row>
    <row r="100" spans="2:3" x14ac:dyDescent="0.25">
      <c r="B100" s="972" t="s">
        <v>353</v>
      </c>
      <c r="C100" s="175" t="s">
        <v>2507</v>
      </c>
    </row>
    <row r="101" spans="2:3" x14ac:dyDescent="0.25">
      <c r="B101" s="972"/>
      <c r="C101" s="175" t="s">
        <v>2508</v>
      </c>
    </row>
    <row r="102" spans="2:3" x14ac:dyDescent="0.25">
      <c r="B102" s="972"/>
      <c r="C102" s="175" t="s">
        <v>2509</v>
      </c>
    </row>
    <row r="103" spans="2:3" ht="71.25" x14ac:dyDescent="0.25">
      <c r="B103" s="972"/>
      <c r="C103" s="175" t="s">
        <v>2510</v>
      </c>
    </row>
    <row r="104" spans="2:3" ht="28.5" x14ac:dyDescent="0.25">
      <c r="B104" s="972" t="s">
        <v>362</v>
      </c>
      <c r="C104" s="175" t="s">
        <v>2511</v>
      </c>
    </row>
    <row r="105" spans="2:3" x14ac:dyDescent="0.25">
      <c r="B105" s="972"/>
      <c r="C105" s="175" t="s">
        <v>2512</v>
      </c>
    </row>
    <row r="106" spans="2:3" x14ac:dyDescent="0.25">
      <c r="B106" s="972"/>
      <c r="C106" s="175" t="s">
        <v>2513</v>
      </c>
    </row>
    <row r="107" spans="2:3" x14ac:dyDescent="0.25">
      <c r="B107" s="972"/>
      <c r="C107" s="175" t="s">
        <v>2514</v>
      </c>
    </row>
    <row r="108" spans="2:3" x14ac:dyDescent="0.25">
      <c r="B108" s="972" t="s">
        <v>372</v>
      </c>
      <c r="C108" s="175" t="s">
        <v>2515</v>
      </c>
    </row>
    <row r="109" spans="2:3" x14ac:dyDescent="0.25">
      <c r="B109" s="972"/>
      <c r="C109" s="175" t="s">
        <v>2516</v>
      </c>
    </row>
    <row r="110" spans="2:3" x14ac:dyDescent="0.25">
      <c r="B110" s="972"/>
      <c r="C110" s="175" t="s">
        <v>2517</v>
      </c>
    </row>
    <row r="111" spans="2:3" ht="28.5" x14ac:dyDescent="0.25">
      <c r="B111" s="972"/>
      <c r="C111" s="175" t="s">
        <v>2518</v>
      </c>
    </row>
    <row r="112" spans="2:3" x14ac:dyDescent="0.25">
      <c r="B112" s="972" t="s">
        <v>380</v>
      </c>
      <c r="C112" s="175" t="s">
        <v>2519</v>
      </c>
    </row>
    <row r="113" spans="2:3" x14ac:dyDescent="0.25">
      <c r="B113" s="972"/>
      <c r="C113" s="175" t="s">
        <v>2520</v>
      </c>
    </row>
    <row r="114" spans="2:3" x14ac:dyDescent="0.25">
      <c r="B114" s="972"/>
      <c r="C114" s="175" t="s">
        <v>2521</v>
      </c>
    </row>
    <row r="115" spans="2:3" ht="28.5" x14ac:dyDescent="0.25">
      <c r="B115" s="972"/>
      <c r="C115" s="175" t="s">
        <v>2522</v>
      </c>
    </row>
    <row r="116" spans="2:3" x14ac:dyDescent="0.25">
      <c r="B116" s="972" t="s">
        <v>387</v>
      </c>
      <c r="C116" s="175" t="s">
        <v>2523</v>
      </c>
    </row>
    <row r="117" spans="2:3" x14ac:dyDescent="0.25">
      <c r="B117" s="972"/>
      <c r="C117" s="175" t="s">
        <v>2524</v>
      </c>
    </row>
    <row r="118" spans="2:3" x14ac:dyDescent="0.25">
      <c r="B118" s="972"/>
      <c r="C118" s="175" t="s">
        <v>2525</v>
      </c>
    </row>
    <row r="119" spans="2:3" x14ac:dyDescent="0.25">
      <c r="B119" s="972" t="s">
        <v>395</v>
      </c>
      <c r="C119" s="175" t="s">
        <v>2526</v>
      </c>
    </row>
    <row r="120" spans="2:3" x14ac:dyDescent="0.25">
      <c r="B120" s="972"/>
      <c r="C120" s="175" t="s">
        <v>2527</v>
      </c>
    </row>
    <row r="121" spans="2:3" x14ac:dyDescent="0.25">
      <c r="B121" s="972" t="s">
        <v>401</v>
      </c>
      <c r="C121" s="175" t="s">
        <v>2528</v>
      </c>
    </row>
    <row r="122" spans="2:3" x14ac:dyDescent="0.25">
      <c r="B122" s="972"/>
      <c r="C122" s="175" t="s">
        <v>2529</v>
      </c>
    </row>
    <row r="123" spans="2:3" x14ac:dyDescent="0.25">
      <c r="B123" s="972"/>
      <c r="C123" s="175" t="s">
        <v>2530</v>
      </c>
    </row>
    <row r="124" spans="2:3" x14ac:dyDescent="0.25">
      <c r="B124" s="173" t="s">
        <v>405</v>
      </c>
      <c r="C124" s="175" t="s">
        <v>2531</v>
      </c>
    </row>
    <row r="125" spans="2:3" x14ac:dyDescent="0.25">
      <c r="B125" s="972" t="s">
        <v>409</v>
      </c>
      <c r="C125" s="175" t="s">
        <v>2532</v>
      </c>
    </row>
    <row r="126" spans="2:3" x14ac:dyDescent="0.25">
      <c r="B126" s="972"/>
      <c r="C126" s="175" t="s">
        <v>2533</v>
      </c>
    </row>
    <row r="127" spans="2:3" x14ac:dyDescent="0.25">
      <c r="B127" s="972"/>
      <c r="C127" s="175" t="s">
        <v>2534</v>
      </c>
    </row>
    <row r="128" spans="2:3" ht="28.5" x14ac:dyDescent="0.25">
      <c r="B128" s="972" t="s">
        <v>1580</v>
      </c>
      <c r="C128" s="175" t="s">
        <v>2535</v>
      </c>
    </row>
    <row r="129" spans="2:3" x14ac:dyDescent="0.25">
      <c r="B129" s="972"/>
      <c r="C129" s="175" t="s">
        <v>2536</v>
      </c>
    </row>
    <row r="130" spans="2:3" ht="28.5" x14ac:dyDescent="0.25">
      <c r="B130" s="972"/>
      <c r="C130" s="175" t="s">
        <v>2537</v>
      </c>
    </row>
    <row r="131" spans="2:3" x14ac:dyDescent="0.25">
      <c r="B131" s="173" t="s">
        <v>1581</v>
      </c>
      <c r="C131" s="175" t="s">
        <v>2538</v>
      </c>
    </row>
    <row r="132" spans="2:3" x14ac:dyDescent="0.25">
      <c r="B132" s="173" t="s">
        <v>1582</v>
      </c>
      <c r="C132" s="175" t="s">
        <v>2539</v>
      </c>
    </row>
    <row r="133" spans="2:3" x14ac:dyDescent="0.25">
      <c r="B133" s="972" t="s">
        <v>1583</v>
      </c>
      <c r="C133" s="175" t="s">
        <v>2540</v>
      </c>
    </row>
    <row r="134" spans="2:3" x14ac:dyDescent="0.25">
      <c r="B134" s="972"/>
      <c r="C134" s="175" t="s">
        <v>2541</v>
      </c>
    </row>
    <row r="135" spans="2:3" x14ac:dyDescent="0.25">
      <c r="B135" s="972"/>
      <c r="C135" s="175" t="s">
        <v>2542</v>
      </c>
    </row>
    <row r="136" spans="2:3" ht="57" x14ac:dyDescent="0.25">
      <c r="B136" s="972" t="s">
        <v>1584</v>
      </c>
      <c r="C136" s="175" t="s">
        <v>2543</v>
      </c>
    </row>
    <row r="137" spans="2:3" x14ac:dyDescent="0.25">
      <c r="B137" s="972"/>
      <c r="C137" s="175" t="s">
        <v>2544</v>
      </c>
    </row>
    <row r="138" spans="2:3" x14ac:dyDescent="0.25">
      <c r="B138" s="972"/>
      <c r="C138" s="175" t="s">
        <v>2545</v>
      </c>
    </row>
    <row r="139" spans="2:3" ht="28.5" x14ac:dyDescent="0.25">
      <c r="B139" s="972"/>
      <c r="C139" s="175" t="s">
        <v>2546</v>
      </c>
    </row>
    <row r="140" spans="2:3" x14ac:dyDescent="0.25">
      <c r="B140" s="173" t="s">
        <v>1585</v>
      </c>
      <c r="C140" s="175" t="s">
        <v>2547</v>
      </c>
    </row>
    <row r="141" spans="2:3" ht="57" x14ac:dyDescent="0.25">
      <c r="B141" s="972" t="s">
        <v>1586</v>
      </c>
      <c r="C141" s="175" t="s">
        <v>2548</v>
      </c>
    </row>
    <row r="142" spans="2:3" ht="28.5" x14ac:dyDescent="0.25">
      <c r="B142" s="972"/>
      <c r="C142" s="175" t="s">
        <v>2549</v>
      </c>
    </row>
    <row r="143" spans="2:3" x14ac:dyDescent="0.25">
      <c r="B143" s="173" t="s">
        <v>1587</v>
      </c>
      <c r="C143" s="175" t="s">
        <v>2550</v>
      </c>
    </row>
    <row r="144" spans="2:3" ht="42.75" x14ac:dyDescent="0.25">
      <c r="B144" s="173" t="s">
        <v>1588</v>
      </c>
      <c r="C144" s="175" t="s">
        <v>2551</v>
      </c>
    </row>
    <row r="145" spans="2:3" x14ac:dyDescent="0.25">
      <c r="B145" s="972" t="s">
        <v>1589</v>
      </c>
      <c r="C145" s="175" t="s">
        <v>2552</v>
      </c>
    </row>
    <row r="146" spans="2:3" x14ac:dyDescent="0.25">
      <c r="B146" s="972"/>
      <c r="C146" s="175" t="s">
        <v>2553</v>
      </c>
    </row>
    <row r="147" spans="2:3" x14ac:dyDescent="0.25">
      <c r="B147" s="972"/>
      <c r="C147" s="175" t="s">
        <v>2554</v>
      </c>
    </row>
    <row r="148" spans="2:3" x14ac:dyDescent="0.25">
      <c r="B148" s="173" t="s">
        <v>1590</v>
      </c>
      <c r="C148" s="175" t="s">
        <v>2555</v>
      </c>
    </row>
    <row r="149" spans="2:3" x14ac:dyDescent="0.25">
      <c r="B149" s="972" t="s">
        <v>481</v>
      </c>
      <c r="C149" s="175" t="s">
        <v>2556</v>
      </c>
    </row>
    <row r="150" spans="2:3" x14ac:dyDescent="0.25">
      <c r="B150" s="972"/>
      <c r="C150" s="175" t="s">
        <v>2557</v>
      </c>
    </row>
    <row r="151" spans="2:3" ht="28.5" x14ac:dyDescent="0.25">
      <c r="B151" s="972"/>
      <c r="C151" s="175" t="s">
        <v>2558</v>
      </c>
    </row>
    <row r="152" spans="2:3" x14ac:dyDescent="0.25">
      <c r="B152" s="972" t="s">
        <v>487</v>
      </c>
      <c r="C152" s="176" t="s">
        <v>2559</v>
      </c>
    </row>
    <row r="153" spans="2:3" x14ac:dyDescent="0.25">
      <c r="B153" s="972"/>
      <c r="C153" s="176" t="s">
        <v>2560</v>
      </c>
    </row>
    <row r="154" spans="2:3" x14ac:dyDescent="0.25">
      <c r="B154" s="972" t="s">
        <v>493</v>
      </c>
      <c r="C154" s="176" t="s">
        <v>2561</v>
      </c>
    </row>
    <row r="155" spans="2:3" x14ac:dyDescent="0.25">
      <c r="B155" s="972"/>
      <c r="C155" s="176" t="s">
        <v>2562</v>
      </c>
    </row>
    <row r="156" spans="2:3" x14ac:dyDescent="0.25">
      <c r="B156" s="972" t="s">
        <v>497</v>
      </c>
      <c r="C156" s="176" t="s">
        <v>2563</v>
      </c>
    </row>
    <row r="157" spans="2:3" x14ac:dyDescent="0.25">
      <c r="B157" s="972"/>
      <c r="C157" s="176" t="s">
        <v>2564</v>
      </c>
    </row>
    <row r="158" spans="2:3" ht="28.5" x14ac:dyDescent="0.25">
      <c r="B158" s="972"/>
      <c r="C158" s="176" t="s">
        <v>2565</v>
      </c>
    </row>
    <row r="159" spans="2:3" x14ac:dyDescent="0.25">
      <c r="B159" s="972" t="s">
        <v>505</v>
      </c>
      <c r="C159" s="175" t="s">
        <v>2566</v>
      </c>
    </row>
    <row r="160" spans="2:3" ht="28.5" x14ac:dyDescent="0.25">
      <c r="B160" s="972"/>
      <c r="C160" s="175" t="s">
        <v>2567</v>
      </c>
    </row>
    <row r="161" spans="2:3" ht="28.5" x14ac:dyDescent="0.25">
      <c r="B161" s="972"/>
      <c r="C161" s="175" t="s">
        <v>2568</v>
      </c>
    </row>
  </sheetData>
  <mergeCells count="49">
    <mergeCell ref="B159:B161"/>
    <mergeCell ref="B141:B142"/>
    <mergeCell ref="B145:B147"/>
    <mergeCell ref="B149:B151"/>
    <mergeCell ref="B152:B153"/>
    <mergeCell ref="B154:B155"/>
    <mergeCell ref="B156:B158"/>
    <mergeCell ref="B136:B139"/>
    <mergeCell ref="B96:B99"/>
    <mergeCell ref="B100:B103"/>
    <mergeCell ref="B104:B107"/>
    <mergeCell ref="B108:B111"/>
    <mergeCell ref="B112:B115"/>
    <mergeCell ref="B116:B118"/>
    <mergeCell ref="B119:B120"/>
    <mergeCell ref="B121:B123"/>
    <mergeCell ref="B125:B127"/>
    <mergeCell ref="B128:B130"/>
    <mergeCell ref="B133:B135"/>
    <mergeCell ref="B94:B95"/>
    <mergeCell ref="B64:B65"/>
    <mergeCell ref="B66:B67"/>
    <mergeCell ref="B68:B69"/>
    <mergeCell ref="B70:B71"/>
    <mergeCell ref="B72:B73"/>
    <mergeCell ref="B74:B75"/>
    <mergeCell ref="B76:B77"/>
    <mergeCell ref="B78:B79"/>
    <mergeCell ref="B80:B87"/>
    <mergeCell ref="B88:B91"/>
    <mergeCell ref="B92:B93"/>
    <mergeCell ref="B62:B63"/>
    <mergeCell ref="B18:B21"/>
    <mergeCell ref="B22:B23"/>
    <mergeCell ref="B24:B26"/>
    <mergeCell ref="B27:B28"/>
    <mergeCell ref="B31:B34"/>
    <mergeCell ref="B35:B37"/>
    <mergeCell ref="B38:B41"/>
    <mergeCell ref="B42:B48"/>
    <mergeCell ref="B49:B51"/>
    <mergeCell ref="B52:B56"/>
    <mergeCell ref="B57:B61"/>
    <mergeCell ref="B15:B17"/>
    <mergeCell ref="B2:B3"/>
    <mergeCell ref="B6:B7"/>
    <mergeCell ref="B8:B9"/>
    <mergeCell ref="B10:B11"/>
    <mergeCell ref="B12:B13"/>
  </mergeCells>
  <conditionalFormatting sqref="C2:C3">
    <cfRule type="expression" dxfId="11" priority="13" stopIfTrue="1">
      <formula>AND(COUNTIF(#REF!, C2)&gt;1,NOT(ISBLANK(C2)))</formula>
    </cfRule>
  </conditionalFormatting>
  <conditionalFormatting sqref="C4">
    <cfRule type="expression" dxfId="10" priority="12" stopIfTrue="1">
      <formula>AND(COUNTIF($C$28:$C$32, C4)&gt;1,NOT(ISBLANK(C4)))</formula>
    </cfRule>
  </conditionalFormatting>
  <conditionalFormatting sqref="C5">
    <cfRule type="expression" dxfId="9" priority="11" stopIfTrue="1">
      <formula>AND(COUNTIF($C$32:$C$36, C5)&gt;1,NOT(ISBLANK(C5)))</formula>
    </cfRule>
  </conditionalFormatting>
  <conditionalFormatting sqref="C6:C7">
    <cfRule type="expression" dxfId="8" priority="10" stopIfTrue="1">
      <formula>AND(COUNTIF($C$31:$C$35, C6)&gt;1,NOT(ISBLANK(C6)))</formula>
    </cfRule>
  </conditionalFormatting>
  <conditionalFormatting sqref="C8:C9">
    <cfRule type="expression" dxfId="7" priority="9" stopIfTrue="1">
      <formula>AND(COUNTIF($C$32:$C$36, C8)&gt;1,NOT(ISBLANK(C8)))</formula>
    </cfRule>
  </conditionalFormatting>
  <conditionalFormatting sqref="C10:C13">
    <cfRule type="expression" dxfId="6" priority="7" stopIfTrue="1">
      <formula>AND(COUNTIF($C$33:$C$37, C10)&gt;1,NOT(ISBLANK(C10)))</formula>
    </cfRule>
  </conditionalFormatting>
  <conditionalFormatting sqref="C14">
    <cfRule type="expression" dxfId="5" priority="6" stopIfTrue="1">
      <formula>AND(COUNTIF($C$32:$C$36, C14)&gt;1,NOT(ISBLANK(C14)))</formula>
    </cfRule>
  </conditionalFormatting>
  <conditionalFormatting sqref="C15:C17">
    <cfRule type="expression" dxfId="4" priority="5" stopIfTrue="1">
      <formula>AND(COUNTIF($C$33:$C$38, C15)&gt;1,NOT(ISBLANK(C15)))</formula>
    </cfRule>
  </conditionalFormatting>
  <conditionalFormatting sqref="C18:C21">
    <cfRule type="expression" dxfId="3" priority="4" stopIfTrue="1">
      <formula>AND(COUNTIF($C$35:$C$39, C18)&gt;1,NOT(ISBLANK(C18)))</formula>
    </cfRule>
  </conditionalFormatting>
  <conditionalFormatting sqref="C22:C23">
    <cfRule type="expression" dxfId="2" priority="3" stopIfTrue="1">
      <formula>AND(COUNTIF($C$31:$C$34, C22)&gt;1,NOT(ISBLANK(C22)))</formula>
    </cfRule>
  </conditionalFormatting>
  <conditionalFormatting sqref="C24:C26">
    <cfRule type="expression" dxfId="1" priority="2" stopIfTrue="1">
      <formula>AND(COUNTIF($C$31:$C$33, C24)&gt;1,NOT(ISBLANK(C24)))</formula>
    </cfRule>
  </conditionalFormatting>
  <conditionalFormatting sqref="C27:C28">
    <cfRule type="expression" dxfId="0" priority="1" stopIfTrue="1">
      <formula>AND(COUNTIF($C$33:$C$36, C27)&gt;1,NOT(ISBLANK(C27)))</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T5474"/>
  <sheetViews>
    <sheetView zoomScale="60" zoomScaleNormal="115" workbookViewId="0">
      <pane ySplit="1" topLeftCell="A349" activePane="bottomLeft" state="frozen"/>
      <selection activeCell="J479" sqref="J479:J482"/>
      <selection pane="bottomLeft" activeCell="I367" sqref="F361:I367"/>
    </sheetView>
  </sheetViews>
  <sheetFormatPr defaultColWidth="11.42578125" defaultRowHeight="15" x14ac:dyDescent="0.25"/>
  <cols>
    <col min="1" max="1" width="6.42578125" style="8" customWidth="1"/>
    <col min="2" max="2" width="7.5703125" style="8" customWidth="1"/>
    <col min="3" max="3" width="18" style="9" customWidth="1"/>
    <col min="4" max="4" width="31.42578125" style="9" customWidth="1"/>
    <col min="5" max="5" width="70.42578125" style="9" customWidth="1"/>
    <col min="6" max="6" width="75.42578125" style="9" customWidth="1"/>
    <col min="7" max="7" width="11.5703125" style="8" customWidth="1"/>
    <col min="8" max="9" width="11.5703125" style="4" customWidth="1"/>
    <col min="10" max="10" width="66.42578125" style="9" customWidth="1"/>
    <col min="11" max="11" width="81.42578125" style="9" customWidth="1"/>
    <col min="12" max="12" width="16.42578125" style="77" customWidth="1"/>
    <col min="13" max="13" width="14.42578125" style="77" customWidth="1"/>
    <col min="14" max="14" width="26.42578125" style="9" customWidth="1"/>
    <col min="15" max="16384" width="11.42578125" style="9"/>
  </cols>
  <sheetData>
    <row r="1" spans="1:13" s="120" customFormat="1" ht="63.6" customHeight="1" x14ac:dyDescent="0.25">
      <c r="A1" s="38" t="s">
        <v>0</v>
      </c>
      <c r="B1" s="38" t="s">
        <v>1</v>
      </c>
      <c r="C1" s="38" t="s">
        <v>2</v>
      </c>
      <c r="D1" s="39" t="s">
        <v>3</v>
      </c>
      <c r="E1" s="38" t="s">
        <v>4</v>
      </c>
      <c r="F1" s="38" t="s">
        <v>1447</v>
      </c>
      <c r="G1" s="40" t="s">
        <v>6</v>
      </c>
      <c r="H1" s="38" t="s">
        <v>7</v>
      </c>
      <c r="I1" s="41" t="s">
        <v>8</v>
      </c>
      <c r="J1" s="41" t="s">
        <v>1448</v>
      </c>
      <c r="K1" s="51" t="s">
        <v>1467</v>
      </c>
      <c r="L1" s="53" t="s">
        <v>9</v>
      </c>
      <c r="M1" s="53" t="s">
        <v>10</v>
      </c>
    </row>
    <row r="2" spans="1:13" s="120" customFormat="1" ht="19.5" thickBot="1" x14ac:dyDescent="0.3">
      <c r="A2" s="522" t="s">
        <v>11</v>
      </c>
      <c r="B2" s="523"/>
      <c r="C2" s="523"/>
      <c r="D2" s="523"/>
      <c r="E2" s="523"/>
      <c r="F2" s="523"/>
      <c r="G2" s="523"/>
      <c r="H2" s="523"/>
      <c r="I2" s="523"/>
      <c r="J2" s="524"/>
      <c r="K2" s="58"/>
      <c r="L2" s="59"/>
      <c r="M2" s="59"/>
    </row>
    <row r="3" spans="1:13" ht="14.85" customHeight="1" x14ac:dyDescent="0.25">
      <c r="A3" s="531">
        <v>1</v>
      </c>
      <c r="B3" s="513" t="s">
        <v>12</v>
      </c>
      <c r="C3" s="519" t="s">
        <v>13</v>
      </c>
      <c r="D3" s="519" t="s">
        <v>14</v>
      </c>
      <c r="E3" s="519" t="s">
        <v>15</v>
      </c>
      <c r="F3" s="60" t="s">
        <v>16</v>
      </c>
      <c r="G3" s="1">
        <v>0</v>
      </c>
      <c r="H3" s="2"/>
      <c r="I3" s="2"/>
      <c r="J3" s="497"/>
      <c r="K3" s="497" t="s">
        <v>1471</v>
      </c>
      <c r="L3" s="61">
        <f>IF(H3="x",G3*[1]RESULTATS!$H$11,0)</f>
        <v>0</v>
      </c>
      <c r="M3" s="62">
        <f>IF(I3="x",G3*[1]RESULTATS!$H$11,0)</f>
        <v>0</v>
      </c>
    </row>
    <row r="4" spans="1:13" x14ac:dyDescent="0.25">
      <c r="A4" s="532"/>
      <c r="B4" s="514"/>
      <c r="C4" s="520"/>
      <c r="D4" s="520"/>
      <c r="E4" s="520"/>
      <c r="F4" s="37" t="s">
        <v>17</v>
      </c>
      <c r="G4" s="3">
        <v>0</v>
      </c>
      <c r="J4" s="498"/>
      <c r="K4" s="498"/>
      <c r="L4" s="63">
        <f>IF(H4="x",G4*[1]RESULTATS!$H$11,0)</f>
        <v>0</v>
      </c>
      <c r="M4" s="64">
        <f>IF(I4="x",G4*[1]RESULTATS!$H$11,0)</f>
        <v>0</v>
      </c>
    </row>
    <row r="5" spans="1:13" x14ac:dyDescent="0.25">
      <c r="A5" s="532"/>
      <c r="B5" s="514"/>
      <c r="C5" s="520"/>
      <c r="D5" s="520"/>
      <c r="E5" s="520"/>
      <c r="F5" s="37" t="s">
        <v>18</v>
      </c>
      <c r="G5" s="3">
        <v>0</v>
      </c>
      <c r="J5" s="498"/>
      <c r="K5" s="498"/>
      <c r="L5" s="63">
        <f>IF(H5="x",G5*[1]RESULTATS!$H$11,0)</f>
        <v>0</v>
      </c>
      <c r="M5" s="64">
        <f>IF(I5="x",G5*[1]RESULTATS!$H$11,0)</f>
        <v>0</v>
      </c>
    </row>
    <row r="6" spans="1:13" x14ac:dyDescent="0.25">
      <c r="A6" s="532"/>
      <c r="B6" s="514"/>
      <c r="C6" s="520"/>
      <c r="D6" s="520"/>
      <c r="E6" s="520"/>
      <c r="F6" s="37" t="s">
        <v>19</v>
      </c>
      <c r="G6" s="3">
        <v>1</v>
      </c>
      <c r="J6" s="498"/>
      <c r="K6" s="498"/>
      <c r="L6" s="63">
        <f>IF(H6="x",G6*[1]RESULTATS!$H$11,0)</f>
        <v>0</v>
      </c>
      <c r="M6" s="64">
        <f>IF(I6="x",G6*[1]RESULTATS!$H$11,0)</f>
        <v>0</v>
      </c>
    </row>
    <row r="7" spans="1:13" ht="72" customHeight="1" thickBot="1" x14ac:dyDescent="0.3">
      <c r="A7" s="533"/>
      <c r="B7" s="515"/>
      <c r="C7" s="521"/>
      <c r="D7" s="521"/>
      <c r="E7" s="521"/>
      <c r="F7" s="37" t="s">
        <v>20</v>
      </c>
      <c r="G7" s="3">
        <v>2</v>
      </c>
      <c r="J7" s="499"/>
      <c r="K7" s="499"/>
      <c r="L7" s="66">
        <f>IF(H7="x",G7*[1]RESULTATS!$H$11,0)</f>
        <v>0</v>
      </c>
      <c r="M7" s="67">
        <f>IF(I7="x",G7*[1]RESULTATS!$H$11,0)</f>
        <v>0</v>
      </c>
    </row>
    <row r="8" spans="1:13" ht="14.85" customHeight="1" x14ac:dyDescent="0.25">
      <c r="A8" s="513">
        <v>1</v>
      </c>
      <c r="B8" s="516" t="s">
        <v>21</v>
      </c>
      <c r="C8" s="519" t="s">
        <v>22</v>
      </c>
      <c r="D8" s="519" t="s">
        <v>23</v>
      </c>
      <c r="E8" s="519" t="s">
        <v>24</v>
      </c>
      <c r="F8" s="60" t="s">
        <v>16</v>
      </c>
      <c r="G8" s="1">
        <v>0</v>
      </c>
      <c r="H8" s="2"/>
      <c r="I8" s="2"/>
      <c r="J8" s="494"/>
      <c r="K8" s="494" t="s">
        <v>1468</v>
      </c>
      <c r="L8" s="61">
        <f>IF(H8="x",G8*[1]RESULTATS!$H$11,0)</f>
        <v>0</v>
      </c>
      <c r="M8" s="62">
        <f>IF(I8="x",G8*[1]RESULTATS!$H$11,0)</f>
        <v>0</v>
      </c>
    </row>
    <row r="9" spans="1:13" x14ac:dyDescent="0.25">
      <c r="A9" s="514"/>
      <c r="B9" s="517"/>
      <c r="C9" s="520"/>
      <c r="D9" s="520"/>
      <c r="E9" s="520"/>
      <c r="F9" s="37" t="s">
        <v>17</v>
      </c>
      <c r="G9" s="3">
        <v>0</v>
      </c>
      <c r="J9" s="495"/>
      <c r="K9" s="495"/>
      <c r="L9" s="63">
        <f>IF(H9="x",G9*[1]RESULTATS!$H$11,0)</f>
        <v>0</v>
      </c>
      <c r="M9" s="64">
        <f>IF(I9="x",G9*[1]RESULTATS!$H$11,0)</f>
        <v>0</v>
      </c>
    </row>
    <row r="10" spans="1:13" ht="30" x14ac:dyDescent="0.25">
      <c r="A10" s="514"/>
      <c r="B10" s="517"/>
      <c r="C10" s="520"/>
      <c r="D10" s="520"/>
      <c r="E10" s="520"/>
      <c r="F10" s="37" t="s">
        <v>25</v>
      </c>
      <c r="G10" s="3">
        <v>1</v>
      </c>
      <c r="J10" s="495"/>
      <c r="K10" s="495"/>
      <c r="L10" s="63">
        <f>IF(H10="x",G10*[1]RESULTATS!$H$11,0)</f>
        <v>0</v>
      </c>
      <c r="M10" s="64">
        <f>IF(I10="x",G10*[1]RESULTATS!$H$11,0)</f>
        <v>0</v>
      </c>
    </row>
    <row r="11" spans="1:13" ht="30" x14ac:dyDescent="0.25">
      <c r="A11" s="514"/>
      <c r="B11" s="517"/>
      <c r="C11" s="520"/>
      <c r="D11" s="520"/>
      <c r="E11" s="520"/>
      <c r="F11" s="37" t="s">
        <v>26</v>
      </c>
      <c r="G11" s="3">
        <v>2</v>
      </c>
      <c r="J11" s="495"/>
      <c r="K11" s="495"/>
      <c r="L11" s="63">
        <f>IF(H11="x",G11*[1]RESULTATS!$H$11,0)</f>
        <v>0</v>
      </c>
      <c r="M11" s="64">
        <f>IF(I11="x",G11*[1]RESULTATS!$H$11,0)</f>
        <v>0</v>
      </c>
    </row>
    <row r="12" spans="1:13" ht="30" x14ac:dyDescent="0.25">
      <c r="A12" s="514"/>
      <c r="B12" s="517"/>
      <c r="C12" s="520"/>
      <c r="D12" s="520"/>
      <c r="E12" s="520"/>
      <c r="F12" s="37" t="s">
        <v>27</v>
      </c>
      <c r="G12" s="3">
        <v>2</v>
      </c>
      <c r="J12" s="495"/>
      <c r="K12" s="495"/>
      <c r="L12" s="63">
        <f>IF(H12="x",G12*[1]RESULTATS!$H$11,0)</f>
        <v>0</v>
      </c>
      <c r="M12" s="64">
        <f>IF(I12="x",G12*[1]RESULTATS!$H$11,0)</f>
        <v>0</v>
      </c>
    </row>
    <row r="13" spans="1:13" ht="30" x14ac:dyDescent="0.25">
      <c r="A13" s="514"/>
      <c r="B13" s="517"/>
      <c r="C13" s="520"/>
      <c r="D13" s="520"/>
      <c r="E13" s="520"/>
      <c r="F13" s="37" t="s">
        <v>28</v>
      </c>
      <c r="G13" s="3">
        <v>3</v>
      </c>
      <c r="J13" s="495"/>
      <c r="K13" s="495"/>
      <c r="L13" s="63">
        <f>IF(H13="x",G13*[1]RESULTATS!$H$11,0)</f>
        <v>0</v>
      </c>
      <c r="M13" s="64">
        <f>IF(I13="x",G13*[1]RESULTATS!$H$11,0)</f>
        <v>0</v>
      </c>
    </row>
    <row r="14" spans="1:13" x14ac:dyDescent="0.25">
      <c r="A14" s="514"/>
      <c r="B14" s="517"/>
      <c r="C14" s="520"/>
      <c r="D14" s="520"/>
      <c r="E14" s="520"/>
      <c r="F14" s="37" t="s">
        <v>29</v>
      </c>
      <c r="G14" s="3">
        <v>3</v>
      </c>
      <c r="J14" s="495"/>
      <c r="K14" s="495"/>
      <c r="L14" s="63">
        <f>IF(H14="x",G14*[1]RESULTATS!$H$11,0)</f>
        <v>0</v>
      </c>
      <c r="M14" s="64">
        <f>IF(I14="x",G14*[1]RESULTATS!$H$11,0)</f>
        <v>0</v>
      </c>
    </row>
    <row r="15" spans="1:13" x14ac:dyDescent="0.25">
      <c r="A15" s="514"/>
      <c r="B15" s="517"/>
      <c r="C15" s="520"/>
      <c r="D15" s="520"/>
      <c r="E15" s="520"/>
      <c r="F15" s="37" t="s">
        <v>30</v>
      </c>
      <c r="G15" s="3">
        <v>4</v>
      </c>
      <c r="J15" s="495"/>
      <c r="K15" s="495"/>
      <c r="L15" s="63">
        <f>IF(H15="x",G15*[1]RESULTATS!$H$11,0)</f>
        <v>0</v>
      </c>
      <c r="M15" s="64">
        <f>IF(I15="x",G15*[1]RESULTATS!$H$11,0)</f>
        <v>0</v>
      </c>
    </row>
    <row r="16" spans="1:13" ht="15.75" thickBot="1" x14ac:dyDescent="0.3">
      <c r="A16" s="515"/>
      <c r="B16" s="518"/>
      <c r="C16" s="521"/>
      <c r="D16" s="521"/>
      <c r="E16" s="521"/>
      <c r="F16" s="65" t="s">
        <v>31</v>
      </c>
      <c r="G16" s="5">
        <v>0</v>
      </c>
      <c r="H16" s="6"/>
      <c r="I16" s="6"/>
      <c r="J16" s="496"/>
      <c r="K16" s="496"/>
      <c r="L16" s="66">
        <f>IF(H16="x",G16*[1]RESULTATS!$H$11,0)</f>
        <v>0</v>
      </c>
      <c r="M16" s="67">
        <f>IF(I16="x",G16*[1]RESULTATS!$H$11,0)</f>
        <v>0</v>
      </c>
    </row>
    <row r="17" spans="1:13" ht="14.85" customHeight="1" x14ac:dyDescent="0.25">
      <c r="A17" s="513">
        <v>1</v>
      </c>
      <c r="B17" s="516" t="s">
        <v>32</v>
      </c>
      <c r="C17" s="519" t="s">
        <v>33</v>
      </c>
      <c r="D17" s="519" t="s">
        <v>34</v>
      </c>
      <c r="E17" s="519" t="s">
        <v>35</v>
      </c>
      <c r="F17" s="60" t="s">
        <v>16</v>
      </c>
      <c r="G17" s="1">
        <v>0</v>
      </c>
      <c r="H17" s="2"/>
      <c r="I17" s="2"/>
      <c r="J17" s="497"/>
      <c r="K17" s="497" t="s">
        <v>1472</v>
      </c>
      <c r="L17" s="61">
        <f>IF(H17="x",G17*[1]RESULTATS!$H$11,0)</f>
        <v>0</v>
      </c>
      <c r="M17" s="62">
        <f>IF(I17="x",G17*[1]RESULTATS!$H$11,0)</f>
        <v>0</v>
      </c>
    </row>
    <row r="18" spans="1:13" x14ac:dyDescent="0.25">
      <c r="A18" s="514"/>
      <c r="B18" s="517"/>
      <c r="C18" s="520"/>
      <c r="D18" s="520"/>
      <c r="E18" s="520"/>
      <c r="F18" s="37" t="s">
        <v>17</v>
      </c>
      <c r="G18" s="3">
        <v>0</v>
      </c>
      <c r="J18" s="498"/>
      <c r="K18" s="498"/>
      <c r="L18" s="63">
        <f>IF(H18="x",G18*[1]RESULTATS!$H$11,0)</f>
        <v>0</v>
      </c>
      <c r="M18" s="64">
        <f>IF(I18="x",G18*[1]RESULTATS!$H$11,0)</f>
        <v>0</v>
      </c>
    </row>
    <row r="19" spans="1:13" x14ac:dyDescent="0.25">
      <c r="A19" s="514"/>
      <c r="B19" s="517"/>
      <c r="C19" s="520"/>
      <c r="D19" s="520"/>
      <c r="E19" s="520"/>
      <c r="F19" s="37" t="s">
        <v>36</v>
      </c>
      <c r="G19" s="3">
        <v>0</v>
      </c>
      <c r="J19" s="498"/>
      <c r="K19" s="498"/>
      <c r="L19" s="63">
        <f>IF(H19="x",G19*[1]RESULTATS!$H$11,0)</f>
        <v>0</v>
      </c>
      <c r="M19" s="64">
        <f>IF(I19="x",G19*[1]RESULTATS!$H$11,0)</f>
        <v>0</v>
      </c>
    </row>
    <row r="20" spans="1:13" x14ac:dyDescent="0.25">
      <c r="A20" s="514"/>
      <c r="B20" s="517"/>
      <c r="C20" s="520"/>
      <c r="D20" s="520"/>
      <c r="E20" s="520"/>
      <c r="F20" s="37" t="s">
        <v>37</v>
      </c>
      <c r="G20" s="3">
        <v>1</v>
      </c>
      <c r="J20" s="498"/>
      <c r="K20" s="498"/>
      <c r="L20" s="63">
        <f>IF(H20="x",G20*[1]RESULTATS!$H$11,0)</f>
        <v>0</v>
      </c>
      <c r="M20" s="64">
        <f>IF(I20="x",G20*[1]RESULTATS!$H$11,0)</f>
        <v>0</v>
      </c>
    </row>
    <row r="21" spans="1:13" ht="30" x14ac:dyDescent="0.25">
      <c r="A21" s="514"/>
      <c r="B21" s="517"/>
      <c r="C21" s="520"/>
      <c r="D21" s="520"/>
      <c r="E21" s="520"/>
      <c r="F21" s="37" t="s">
        <v>38</v>
      </c>
      <c r="G21" s="3">
        <v>2</v>
      </c>
      <c r="J21" s="498"/>
      <c r="K21" s="498"/>
      <c r="L21" s="63">
        <f>IF(H21="x",G21*[1]RESULTATS!$H$11,0)</f>
        <v>0</v>
      </c>
      <c r="M21" s="64">
        <f>IF(I21="x",G21*[1]RESULTATS!$H$11,0)</f>
        <v>0</v>
      </c>
    </row>
    <row r="22" spans="1:13" x14ac:dyDescent="0.25">
      <c r="A22" s="514"/>
      <c r="B22" s="517"/>
      <c r="C22" s="520"/>
      <c r="D22" s="520"/>
      <c r="E22" s="520"/>
      <c r="F22" s="37" t="s">
        <v>39</v>
      </c>
      <c r="G22" s="3">
        <v>2</v>
      </c>
      <c r="J22" s="498"/>
      <c r="K22" s="498"/>
      <c r="L22" s="63">
        <f>IF(H22="x",G22*[1]RESULTATS!$H$11,0)</f>
        <v>0</v>
      </c>
      <c r="M22" s="64">
        <f>IF(I22="x",G22*[1]RESULTATS!$H$11,0)</f>
        <v>0</v>
      </c>
    </row>
    <row r="23" spans="1:13" x14ac:dyDescent="0.25">
      <c r="A23" s="514"/>
      <c r="B23" s="517"/>
      <c r="C23" s="520"/>
      <c r="D23" s="520"/>
      <c r="E23" s="520"/>
      <c r="F23" s="37" t="s">
        <v>40</v>
      </c>
      <c r="G23" s="3">
        <v>4</v>
      </c>
      <c r="J23" s="498"/>
      <c r="K23" s="498"/>
      <c r="L23" s="63">
        <f>IF(H23="x",G23*[1]RESULTATS!$H$11,0)</f>
        <v>0</v>
      </c>
      <c r="M23" s="64">
        <f>IF(I23="x",G23*[1]RESULTATS!$H$11,0)</f>
        <v>0</v>
      </c>
    </row>
    <row r="24" spans="1:13" ht="15.75" thickBot="1" x14ac:dyDescent="0.3">
      <c r="A24" s="515"/>
      <c r="B24" s="518"/>
      <c r="C24" s="521"/>
      <c r="D24" s="521"/>
      <c r="E24" s="521"/>
      <c r="F24" s="65" t="s">
        <v>31</v>
      </c>
      <c r="G24" s="5">
        <v>0</v>
      </c>
      <c r="H24" s="6"/>
      <c r="I24" s="6"/>
      <c r="J24" s="499"/>
      <c r="K24" s="499"/>
      <c r="L24" s="66">
        <f>IF(H24="x",G24*[1]RESULTATS!$H$11,0)</f>
        <v>0</v>
      </c>
      <c r="M24" s="67">
        <f>IF(I24="x",G24*[1]RESULTATS!$H$11,0)</f>
        <v>0</v>
      </c>
    </row>
    <row r="25" spans="1:13" ht="14.85" customHeight="1" x14ac:dyDescent="0.25">
      <c r="A25" s="513">
        <v>1</v>
      </c>
      <c r="B25" s="516" t="s">
        <v>41</v>
      </c>
      <c r="C25" s="519" t="s">
        <v>42</v>
      </c>
      <c r="D25" s="519" t="s">
        <v>43</v>
      </c>
      <c r="E25" s="519" t="s">
        <v>44</v>
      </c>
      <c r="F25" s="60" t="s">
        <v>16</v>
      </c>
      <c r="G25" s="1">
        <v>0</v>
      </c>
      <c r="H25" s="2"/>
      <c r="I25" s="2"/>
      <c r="J25" s="497"/>
      <c r="K25" s="497" t="s">
        <v>1469</v>
      </c>
      <c r="L25" s="61">
        <f>IF(H25="x",G25*[1]RESULTATS!$H$11,0)</f>
        <v>0</v>
      </c>
      <c r="M25" s="62">
        <f>IF(I25="x",G25*[1]RESULTATS!$H$11,0)</f>
        <v>0</v>
      </c>
    </row>
    <row r="26" spans="1:13" x14ac:dyDescent="0.25">
      <c r="A26" s="514"/>
      <c r="B26" s="517"/>
      <c r="C26" s="520"/>
      <c r="D26" s="520"/>
      <c r="E26" s="520"/>
      <c r="F26" s="37" t="s">
        <v>17</v>
      </c>
      <c r="G26" s="3">
        <v>0</v>
      </c>
      <c r="J26" s="498"/>
      <c r="K26" s="498"/>
      <c r="L26" s="63">
        <f>IF(H26="x",G26*[1]RESULTATS!$H$11,0)</f>
        <v>0</v>
      </c>
      <c r="M26" s="64">
        <f>IF(I26="x",G26*[1]RESULTATS!$H$11,0)</f>
        <v>0</v>
      </c>
    </row>
    <row r="27" spans="1:13" x14ac:dyDescent="0.25">
      <c r="A27" s="514"/>
      <c r="B27" s="517"/>
      <c r="C27" s="520"/>
      <c r="D27" s="520"/>
      <c r="E27" s="520"/>
      <c r="F27" s="37" t="s">
        <v>36</v>
      </c>
      <c r="G27" s="3">
        <v>0</v>
      </c>
      <c r="H27" s="42"/>
      <c r="I27" s="42"/>
      <c r="J27" s="498"/>
      <c r="K27" s="498"/>
      <c r="L27" s="63">
        <f>IF(H27="x",G27*[1]RESULTATS!$H$11,0)</f>
        <v>0</v>
      </c>
      <c r="M27" s="64">
        <f>IF(I27="x",G27*[1]RESULTATS!$H$11,0)</f>
        <v>0</v>
      </c>
    </row>
    <row r="28" spans="1:13" ht="31.5" customHeight="1" thickBot="1" x14ac:dyDescent="0.3">
      <c r="A28" s="515"/>
      <c r="B28" s="518"/>
      <c r="C28" s="521"/>
      <c r="D28" s="521"/>
      <c r="E28" s="521"/>
      <c r="F28" s="65" t="s">
        <v>45</v>
      </c>
      <c r="G28" s="5">
        <v>2</v>
      </c>
      <c r="H28" s="43"/>
      <c r="I28" s="43"/>
      <c r="J28" s="499"/>
      <c r="K28" s="499"/>
      <c r="L28" s="66">
        <f>IF(H28="x",G28*[1]RESULTATS!$H$11,0)</f>
        <v>0</v>
      </c>
      <c r="M28" s="67">
        <f>IF(I28="x",G28*[1]RESULTATS!$H$11,0)</f>
        <v>0</v>
      </c>
    </row>
    <row r="29" spans="1:13" ht="14.85" customHeight="1" x14ac:dyDescent="0.25">
      <c r="A29" s="513">
        <v>1</v>
      </c>
      <c r="B29" s="516" t="s">
        <v>46</v>
      </c>
      <c r="C29" s="519" t="s">
        <v>47</v>
      </c>
      <c r="D29" s="519" t="s">
        <v>48</v>
      </c>
      <c r="E29" s="519" t="s">
        <v>49</v>
      </c>
      <c r="F29" s="60" t="s">
        <v>16</v>
      </c>
      <c r="G29" s="1">
        <v>0</v>
      </c>
      <c r="H29" s="2"/>
      <c r="I29" s="2"/>
      <c r="J29" s="494"/>
      <c r="K29" s="494" t="s">
        <v>1470</v>
      </c>
      <c r="L29" s="61">
        <f>IF(H29="x",G29*[1]RESULTATS!$H$11,0)</f>
        <v>0</v>
      </c>
      <c r="M29" s="62">
        <f>IF(I29="x",G29*[1]RESULTATS!$H$11,0)</f>
        <v>0</v>
      </c>
    </row>
    <row r="30" spans="1:13" x14ac:dyDescent="0.25">
      <c r="A30" s="514"/>
      <c r="B30" s="517"/>
      <c r="C30" s="520"/>
      <c r="D30" s="520"/>
      <c r="E30" s="520"/>
      <c r="F30" s="37" t="s">
        <v>17</v>
      </c>
      <c r="G30" s="3">
        <v>0</v>
      </c>
      <c r="J30" s="495"/>
      <c r="K30" s="495"/>
      <c r="L30" s="63">
        <f>IF(H30="x",G30*[1]RESULTATS!$H$11,0)</f>
        <v>0</v>
      </c>
      <c r="M30" s="64">
        <f>IF(I30="x",G30*[1]RESULTATS!$H$11,0)</f>
        <v>0</v>
      </c>
    </row>
    <row r="31" spans="1:13" x14ac:dyDescent="0.25">
      <c r="A31" s="514"/>
      <c r="B31" s="517"/>
      <c r="C31" s="520"/>
      <c r="D31" s="520"/>
      <c r="E31" s="520"/>
      <c r="F31" s="37" t="s">
        <v>36</v>
      </c>
      <c r="G31" s="3">
        <v>0</v>
      </c>
      <c r="J31" s="495"/>
      <c r="K31" s="495"/>
      <c r="L31" s="63">
        <f>IF(H31="x",G31*[1]RESULTATS!$H$11,0)</f>
        <v>0</v>
      </c>
      <c r="M31" s="64">
        <f>IF(I31="x",G31*[1]RESULTATS!$H$11,0)</f>
        <v>0</v>
      </c>
    </row>
    <row r="32" spans="1:13" ht="92.25" customHeight="1" thickBot="1" x14ac:dyDescent="0.3">
      <c r="A32" s="515"/>
      <c r="B32" s="518"/>
      <c r="C32" s="521"/>
      <c r="D32" s="521"/>
      <c r="E32" s="521"/>
      <c r="F32" s="65" t="s">
        <v>45</v>
      </c>
      <c r="G32" s="5">
        <v>2</v>
      </c>
      <c r="H32" s="6"/>
      <c r="I32" s="6"/>
      <c r="J32" s="496"/>
      <c r="K32" s="496"/>
      <c r="L32" s="66">
        <f>IF(H32="x",G32*[1]RESULTATS!$H$11,0)</f>
        <v>0</v>
      </c>
      <c r="M32" s="67">
        <f>IF(I32="x",G32*[1]RESULTATS!$H$11,0)</f>
        <v>0</v>
      </c>
    </row>
    <row r="33" spans="1:13" ht="14.85" customHeight="1" x14ac:dyDescent="0.25">
      <c r="A33" s="513">
        <v>1</v>
      </c>
      <c r="B33" s="516" t="s">
        <v>50</v>
      </c>
      <c r="C33" s="519" t="s">
        <v>51</v>
      </c>
      <c r="D33" s="519" t="s">
        <v>52</v>
      </c>
      <c r="E33" s="519" t="s">
        <v>53</v>
      </c>
      <c r="F33" s="60" t="s">
        <v>16</v>
      </c>
      <c r="G33" s="1">
        <v>0</v>
      </c>
      <c r="H33" s="2"/>
      <c r="I33" s="2"/>
      <c r="J33" s="497"/>
      <c r="K33" s="497" t="s">
        <v>1478</v>
      </c>
      <c r="L33" s="61">
        <f>IF(H33="x",G33*[1]RESULTATS!$H$11,0)</f>
        <v>0</v>
      </c>
      <c r="M33" s="62">
        <f>IF(I33="x",G33*[1]RESULTATS!$H$11,0)</f>
        <v>0</v>
      </c>
    </row>
    <row r="34" spans="1:13" x14ac:dyDescent="0.25">
      <c r="A34" s="514"/>
      <c r="B34" s="517"/>
      <c r="C34" s="520"/>
      <c r="D34" s="520"/>
      <c r="E34" s="520"/>
      <c r="F34" s="37" t="s">
        <v>17</v>
      </c>
      <c r="G34" s="3">
        <v>0</v>
      </c>
      <c r="J34" s="498"/>
      <c r="K34" s="498"/>
      <c r="L34" s="63">
        <f>IF(H34="x",G34*[1]RESULTATS!$H$11,0)</f>
        <v>0</v>
      </c>
      <c r="M34" s="64">
        <f>IF(I34="x",G34*[1]RESULTATS!$H$11,0)</f>
        <v>0</v>
      </c>
    </row>
    <row r="35" spans="1:13" x14ac:dyDescent="0.25">
      <c r="A35" s="514"/>
      <c r="B35" s="517"/>
      <c r="C35" s="520"/>
      <c r="D35" s="520"/>
      <c r="E35" s="520"/>
      <c r="F35" s="37" t="s">
        <v>36</v>
      </c>
      <c r="G35" s="3">
        <v>0</v>
      </c>
      <c r="J35" s="498"/>
      <c r="K35" s="498"/>
      <c r="L35" s="63">
        <f>IF(H35="x",G35*[1]RESULTATS!$H$11,0)</f>
        <v>0</v>
      </c>
      <c r="M35" s="64">
        <f>IF(I35="x",G35*[1]RESULTATS!$H$11,0)</f>
        <v>0</v>
      </c>
    </row>
    <row r="36" spans="1:13" x14ac:dyDescent="0.25">
      <c r="A36" s="514"/>
      <c r="B36" s="517"/>
      <c r="C36" s="520"/>
      <c r="D36" s="520"/>
      <c r="E36" s="520"/>
      <c r="F36" s="37" t="s">
        <v>54</v>
      </c>
      <c r="G36" s="3">
        <v>1</v>
      </c>
      <c r="J36" s="498"/>
      <c r="K36" s="498"/>
      <c r="L36" s="63">
        <f>IF(H36="x",G36*[1]RESULTATS!$H$11,0)</f>
        <v>0</v>
      </c>
      <c r="M36" s="64">
        <f>IF(I36="x",G36*[1]RESULTATS!$H$11,0)</f>
        <v>0</v>
      </c>
    </row>
    <row r="37" spans="1:13" ht="224.25" customHeight="1" thickBot="1" x14ac:dyDescent="0.3">
      <c r="A37" s="515"/>
      <c r="B37" s="518"/>
      <c r="C37" s="521"/>
      <c r="D37" s="521"/>
      <c r="E37" s="521"/>
      <c r="F37" s="65" t="s">
        <v>55</v>
      </c>
      <c r="G37" s="5">
        <v>2</v>
      </c>
      <c r="H37" s="6"/>
      <c r="I37" s="6"/>
      <c r="J37" s="499"/>
      <c r="K37" s="499"/>
      <c r="L37" s="66">
        <f>IF(H37="x",G37*[1]RESULTATS!$H$11,0)</f>
        <v>0</v>
      </c>
      <c r="M37" s="67">
        <f>IF(I37="x",G37*[1]RESULTATS!$H$11,0)</f>
        <v>0</v>
      </c>
    </row>
    <row r="38" spans="1:13" ht="14.85" customHeight="1" x14ac:dyDescent="0.25">
      <c r="A38" s="513">
        <v>1</v>
      </c>
      <c r="B38" s="516" t="s">
        <v>56</v>
      </c>
      <c r="C38" s="519" t="s">
        <v>57</v>
      </c>
      <c r="D38" s="519" t="s">
        <v>58</v>
      </c>
      <c r="E38" s="519" t="s">
        <v>59</v>
      </c>
      <c r="F38" s="60" t="s">
        <v>16</v>
      </c>
      <c r="G38" s="1">
        <v>0</v>
      </c>
      <c r="H38" s="2"/>
      <c r="I38" s="2"/>
      <c r="J38" s="497"/>
      <c r="K38" s="497" t="s">
        <v>1477</v>
      </c>
      <c r="L38" s="61">
        <f>IF(H38="x",G38*[1]RESULTATS!$H$11,0)</f>
        <v>0</v>
      </c>
      <c r="M38" s="62">
        <f>IF(I38="x",G38*[1]RESULTATS!$H$11,0)</f>
        <v>0</v>
      </c>
    </row>
    <row r="39" spans="1:13" x14ac:dyDescent="0.25">
      <c r="A39" s="514"/>
      <c r="B39" s="517"/>
      <c r="C39" s="520"/>
      <c r="D39" s="520"/>
      <c r="E39" s="520"/>
      <c r="F39" s="37" t="s">
        <v>17</v>
      </c>
      <c r="G39" s="3">
        <v>0</v>
      </c>
      <c r="J39" s="498"/>
      <c r="K39" s="498"/>
      <c r="L39" s="63">
        <f>IF(H39="x",G39*[1]RESULTATS!$H$11,0)</f>
        <v>0</v>
      </c>
      <c r="M39" s="64">
        <f>IF(I39="x",G39*[1]RESULTATS!$H$11,0)</f>
        <v>0</v>
      </c>
    </row>
    <row r="40" spans="1:13" x14ac:dyDescent="0.25">
      <c r="A40" s="514"/>
      <c r="B40" s="517"/>
      <c r="C40" s="520"/>
      <c r="D40" s="520"/>
      <c r="E40" s="520"/>
      <c r="F40" s="37" t="s">
        <v>36</v>
      </c>
      <c r="G40" s="3">
        <v>0</v>
      </c>
      <c r="J40" s="498"/>
      <c r="K40" s="498"/>
      <c r="L40" s="63">
        <f>IF(H40="x",G40*[1]RESULTATS!$H$11,0)</f>
        <v>0</v>
      </c>
      <c r="M40" s="64">
        <f>IF(I40="x",G40*[1]RESULTATS!$H$11,0)</f>
        <v>0</v>
      </c>
    </row>
    <row r="41" spans="1:13" x14ac:dyDescent="0.25">
      <c r="A41" s="514"/>
      <c r="B41" s="517"/>
      <c r="C41" s="520"/>
      <c r="D41" s="520"/>
      <c r="E41" s="520"/>
      <c r="F41" s="37" t="s">
        <v>60</v>
      </c>
      <c r="G41" s="3">
        <v>2</v>
      </c>
      <c r="J41" s="498"/>
      <c r="K41" s="498"/>
      <c r="L41" s="63">
        <f>IF(H41="x",G41*[1]RESULTATS!$H$11,0)</f>
        <v>0</v>
      </c>
      <c r="M41" s="64">
        <f>IF(I41="x",G41*[1]RESULTATS!$H$11,0)</f>
        <v>0</v>
      </c>
    </row>
    <row r="42" spans="1:13" ht="30" x14ac:dyDescent="0.25">
      <c r="A42" s="514"/>
      <c r="B42" s="517"/>
      <c r="C42" s="520"/>
      <c r="D42" s="520"/>
      <c r="E42" s="520"/>
      <c r="F42" s="37" t="s">
        <v>61</v>
      </c>
      <c r="G42" s="3">
        <v>2</v>
      </c>
      <c r="J42" s="498"/>
      <c r="K42" s="498"/>
      <c r="L42" s="63">
        <f>IF(H42="x",G42*[1]RESULTATS!$H$11,0)</f>
        <v>0</v>
      </c>
      <c r="M42" s="64">
        <f>IF(I42="x",G42*[1]RESULTATS!$H$11,0)</f>
        <v>0</v>
      </c>
    </row>
    <row r="43" spans="1:13" x14ac:dyDescent="0.25">
      <c r="A43" s="514"/>
      <c r="B43" s="517"/>
      <c r="C43" s="520"/>
      <c r="D43" s="520"/>
      <c r="E43" s="520"/>
      <c r="F43" s="37" t="s">
        <v>62</v>
      </c>
      <c r="G43" s="3">
        <v>2</v>
      </c>
      <c r="J43" s="498"/>
      <c r="K43" s="498"/>
      <c r="L43" s="63">
        <f>IF(H43="x",G43*[1]RESULTATS!$H$11,0)</f>
        <v>0</v>
      </c>
      <c r="M43" s="64">
        <f>IF(I43="x",G43*[1]RESULTATS!$H$11,0)</f>
        <v>0</v>
      </c>
    </row>
    <row r="44" spans="1:13" x14ac:dyDescent="0.25">
      <c r="A44" s="514"/>
      <c r="B44" s="517"/>
      <c r="C44" s="520"/>
      <c r="D44" s="520"/>
      <c r="E44" s="520"/>
      <c r="F44" s="37" t="s">
        <v>63</v>
      </c>
      <c r="G44" s="3">
        <v>2</v>
      </c>
      <c r="J44" s="498"/>
      <c r="K44" s="498"/>
      <c r="L44" s="63">
        <f>IF(H44="x",G44*[1]RESULTATS!$H$11,0)</f>
        <v>0</v>
      </c>
      <c r="M44" s="64">
        <f>IF(I44="x",G44*[1]RESULTATS!$H$11,0)</f>
        <v>0</v>
      </c>
    </row>
    <row r="45" spans="1:13" ht="260.25" customHeight="1" thickBot="1" x14ac:dyDescent="0.3">
      <c r="A45" s="514"/>
      <c r="B45" s="517"/>
      <c r="C45" s="520"/>
      <c r="D45" s="520"/>
      <c r="E45" s="520"/>
      <c r="F45" s="65" t="s">
        <v>64</v>
      </c>
      <c r="G45" s="5">
        <v>4</v>
      </c>
      <c r="H45" s="6"/>
      <c r="I45" s="6"/>
      <c r="J45" s="498"/>
      <c r="K45" s="498"/>
      <c r="L45" s="63">
        <f>IF(H45="x",G45*[1]RESULTATS!$H$11,0)</f>
        <v>0</v>
      </c>
      <c r="M45" s="64">
        <f>IF(I45="x",G45*[1]RESULTATS!$H$11,0)</f>
        <v>0</v>
      </c>
    </row>
    <row r="46" spans="1:13" ht="47.25" customHeight="1" thickBot="1" x14ac:dyDescent="0.3">
      <c r="A46" s="515"/>
      <c r="B46" s="518"/>
      <c r="C46" s="521"/>
      <c r="D46" s="521"/>
      <c r="E46" s="521"/>
      <c r="F46" s="65" t="s">
        <v>31</v>
      </c>
      <c r="G46" s="5">
        <v>0</v>
      </c>
      <c r="H46" s="6"/>
      <c r="I46" s="6"/>
      <c r="J46" s="499"/>
      <c r="K46" s="499"/>
      <c r="L46" s="66">
        <f>IF(H46="x",G46*[1]RESULTATS!$H$11,0)</f>
        <v>0</v>
      </c>
      <c r="M46" s="67">
        <f>IF(I46="x",G46*[1]RESULTATS!$H$11,0)</f>
        <v>0</v>
      </c>
    </row>
    <row r="47" spans="1:13" ht="14.85" customHeight="1" x14ac:dyDescent="0.25">
      <c r="A47" s="513">
        <v>1</v>
      </c>
      <c r="B47" s="516" t="s">
        <v>65</v>
      </c>
      <c r="C47" s="519" t="s">
        <v>66</v>
      </c>
      <c r="D47" s="519" t="s">
        <v>67</v>
      </c>
      <c r="E47" s="519" t="s">
        <v>68</v>
      </c>
      <c r="F47" s="60" t="s">
        <v>16</v>
      </c>
      <c r="G47" s="1">
        <v>0</v>
      </c>
      <c r="H47" s="2"/>
      <c r="I47" s="2"/>
      <c r="J47" s="494"/>
      <c r="K47" s="494" t="s">
        <v>1473</v>
      </c>
      <c r="L47" s="61">
        <f>IF(H47="x",G47*[1]RESULTATS!$H$11,0)</f>
        <v>0</v>
      </c>
      <c r="M47" s="62">
        <f>IF(I47="x",G47*[1]RESULTATS!$H$11,0)</f>
        <v>0</v>
      </c>
    </row>
    <row r="48" spans="1:13" x14ac:dyDescent="0.25">
      <c r="A48" s="514"/>
      <c r="B48" s="517"/>
      <c r="C48" s="520"/>
      <c r="D48" s="520"/>
      <c r="E48" s="520"/>
      <c r="F48" s="37" t="s">
        <v>17</v>
      </c>
      <c r="G48" s="3">
        <v>0</v>
      </c>
      <c r="J48" s="495"/>
      <c r="K48" s="495"/>
      <c r="L48" s="63">
        <f>IF(H48="x",G48*[1]RESULTATS!$H$11,0)</f>
        <v>0</v>
      </c>
      <c r="M48" s="64">
        <f>IF(I48="x",G48*[1]RESULTATS!$H$11,0)</f>
        <v>0</v>
      </c>
    </row>
    <row r="49" spans="1:13" x14ac:dyDescent="0.25">
      <c r="A49" s="514"/>
      <c r="B49" s="517"/>
      <c r="C49" s="520"/>
      <c r="D49" s="520"/>
      <c r="E49" s="520"/>
      <c r="F49" s="37" t="s">
        <v>36</v>
      </c>
      <c r="G49" s="3">
        <v>0</v>
      </c>
      <c r="J49" s="495"/>
      <c r="K49" s="495"/>
      <c r="L49" s="63">
        <f>IF(H49="x",G49*[1]RESULTATS!$H$11,0)</f>
        <v>0</v>
      </c>
      <c r="M49" s="64">
        <f>IF(I49="x",G49*[1]RESULTATS!$H$11,0)</f>
        <v>0</v>
      </c>
    </row>
    <row r="50" spans="1:13" ht="173.25" customHeight="1" thickBot="1" x14ac:dyDescent="0.3">
      <c r="A50" s="515"/>
      <c r="B50" s="518"/>
      <c r="C50" s="521"/>
      <c r="D50" s="521"/>
      <c r="E50" s="521"/>
      <c r="F50" s="65" t="s">
        <v>69</v>
      </c>
      <c r="G50" s="5">
        <v>4</v>
      </c>
      <c r="H50" s="6"/>
      <c r="I50" s="6"/>
      <c r="J50" s="496"/>
      <c r="K50" s="496"/>
      <c r="L50" s="66">
        <f>IF(H50="x",G50*[1]RESULTATS!$H$11,0)</f>
        <v>0</v>
      </c>
      <c r="M50" s="67">
        <f>IF(I50="x",G50*[1]RESULTATS!$H$11,0)</f>
        <v>0</v>
      </c>
    </row>
    <row r="51" spans="1:13" ht="14.85" customHeight="1" x14ac:dyDescent="0.25">
      <c r="A51" s="513">
        <v>1</v>
      </c>
      <c r="B51" s="516" t="s">
        <v>70</v>
      </c>
      <c r="C51" s="519" t="s">
        <v>71</v>
      </c>
      <c r="D51" s="519" t="s">
        <v>72</v>
      </c>
      <c r="E51" s="519" t="s">
        <v>73</v>
      </c>
      <c r="F51" s="60" t="s">
        <v>16</v>
      </c>
      <c r="G51" s="1">
        <v>0</v>
      </c>
      <c r="H51" s="2"/>
      <c r="I51" s="2"/>
      <c r="J51" s="497"/>
      <c r="K51" s="497" t="s">
        <v>1475</v>
      </c>
      <c r="L51" s="61">
        <f>IF(H51="x",G51*[1]RESULTATS!$H$11,0)</f>
        <v>0</v>
      </c>
      <c r="M51" s="62">
        <f>IF(I51="x",G51*[1]RESULTATS!$H$11,0)</f>
        <v>0</v>
      </c>
    </row>
    <row r="52" spans="1:13" x14ac:dyDescent="0.25">
      <c r="A52" s="514"/>
      <c r="B52" s="517"/>
      <c r="C52" s="520"/>
      <c r="D52" s="520"/>
      <c r="E52" s="520"/>
      <c r="F52" s="37" t="s">
        <v>17</v>
      </c>
      <c r="G52" s="3">
        <v>0</v>
      </c>
      <c r="J52" s="498"/>
      <c r="K52" s="498"/>
      <c r="L52" s="63">
        <f>IF(H52="x",G52*[1]RESULTATS!$H$11,0)</f>
        <v>0</v>
      </c>
      <c r="M52" s="64">
        <f>IF(I52="x",G52*[1]RESULTATS!$H$11,0)</f>
        <v>0</v>
      </c>
    </row>
    <row r="53" spans="1:13" x14ac:dyDescent="0.25">
      <c r="A53" s="514"/>
      <c r="B53" s="517"/>
      <c r="C53" s="520"/>
      <c r="D53" s="520"/>
      <c r="E53" s="520"/>
      <c r="F53" s="37" t="s">
        <v>74</v>
      </c>
      <c r="G53" s="3">
        <v>0</v>
      </c>
      <c r="J53" s="498"/>
      <c r="K53" s="498"/>
      <c r="L53" s="63">
        <f>IF(H53="x",G53*[1]RESULTATS!$H$11,0)</f>
        <v>0</v>
      </c>
      <c r="M53" s="64">
        <f>IF(I53="x",G53*[1]RESULTATS!$H$11,0)</f>
        <v>0</v>
      </c>
    </row>
    <row r="54" spans="1:13" x14ac:dyDescent="0.25">
      <c r="A54" s="514"/>
      <c r="B54" s="517"/>
      <c r="C54" s="520"/>
      <c r="D54" s="520"/>
      <c r="E54" s="520"/>
      <c r="F54" s="37" t="s">
        <v>75</v>
      </c>
      <c r="G54" s="3">
        <v>2</v>
      </c>
      <c r="J54" s="498"/>
      <c r="K54" s="498"/>
      <c r="L54" s="63">
        <f>IF(H54="x",G54*[1]RESULTATS!$H$11,0)</f>
        <v>0</v>
      </c>
      <c r="M54" s="64">
        <f>IF(I54="x",G54*[1]RESULTATS!$H$11,0)</f>
        <v>0</v>
      </c>
    </row>
    <row r="55" spans="1:13" ht="30" x14ac:dyDescent="0.25">
      <c r="A55" s="514"/>
      <c r="B55" s="517"/>
      <c r="C55" s="520"/>
      <c r="D55" s="520"/>
      <c r="E55" s="520"/>
      <c r="F55" s="37" t="s">
        <v>76</v>
      </c>
      <c r="G55" s="3">
        <v>4</v>
      </c>
      <c r="J55" s="498"/>
      <c r="K55" s="498"/>
      <c r="L55" s="63">
        <f>IF(H55="x",G55*[1]RESULTATS!$H$11,0)</f>
        <v>0</v>
      </c>
      <c r="M55" s="64">
        <f>IF(I55="x",G55*[1]RESULTATS!$H$11,0)</f>
        <v>0</v>
      </c>
    </row>
    <row r="56" spans="1:13" ht="171" customHeight="1" thickBot="1" x14ac:dyDescent="0.3">
      <c r="A56" s="515"/>
      <c r="B56" s="518"/>
      <c r="C56" s="521"/>
      <c r="D56" s="521"/>
      <c r="E56" s="521"/>
      <c r="F56" s="65" t="s">
        <v>31</v>
      </c>
      <c r="G56" s="5">
        <v>0</v>
      </c>
      <c r="H56" s="6"/>
      <c r="I56" s="6"/>
      <c r="J56" s="499"/>
      <c r="K56" s="499"/>
      <c r="L56" s="66">
        <f>IF(H56="x",G56*[1]RESULTATS!$H$11,0)</f>
        <v>0</v>
      </c>
      <c r="M56" s="67">
        <f>IF(I56="x",G56*[1]RESULTATS!$H$11,0)</f>
        <v>0</v>
      </c>
    </row>
    <row r="57" spans="1:13" ht="14.85" customHeight="1" x14ac:dyDescent="0.25">
      <c r="A57" s="513">
        <v>1</v>
      </c>
      <c r="B57" s="516" t="s">
        <v>77</v>
      </c>
      <c r="C57" s="519" t="s">
        <v>78</v>
      </c>
      <c r="D57" s="519" t="s">
        <v>79</v>
      </c>
      <c r="E57" s="519" t="s">
        <v>80</v>
      </c>
      <c r="F57" s="60" t="s">
        <v>16</v>
      </c>
      <c r="G57" s="1">
        <v>0</v>
      </c>
      <c r="H57" s="2"/>
      <c r="I57" s="2"/>
      <c r="J57" s="497"/>
      <c r="K57" s="497" t="s">
        <v>1476</v>
      </c>
      <c r="L57" s="61">
        <f>IF(H57="x",G57*[1]RESULTATS!$H$11,0)</f>
        <v>0</v>
      </c>
      <c r="M57" s="62">
        <f>IF(I57="x",G57*[1]RESULTATS!$H$11,0)</f>
        <v>0</v>
      </c>
    </row>
    <row r="58" spans="1:13" x14ac:dyDescent="0.25">
      <c r="A58" s="514"/>
      <c r="B58" s="517"/>
      <c r="C58" s="520"/>
      <c r="D58" s="520"/>
      <c r="E58" s="520"/>
      <c r="F58" s="37" t="s">
        <v>17</v>
      </c>
      <c r="G58" s="3">
        <v>0</v>
      </c>
      <c r="J58" s="498"/>
      <c r="K58" s="498"/>
      <c r="L58" s="63">
        <f>IF(H58="x",G58*[1]RESULTATS!$H$11,0)</f>
        <v>0</v>
      </c>
      <c r="M58" s="64">
        <f>IF(I58="x",G58*[1]RESULTATS!$H$11,0)</f>
        <v>0</v>
      </c>
    </row>
    <row r="59" spans="1:13" x14ac:dyDescent="0.25">
      <c r="A59" s="514"/>
      <c r="B59" s="517"/>
      <c r="C59" s="520"/>
      <c r="D59" s="520"/>
      <c r="E59" s="520"/>
      <c r="F59" s="37" t="s">
        <v>36</v>
      </c>
      <c r="G59" s="3">
        <v>0</v>
      </c>
      <c r="J59" s="498"/>
      <c r="K59" s="498"/>
      <c r="L59" s="63">
        <f>IF(H59="x",G59*[1]RESULTATS!$H$11,0)</f>
        <v>0</v>
      </c>
      <c r="M59" s="64">
        <f>IF(I59="x",G59*[1]RESULTATS!$H$11,0)</f>
        <v>0</v>
      </c>
    </row>
    <row r="60" spans="1:13" x14ac:dyDescent="0.25">
      <c r="A60" s="514"/>
      <c r="B60" s="517"/>
      <c r="C60" s="520"/>
      <c r="D60" s="520"/>
      <c r="E60" s="520"/>
      <c r="F60" s="37" t="s">
        <v>81</v>
      </c>
      <c r="G60" s="3">
        <v>3</v>
      </c>
      <c r="J60" s="498"/>
      <c r="K60" s="498"/>
      <c r="L60" s="63">
        <f>IF(H60="x",G60*[1]RESULTATS!$H$11,0)</f>
        <v>0</v>
      </c>
      <c r="M60" s="64">
        <f>IF(I60="x",G60*[1]RESULTATS!$H$11,0)</f>
        <v>0</v>
      </c>
    </row>
    <row r="61" spans="1:13" ht="144.75" customHeight="1" thickBot="1" x14ac:dyDescent="0.3">
      <c r="A61" s="515"/>
      <c r="B61" s="518"/>
      <c r="C61" s="521"/>
      <c r="D61" s="521"/>
      <c r="E61" s="521"/>
      <c r="F61" s="65" t="s">
        <v>31</v>
      </c>
      <c r="G61" s="5">
        <v>0</v>
      </c>
      <c r="H61" s="6"/>
      <c r="I61" s="6"/>
      <c r="J61" s="499"/>
      <c r="K61" s="499"/>
      <c r="L61" s="66">
        <f>IF(H61="x",G61*[1]RESULTATS!$H$11,0)</f>
        <v>0</v>
      </c>
      <c r="M61" s="67">
        <f>IF(I61="x",G61*[1]RESULTATS!$H$11,0)</f>
        <v>0</v>
      </c>
    </row>
    <row r="62" spans="1:13" ht="14.85" customHeight="1" x14ac:dyDescent="0.25">
      <c r="A62" s="513">
        <v>1</v>
      </c>
      <c r="B62" s="516" t="s">
        <v>82</v>
      </c>
      <c r="C62" s="519" t="s">
        <v>83</v>
      </c>
      <c r="D62" s="519" t="s">
        <v>84</v>
      </c>
      <c r="E62" s="519" t="s">
        <v>85</v>
      </c>
      <c r="F62" s="60" t="s">
        <v>16</v>
      </c>
      <c r="G62" s="1">
        <v>0</v>
      </c>
      <c r="H62" s="2"/>
      <c r="I62" s="2"/>
      <c r="J62" s="497"/>
      <c r="K62" s="497" t="s">
        <v>1474</v>
      </c>
      <c r="L62" s="61">
        <f>IF(H62="x",G62*[1]RESULTATS!$H$11,0)</f>
        <v>0</v>
      </c>
      <c r="M62" s="62">
        <f>IF(I62="x",G62*[1]RESULTATS!$H$11,0)</f>
        <v>0</v>
      </c>
    </row>
    <row r="63" spans="1:13" x14ac:dyDescent="0.25">
      <c r="A63" s="514"/>
      <c r="B63" s="517"/>
      <c r="C63" s="520"/>
      <c r="D63" s="520"/>
      <c r="E63" s="520"/>
      <c r="F63" s="37" t="s">
        <v>17</v>
      </c>
      <c r="G63" s="3">
        <v>0</v>
      </c>
      <c r="J63" s="498"/>
      <c r="K63" s="498"/>
      <c r="L63" s="63">
        <f>IF(H63="x",G63*[1]RESULTATS!$H$11,0)</f>
        <v>0</v>
      </c>
      <c r="M63" s="64">
        <f>IF(I63="x",G63*[1]RESULTATS!$H$11,0)</f>
        <v>0</v>
      </c>
    </row>
    <row r="64" spans="1:13" x14ac:dyDescent="0.25">
      <c r="A64" s="514"/>
      <c r="B64" s="517"/>
      <c r="C64" s="520"/>
      <c r="D64" s="520"/>
      <c r="E64" s="520"/>
      <c r="F64" s="37" t="s">
        <v>36</v>
      </c>
      <c r="G64" s="3">
        <v>0</v>
      </c>
      <c r="J64" s="498"/>
      <c r="K64" s="498"/>
      <c r="L64" s="63">
        <f>IF(H64="x",G64*[1]RESULTATS!$H$11,0)</f>
        <v>0</v>
      </c>
      <c r="M64" s="64">
        <f>IF(I64="x",G64*[1]RESULTATS!$H$11,0)</f>
        <v>0</v>
      </c>
    </row>
    <row r="65" spans="1:46" ht="219" customHeight="1" thickBot="1" x14ac:dyDescent="0.3">
      <c r="A65" s="515"/>
      <c r="B65" s="518"/>
      <c r="C65" s="521"/>
      <c r="D65" s="521"/>
      <c r="E65" s="521"/>
      <c r="F65" s="65" t="s">
        <v>45</v>
      </c>
      <c r="G65" s="5">
        <v>2</v>
      </c>
      <c r="H65" s="6"/>
      <c r="I65" s="6"/>
      <c r="J65" s="499"/>
      <c r="K65" s="499"/>
      <c r="L65" s="66">
        <f>IF(H65="x",G65*[1]RESULTATS!$H$11,0)</f>
        <v>0</v>
      </c>
      <c r="M65" s="67">
        <f>IF(I65="x",G65*[1]RESULTATS!$H$11,0)</f>
        <v>0</v>
      </c>
    </row>
    <row r="66" spans="1:46" ht="15.75" x14ac:dyDescent="0.25">
      <c r="A66" s="7"/>
      <c r="F66" s="54" t="s">
        <v>86</v>
      </c>
      <c r="G66" s="10">
        <f>G65+G60+G55+G50+G45+G37+G32+G28+G23+G15+G7</f>
        <v>33</v>
      </c>
      <c r="H66" s="11">
        <f>SUMIF(H3:H65,"X",G3:G65)</f>
        <v>0</v>
      </c>
      <c r="I66" s="11">
        <f>SUMIF(I3:I65,"X",G3:G65)</f>
        <v>0</v>
      </c>
      <c r="L66" s="68">
        <f>SUM(L3:L65)</f>
        <v>0</v>
      </c>
      <c r="M66" s="68">
        <f>SUM(M3:M65)</f>
        <v>0</v>
      </c>
    </row>
    <row r="67" spans="1:46" ht="15.75" x14ac:dyDescent="0.25">
      <c r="F67" s="55" t="s">
        <v>87</v>
      </c>
      <c r="G67" s="12">
        <v>0.17</v>
      </c>
      <c r="H67" s="8"/>
      <c r="I67" s="8"/>
    </row>
    <row r="68" spans="1:46" x14ac:dyDescent="0.25">
      <c r="A68" s="13"/>
      <c r="B68" s="10"/>
      <c r="C68" s="14"/>
      <c r="D68" s="14"/>
      <c r="E68" s="14"/>
      <c r="F68" s="121"/>
      <c r="G68" s="15"/>
      <c r="H68" s="8"/>
      <c r="I68" s="8"/>
      <c r="AD68" s="9">
        <v>1950</v>
      </c>
      <c r="AE68" s="9">
        <f>AD68+5</f>
        <v>1955</v>
      </c>
      <c r="AF68" s="9">
        <f t="shared" ref="AF68:AP68" si="0">AE68+5</f>
        <v>1960</v>
      </c>
      <c r="AG68" s="9">
        <f t="shared" si="0"/>
        <v>1965</v>
      </c>
      <c r="AH68" s="9">
        <f t="shared" si="0"/>
        <v>1970</v>
      </c>
      <c r="AI68" s="9">
        <f t="shared" si="0"/>
        <v>1975</v>
      </c>
      <c r="AJ68" s="9">
        <f t="shared" si="0"/>
        <v>1980</v>
      </c>
      <c r="AK68" s="9">
        <f t="shared" si="0"/>
        <v>1985</v>
      </c>
      <c r="AL68" s="9">
        <f t="shared" si="0"/>
        <v>1990</v>
      </c>
      <c r="AM68" s="9">
        <f t="shared" si="0"/>
        <v>1995</v>
      </c>
      <c r="AN68" s="9">
        <f t="shared" si="0"/>
        <v>2000</v>
      </c>
      <c r="AO68" s="9">
        <f>AN68+5</f>
        <v>2005</v>
      </c>
      <c r="AP68" s="9">
        <f t="shared" si="0"/>
        <v>2010</v>
      </c>
      <c r="AQ68" s="9">
        <f>AP68+5</f>
        <v>2015</v>
      </c>
    </row>
    <row r="69" spans="1:46" ht="19.5" thickBot="1" x14ac:dyDescent="0.3">
      <c r="A69" s="522" t="s">
        <v>88</v>
      </c>
      <c r="B69" s="523"/>
      <c r="C69" s="523"/>
      <c r="D69" s="523"/>
      <c r="E69" s="523"/>
      <c r="F69" s="523"/>
      <c r="G69" s="523"/>
      <c r="H69" s="523"/>
      <c r="I69" s="523"/>
      <c r="J69" s="524"/>
      <c r="K69" s="58"/>
      <c r="L69" s="59"/>
      <c r="M69" s="59"/>
    </row>
    <row r="70" spans="1:46" ht="14.85" customHeight="1" x14ac:dyDescent="0.25">
      <c r="A70" s="513">
        <v>1</v>
      </c>
      <c r="B70" s="516" t="s">
        <v>89</v>
      </c>
      <c r="C70" s="519" t="s">
        <v>90</v>
      </c>
      <c r="D70" s="519" t="s">
        <v>91</v>
      </c>
      <c r="E70" s="519" t="s">
        <v>92</v>
      </c>
      <c r="F70" s="122" t="s">
        <v>93</v>
      </c>
      <c r="G70" s="1" t="s">
        <v>94</v>
      </c>
      <c r="H70" s="2"/>
      <c r="I70" s="2"/>
      <c r="J70" s="497"/>
      <c r="K70" s="497"/>
      <c r="L70" s="61">
        <f>IF(H70="x",G70*[1]RESULTATS!$J$11,0)</f>
        <v>0</v>
      </c>
      <c r="M70" s="62">
        <f>IF(I70="x",G70*[1]RESULTATS!$J$11,0)</f>
        <v>0</v>
      </c>
    </row>
    <row r="71" spans="1:46" ht="18.75" x14ac:dyDescent="0.25">
      <c r="A71" s="514"/>
      <c r="B71" s="517"/>
      <c r="C71" s="520"/>
      <c r="D71" s="520"/>
      <c r="E71" s="520"/>
      <c r="F71" s="37" t="s">
        <v>95</v>
      </c>
      <c r="G71" s="3" t="s">
        <v>94</v>
      </c>
      <c r="J71" s="498"/>
      <c r="K71" s="498"/>
      <c r="L71" s="63">
        <f>IF(H71="x",G71*[1]RESULTATS!$J$11,0)</f>
        <v>0</v>
      </c>
      <c r="M71" s="64">
        <f>IF(I71="x",G71*[1]RESULTATS!$J$11,0)</f>
        <v>0</v>
      </c>
      <c r="AS71" s="530"/>
      <c r="AT71" s="530"/>
    </row>
    <row r="72" spans="1:46" x14ac:dyDescent="0.25">
      <c r="A72" s="514"/>
      <c r="B72" s="517"/>
      <c r="C72" s="520"/>
      <c r="D72" s="520"/>
      <c r="E72" s="520"/>
      <c r="F72" s="37" t="s">
        <v>96</v>
      </c>
      <c r="G72" s="3" t="s">
        <v>94</v>
      </c>
      <c r="J72" s="498"/>
      <c r="K72" s="498"/>
      <c r="L72" s="63">
        <f>IF(H72="x",G72*[1]RESULTATS!$J$11,0)</f>
        <v>0</v>
      </c>
      <c r="M72" s="64">
        <f>IF(I72="x",G72*[1]RESULTATS!$J$11,0)</f>
        <v>0</v>
      </c>
      <c r="AD72" s="9">
        <f>AE68+5</f>
        <v>1960</v>
      </c>
      <c r="AE72" s="9">
        <v>29</v>
      </c>
    </row>
    <row r="73" spans="1:46" x14ac:dyDescent="0.25">
      <c r="A73" s="514"/>
      <c r="B73" s="517"/>
      <c r="C73" s="520"/>
      <c r="D73" s="520"/>
      <c r="E73" s="520"/>
      <c r="F73" s="37" t="s">
        <v>97</v>
      </c>
      <c r="G73" s="3" t="s">
        <v>94</v>
      </c>
      <c r="J73" s="498"/>
      <c r="K73" s="498"/>
      <c r="L73" s="63">
        <f>IF(H73="x",G73*[1]RESULTATS!$J$11,0)</f>
        <v>0</v>
      </c>
      <c r="M73" s="64">
        <f>IF(I73="x",G73*[1]RESULTATS!$J$11,0)</f>
        <v>0</v>
      </c>
      <c r="AD73" s="9">
        <f t="shared" ref="AD73:AD84" si="1">AD72+5</f>
        <v>1965</v>
      </c>
      <c r="AE73" s="9">
        <v>31</v>
      </c>
    </row>
    <row r="74" spans="1:46" x14ac:dyDescent="0.25">
      <c r="A74" s="514"/>
      <c r="B74" s="517"/>
      <c r="C74" s="520"/>
      <c r="D74" s="520"/>
      <c r="E74" s="520"/>
      <c r="F74" s="37" t="s">
        <v>98</v>
      </c>
      <c r="G74" s="3" t="s">
        <v>94</v>
      </c>
      <c r="J74" s="498"/>
      <c r="K74" s="498"/>
      <c r="L74" s="63">
        <f>IF(H74="x",G74*[1]RESULTATS!$J$11,0)</f>
        <v>0</v>
      </c>
      <c r="M74" s="64">
        <f>IF(I74="x",G74*[1]RESULTATS!$J$11,0)</f>
        <v>0</v>
      </c>
      <c r="AD74" s="9">
        <f t="shared" si="1"/>
        <v>1970</v>
      </c>
      <c r="AE74" s="9">
        <v>27</v>
      </c>
    </row>
    <row r="75" spans="1:46" x14ac:dyDescent="0.25">
      <c r="A75" s="514"/>
      <c r="B75" s="517"/>
      <c r="C75" s="520"/>
      <c r="D75" s="520"/>
      <c r="E75" s="520"/>
      <c r="F75" s="37" t="s">
        <v>99</v>
      </c>
      <c r="G75" s="3" t="s">
        <v>94</v>
      </c>
      <c r="J75" s="498"/>
      <c r="K75" s="498"/>
      <c r="L75" s="63">
        <f>IF(H75="x",G75*[1]RESULTATS!$J$11,0)</f>
        <v>0</v>
      </c>
      <c r="M75" s="64">
        <f>IF(I75="x",G75*[1]RESULTATS!$J$11,0)</f>
        <v>0</v>
      </c>
      <c r="AD75" s="9">
        <f t="shared" si="1"/>
        <v>1975</v>
      </c>
      <c r="AE75" s="9">
        <v>32</v>
      </c>
    </row>
    <row r="76" spans="1:46" x14ac:dyDescent="0.25">
      <c r="A76" s="514"/>
      <c r="B76" s="517"/>
      <c r="C76" s="520"/>
      <c r="D76" s="520"/>
      <c r="E76" s="520"/>
      <c r="F76" s="37" t="s">
        <v>100</v>
      </c>
      <c r="G76" s="3" t="s">
        <v>94</v>
      </c>
      <c r="J76" s="498"/>
      <c r="K76" s="498"/>
      <c r="L76" s="63">
        <f>IF(H76="x",G76*[1]RESULTATS!$J$11,0)</f>
        <v>0</v>
      </c>
      <c r="M76" s="64">
        <f>IF(I76="x",G76*[1]RESULTATS!$J$11,0)</f>
        <v>0</v>
      </c>
      <c r="AD76" s="9">
        <f t="shared" si="1"/>
        <v>1980</v>
      </c>
      <c r="AE76" s="9">
        <v>30</v>
      </c>
    </row>
    <row r="77" spans="1:46" x14ac:dyDescent="0.25">
      <c r="A77" s="514"/>
      <c r="B77" s="517"/>
      <c r="C77" s="520"/>
      <c r="D77" s="520"/>
      <c r="E77" s="520"/>
      <c r="F77" s="37" t="s">
        <v>101</v>
      </c>
      <c r="G77" s="3" t="s">
        <v>94</v>
      </c>
      <c r="J77" s="498"/>
      <c r="K77" s="498"/>
      <c r="L77" s="63">
        <f>IF(H77="x",G77*[1]RESULTATS!$J$11,0)</f>
        <v>0</v>
      </c>
      <c r="M77" s="64">
        <f>IF(I77="x",G77*[1]RESULTATS!$J$11,0)</f>
        <v>0</v>
      </c>
      <c r="AD77" s="9">
        <f t="shared" si="1"/>
        <v>1985</v>
      </c>
      <c r="AE77" s="9">
        <v>35</v>
      </c>
    </row>
    <row r="78" spans="1:46" ht="15.75" thickBot="1" x14ac:dyDescent="0.3">
      <c r="A78" s="515"/>
      <c r="B78" s="518"/>
      <c r="C78" s="521"/>
      <c r="D78" s="521"/>
      <c r="E78" s="521"/>
      <c r="F78" s="65" t="s">
        <v>102</v>
      </c>
      <c r="G78" s="5" t="s">
        <v>94</v>
      </c>
      <c r="H78" s="6"/>
      <c r="I78" s="6"/>
      <c r="J78" s="499"/>
      <c r="K78" s="499"/>
      <c r="L78" s="66">
        <f>IF(H78="x",G78*[1]RESULTATS!$J$11,0)</f>
        <v>0</v>
      </c>
      <c r="M78" s="67">
        <f>IF(I78="x",G78*[1]RESULTATS!$J$11,0)</f>
        <v>0</v>
      </c>
      <c r="AD78" s="9">
        <f t="shared" si="1"/>
        <v>1990</v>
      </c>
      <c r="AE78" s="9">
        <v>36</v>
      </c>
    </row>
    <row r="79" spans="1:46" ht="14.85" customHeight="1" x14ac:dyDescent="0.25">
      <c r="A79" s="513">
        <v>1</v>
      </c>
      <c r="B79" s="516" t="s">
        <v>103</v>
      </c>
      <c r="C79" s="519" t="s">
        <v>104</v>
      </c>
      <c r="D79" s="519" t="s">
        <v>105</v>
      </c>
      <c r="E79" s="519" t="s">
        <v>106</v>
      </c>
      <c r="F79" s="60" t="s">
        <v>93</v>
      </c>
      <c r="G79" s="1" t="s">
        <v>94</v>
      </c>
      <c r="H79" s="2"/>
      <c r="I79" s="2"/>
      <c r="J79" s="497"/>
      <c r="K79" s="497"/>
      <c r="L79" s="61">
        <f>IF(H79="x",G79*[1]RESULTATS!$J$11,0)</f>
        <v>0</v>
      </c>
      <c r="M79" s="62">
        <f>IF(I79="x",G79*[1]RESULTATS!$J$11,0)</f>
        <v>0</v>
      </c>
      <c r="AD79" s="9">
        <f t="shared" si="1"/>
        <v>1995</v>
      </c>
      <c r="AE79" s="9">
        <v>34</v>
      </c>
    </row>
    <row r="80" spans="1:46" x14ac:dyDescent="0.25">
      <c r="A80" s="514"/>
      <c r="B80" s="517"/>
      <c r="C80" s="520"/>
      <c r="D80" s="520"/>
      <c r="E80" s="520"/>
      <c r="F80" s="37" t="s">
        <v>107</v>
      </c>
      <c r="G80" s="3" t="s">
        <v>94</v>
      </c>
      <c r="J80" s="498"/>
      <c r="K80" s="498"/>
      <c r="L80" s="63">
        <f>IF(H80="x",G80*[1]RESULTATS!$J$11,0)</f>
        <v>0</v>
      </c>
      <c r="M80" s="64">
        <f>IF(I80="x",G80*[1]RESULTATS!$J$11,0)</f>
        <v>0</v>
      </c>
      <c r="AD80" s="9">
        <f t="shared" si="1"/>
        <v>2000</v>
      </c>
      <c r="AE80" s="9">
        <v>39</v>
      </c>
    </row>
    <row r="81" spans="1:46" x14ac:dyDescent="0.25">
      <c r="A81" s="514"/>
      <c r="B81" s="517"/>
      <c r="C81" s="520"/>
      <c r="D81" s="520"/>
      <c r="E81" s="520"/>
      <c r="F81" s="37" t="s">
        <v>108</v>
      </c>
      <c r="G81" s="3" t="s">
        <v>94</v>
      </c>
      <c r="J81" s="498"/>
      <c r="K81" s="498"/>
      <c r="L81" s="63">
        <f>IF(H81="x",G81*[1]RESULTATS!$J$11,0)</f>
        <v>0</v>
      </c>
      <c r="M81" s="64">
        <f>IF(I81="x",G81*[1]RESULTATS!$J$11,0)</f>
        <v>0</v>
      </c>
      <c r="AD81" s="9">
        <f t="shared" si="1"/>
        <v>2005</v>
      </c>
      <c r="AE81" s="9">
        <v>39</v>
      </c>
    </row>
    <row r="82" spans="1:46" x14ac:dyDescent="0.25">
      <c r="A82" s="514"/>
      <c r="B82" s="517"/>
      <c r="C82" s="520"/>
      <c r="D82" s="520"/>
      <c r="E82" s="520"/>
      <c r="F82" s="37" t="s">
        <v>109</v>
      </c>
      <c r="G82" s="3" t="s">
        <v>94</v>
      </c>
      <c r="J82" s="498"/>
      <c r="K82" s="498"/>
      <c r="L82" s="63">
        <f>IF(H82="x",G82*[1]RESULTATS!$J$11,0)</f>
        <v>0</v>
      </c>
      <c r="M82" s="64">
        <f>IF(I82="x",G82*[1]RESULTATS!$J$11,0)</f>
        <v>0</v>
      </c>
      <c r="AD82" s="9">
        <f t="shared" si="1"/>
        <v>2010</v>
      </c>
      <c r="AE82" s="9">
        <v>41</v>
      </c>
    </row>
    <row r="83" spans="1:46" ht="15.75" thickBot="1" x14ac:dyDescent="0.3">
      <c r="A83" s="515"/>
      <c r="B83" s="518"/>
      <c r="C83" s="521"/>
      <c r="D83" s="521"/>
      <c r="E83" s="521"/>
      <c r="F83" s="65" t="s">
        <v>110</v>
      </c>
      <c r="G83" s="5" t="s">
        <v>94</v>
      </c>
      <c r="H83" s="6"/>
      <c r="I83" s="6"/>
      <c r="J83" s="499"/>
      <c r="K83" s="499"/>
      <c r="L83" s="66">
        <f>IF(H83="x",G83*[1]RESULTATS!$J$11,0)</f>
        <v>0</v>
      </c>
      <c r="M83" s="67">
        <f>IF(I83="x",G83*[1]RESULTATS!$J$11,0)</f>
        <v>0</v>
      </c>
      <c r="AD83" s="9">
        <f t="shared" si="1"/>
        <v>2015</v>
      </c>
      <c r="AE83" s="9">
        <v>44</v>
      </c>
    </row>
    <row r="84" spans="1:46" ht="75.75" thickBot="1" x14ac:dyDescent="0.3">
      <c r="A84" s="16">
        <v>1</v>
      </c>
      <c r="B84" s="17" t="s">
        <v>111</v>
      </c>
      <c r="C84" s="18" t="s">
        <v>112</v>
      </c>
      <c r="D84" s="18" t="s">
        <v>113</v>
      </c>
      <c r="E84" s="18" t="s">
        <v>114</v>
      </c>
      <c r="F84" s="18" t="s">
        <v>115</v>
      </c>
      <c r="G84" s="44"/>
      <c r="H84" s="17"/>
      <c r="I84" s="17"/>
      <c r="J84" s="19"/>
      <c r="K84" s="19"/>
      <c r="L84" s="73">
        <f>IF(H84="x",G84*[1]RESULTATS!$J$11,0)</f>
        <v>0</v>
      </c>
      <c r="M84" s="74">
        <f>IF(I84="x",G84*[1]RESULTATS!$J$11,0)</f>
        <v>0</v>
      </c>
      <c r="AD84" s="9">
        <f t="shared" si="1"/>
        <v>2020</v>
      </c>
    </row>
    <row r="85" spans="1:46" ht="14.85" customHeight="1" x14ac:dyDescent="0.25">
      <c r="A85" s="513">
        <v>1</v>
      </c>
      <c r="B85" s="516" t="s">
        <v>116</v>
      </c>
      <c r="C85" s="519" t="s">
        <v>117</v>
      </c>
      <c r="D85" s="519" t="s">
        <v>118</v>
      </c>
      <c r="E85" s="519" t="s">
        <v>119</v>
      </c>
      <c r="F85" s="60" t="s">
        <v>93</v>
      </c>
      <c r="G85" s="1" t="s">
        <v>94</v>
      </c>
      <c r="H85" s="2"/>
      <c r="I85" s="2"/>
      <c r="J85" s="494"/>
      <c r="K85" s="494"/>
      <c r="L85" s="61">
        <f>IF(H85="x",G85*[1]RESULTATS!$J$11,0)</f>
        <v>0</v>
      </c>
      <c r="M85" s="62">
        <f>IF(I85="x",G85*[1]RESULTATS!$J$11,0)</f>
        <v>0</v>
      </c>
      <c r="AD85" s="9">
        <v>1955</v>
      </c>
      <c r="AE85" s="9">
        <v>27</v>
      </c>
    </row>
    <row r="86" spans="1:46" x14ac:dyDescent="0.25">
      <c r="A86" s="514"/>
      <c r="B86" s="517"/>
      <c r="C86" s="520"/>
      <c r="D86" s="520"/>
      <c r="E86" s="520"/>
      <c r="F86" s="37" t="s">
        <v>107</v>
      </c>
      <c r="G86" s="3" t="s">
        <v>94</v>
      </c>
      <c r="J86" s="495"/>
      <c r="K86" s="495"/>
      <c r="L86" s="63">
        <f>IF(H86="x",G86*[1]RESULTATS!$J$11,0)</f>
        <v>0</v>
      </c>
      <c r="M86" s="64">
        <f>IF(I86="x",G86*[1]RESULTATS!$J$11,0)</f>
        <v>0</v>
      </c>
      <c r="AD86" s="9">
        <v>1962</v>
      </c>
      <c r="AE86" s="9">
        <v>32</v>
      </c>
    </row>
    <row r="87" spans="1:46" x14ac:dyDescent="0.25">
      <c r="A87" s="514"/>
      <c r="B87" s="517"/>
      <c r="C87" s="520"/>
      <c r="D87" s="520"/>
      <c r="E87" s="520"/>
      <c r="F87" s="37" t="s">
        <v>120</v>
      </c>
      <c r="G87" s="3" t="s">
        <v>94</v>
      </c>
      <c r="J87" s="495"/>
      <c r="K87" s="495"/>
      <c r="L87" s="63">
        <f>IF(H87="x",G87*[1]RESULTATS!$J$11,0)</f>
        <v>0</v>
      </c>
      <c r="M87" s="64">
        <f>IF(I87="x",G87*[1]RESULTATS!$J$11,0)</f>
        <v>0</v>
      </c>
      <c r="AD87" s="9">
        <f>AD86+3</f>
        <v>1965</v>
      </c>
      <c r="AE87" s="9">
        <v>31</v>
      </c>
    </row>
    <row r="88" spans="1:46" x14ac:dyDescent="0.25">
      <c r="A88" s="514"/>
      <c r="B88" s="517"/>
      <c r="C88" s="520"/>
      <c r="D88" s="520"/>
      <c r="E88" s="520"/>
      <c r="F88" s="37" t="s">
        <v>121</v>
      </c>
      <c r="G88" s="3" t="s">
        <v>94</v>
      </c>
      <c r="J88" s="495"/>
      <c r="K88" s="495"/>
      <c r="L88" s="63">
        <f>IF(H88="x",G88*[1]RESULTATS!$J$11,0)</f>
        <v>0</v>
      </c>
      <c r="M88" s="64">
        <f>IF(I88="x",G88*[1]RESULTATS!$J$11,0)</f>
        <v>0</v>
      </c>
      <c r="AD88" s="9">
        <f t="shared" ref="AD88:AD102" si="2">AD87+3</f>
        <v>1968</v>
      </c>
      <c r="AE88" s="9">
        <v>32</v>
      </c>
    </row>
    <row r="89" spans="1:46" x14ac:dyDescent="0.25">
      <c r="A89" s="514"/>
      <c r="B89" s="517"/>
      <c r="C89" s="520"/>
      <c r="D89" s="520"/>
      <c r="E89" s="520"/>
      <c r="F89" s="37" t="s">
        <v>122</v>
      </c>
      <c r="G89" s="3" t="s">
        <v>94</v>
      </c>
      <c r="J89" s="495"/>
      <c r="K89" s="495"/>
      <c r="L89" s="63">
        <f>IF(H89="x",G89*[1]RESULTATS!$J$11,0)</f>
        <v>0</v>
      </c>
      <c r="M89" s="64">
        <f>IF(I89="x",G89*[1]RESULTATS!$J$11,0)</f>
        <v>0</v>
      </c>
      <c r="AD89" s="9">
        <f t="shared" si="2"/>
        <v>1971</v>
      </c>
      <c r="AE89" s="9">
        <v>33</v>
      </c>
    </row>
    <row r="90" spans="1:46" ht="18.75" x14ac:dyDescent="0.25">
      <c r="A90" s="514"/>
      <c r="B90" s="517"/>
      <c r="C90" s="520"/>
      <c r="D90" s="520"/>
      <c r="E90" s="520"/>
      <c r="F90" s="37" t="s">
        <v>123</v>
      </c>
      <c r="G90" s="3" t="s">
        <v>94</v>
      </c>
      <c r="J90" s="495"/>
      <c r="K90" s="495"/>
      <c r="L90" s="63">
        <f>IF(H90="x",G90*[1]RESULTATS!$J$11,0)</f>
        <v>0</v>
      </c>
      <c r="M90" s="64">
        <f>IF(I90="x",G90*[1]RESULTATS!$J$11,0)</f>
        <v>0</v>
      </c>
      <c r="AD90" s="9">
        <f t="shared" si="2"/>
        <v>1974</v>
      </c>
      <c r="AE90" s="9">
        <v>33</v>
      </c>
      <c r="AF90" s="123"/>
      <c r="AS90" s="530"/>
      <c r="AT90" s="530"/>
    </row>
    <row r="91" spans="1:46" x14ac:dyDescent="0.25">
      <c r="A91" s="514"/>
      <c r="B91" s="517"/>
      <c r="C91" s="520"/>
      <c r="D91" s="520"/>
      <c r="E91" s="520"/>
      <c r="F91" s="37" t="s">
        <v>124</v>
      </c>
      <c r="G91" s="3" t="s">
        <v>94</v>
      </c>
      <c r="J91" s="495"/>
      <c r="K91" s="495"/>
      <c r="L91" s="63">
        <f>IF(H91="x",G91*[1]RESULTATS!$J$11,0)</f>
        <v>0</v>
      </c>
      <c r="M91" s="64">
        <f>IF(I91="x",G91*[1]RESULTATS!$J$11,0)</f>
        <v>0</v>
      </c>
      <c r="AD91" s="9">
        <f t="shared" si="2"/>
        <v>1977</v>
      </c>
      <c r="AE91" s="9">
        <v>28</v>
      </c>
    </row>
    <row r="92" spans="1:46" ht="15.75" thickBot="1" x14ac:dyDescent="0.3">
      <c r="A92" s="515"/>
      <c r="B92" s="518"/>
      <c r="C92" s="521"/>
      <c r="D92" s="521"/>
      <c r="E92" s="521"/>
      <c r="F92" s="65" t="s">
        <v>125</v>
      </c>
      <c r="G92" s="5" t="s">
        <v>94</v>
      </c>
      <c r="H92" s="6"/>
      <c r="I92" s="6"/>
      <c r="J92" s="496"/>
      <c r="K92" s="496"/>
      <c r="L92" s="66">
        <f>IF(H92="x",G92*[1]RESULTATS!$J$11,0)</f>
        <v>0</v>
      </c>
      <c r="M92" s="67">
        <f>IF(I92="x",G92*[1]RESULTATS!$J$11,0)</f>
        <v>0</v>
      </c>
      <c r="AD92" s="9">
        <f t="shared" si="2"/>
        <v>1980</v>
      </c>
      <c r="AE92" s="9">
        <v>27</v>
      </c>
    </row>
    <row r="93" spans="1:46" ht="14.85" customHeight="1" x14ac:dyDescent="0.25">
      <c r="A93" s="513">
        <v>1</v>
      </c>
      <c r="B93" s="516" t="s">
        <v>126</v>
      </c>
      <c r="C93" s="519" t="s">
        <v>127</v>
      </c>
      <c r="D93" s="519" t="s">
        <v>128</v>
      </c>
      <c r="E93" s="519" t="s">
        <v>129</v>
      </c>
      <c r="F93" s="60" t="s">
        <v>93</v>
      </c>
      <c r="G93" s="1" t="s">
        <v>94</v>
      </c>
      <c r="H93" s="2"/>
      <c r="I93" s="2"/>
      <c r="J93" s="497"/>
      <c r="K93" s="497"/>
      <c r="L93" s="61">
        <f>IF(H93="x",G93*[1]RESULTATS!$J$11,0)</f>
        <v>0</v>
      </c>
      <c r="M93" s="62">
        <f>IF(I93="x",G93*[1]RESULTATS!$J$11,0)</f>
        <v>0</v>
      </c>
      <c r="AD93" s="9">
        <f t="shared" si="2"/>
        <v>1983</v>
      </c>
      <c r="AE93" s="9">
        <v>35</v>
      </c>
    </row>
    <row r="94" spans="1:46" x14ac:dyDescent="0.25">
      <c r="A94" s="514"/>
      <c r="B94" s="517"/>
      <c r="C94" s="520"/>
      <c r="D94" s="520"/>
      <c r="E94" s="520"/>
      <c r="F94" s="37" t="s">
        <v>107</v>
      </c>
      <c r="G94" s="3" t="s">
        <v>94</v>
      </c>
      <c r="J94" s="498"/>
      <c r="K94" s="498"/>
      <c r="L94" s="63">
        <f>IF(H94="x",G94*[1]RESULTATS!$J$11,0)</f>
        <v>0</v>
      </c>
      <c r="M94" s="64">
        <f>IF(I94="x",G94*[1]RESULTATS!$J$11,0)</f>
        <v>0</v>
      </c>
      <c r="AD94" s="9">
        <f t="shared" si="2"/>
        <v>1986</v>
      </c>
      <c r="AE94" s="9">
        <v>34</v>
      </c>
    </row>
    <row r="95" spans="1:46" x14ac:dyDescent="0.25">
      <c r="A95" s="514"/>
      <c r="B95" s="517"/>
      <c r="C95" s="520"/>
      <c r="D95" s="520"/>
      <c r="E95" s="520"/>
      <c r="F95" s="37" t="s">
        <v>130</v>
      </c>
      <c r="G95" s="3" t="s">
        <v>94</v>
      </c>
      <c r="J95" s="498"/>
      <c r="K95" s="498"/>
      <c r="L95" s="63">
        <f>IF(H95="x",G95*[1]RESULTATS!$J$11,0)</f>
        <v>0</v>
      </c>
      <c r="M95" s="64">
        <f>IF(I95="x",G95*[1]RESULTATS!$J$11,0)</f>
        <v>0</v>
      </c>
      <c r="AD95" s="9">
        <f t="shared" si="2"/>
        <v>1989</v>
      </c>
      <c r="AE95" s="9">
        <v>34</v>
      </c>
    </row>
    <row r="96" spans="1:46" x14ac:dyDescent="0.25">
      <c r="A96" s="514"/>
      <c r="B96" s="517"/>
      <c r="C96" s="520"/>
      <c r="D96" s="520"/>
      <c r="E96" s="520"/>
      <c r="F96" s="37" t="s">
        <v>131</v>
      </c>
      <c r="G96" s="3" t="s">
        <v>94</v>
      </c>
      <c r="J96" s="498"/>
      <c r="K96" s="498"/>
      <c r="L96" s="63">
        <f>IF(H96="x",G96*[1]RESULTATS!$J$11,0)</f>
        <v>0</v>
      </c>
      <c r="M96" s="64">
        <f>IF(I96="x",G96*[1]RESULTATS!$J$11,0)</f>
        <v>0</v>
      </c>
      <c r="AD96" s="9">
        <f t="shared" si="2"/>
        <v>1992</v>
      </c>
    </row>
    <row r="97" spans="1:31" x14ac:dyDescent="0.25">
      <c r="A97" s="514"/>
      <c r="B97" s="517"/>
      <c r="C97" s="520"/>
      <c r="D97" s="520"/>
      <c r="E97" s="520"/>
      <c r="F97" s="37" t="s">
        <v>132</v>
      </c>
      <c r="G97" s="3" t="s">
        <v>94</v>
      </c>
      <c r="J97" s="498"/>
      <c r="K97" s="498"/>
      <c r="L97" s="63">
        <f>IF(H97="x",G97*[1]RESULTATS!$J$11,0)</f>
        <v>0</v>
      </c>
      <c r="M97" s="64">
        <f>IF(I97="x",G97*[1]RESULTATS!$J$11,0)</f>
        <v>0</v>
      </c>
      <c r="AD97" s="9">
        <f t="shared" si="2"/>
        <v>1995</v>
      </c>
    </row>
    <row r="98" spans="1:31" x14ac:dyDescent="0.25">
      <c r="A98" s="514"/>
      <c r="B98" s="517"/>
      <c r="C98" s="520"/>
      <c r="D98" s="520"/>
      <c r="E98" s="520"/>
      <c r="F98" s="37" t="s">
        <v>133</v>
      </c>
      <c r="G98" s="3" t="s">
        <v>94</v>
      </c>
      <c r="J98" s="498"/>
      <c r="K98" s="498"/>
      <c r="L98" s="63">
        <f>IF(H98="x",G98*[1]RESULTATS!$J$11,0)</f>
        <v>0</v>
      </c>
      <c r="M98" s="64">
        <f>IF(I98="x",G98*[1]RESULTATS!$J$11,0)</f>
        <v>0</v>
      </c>
      <c r="AD98" s="9">
        <f t="shared" si="2"/>
        <v>1998</v>
      </c>
    </row>
    <row r="99" spans="1:31" x14ac:dyDescent="0.25">
      <c r="A99" s="514"/>
      <c r="B99" s="517"/>
      <c r="C99" s="520"/>
      <c r="D99" s="520"/>
      <c r="E99" s="520"/>
      <c r="F99" s="37" t="s">
        <v>134</v>
      </c>
      <c r="G99" s="3" t="s">
        <v>94</v>
      </c>
      <c r="J99" s="498"/>
      <c r="K99" s="498"/>
      <c r="L99" s="63">
        <f>IF(H99="x",G99*[1]RESULTATS!$J$11,0)</f>
        <v>0</v>
      </c>
      <c r="M99" s="64">
        <f>IF(I99="x",G99*[1]RESULTATS!$J$11,0)</f>
        <v>0</v>
      </c>
      <c r="AD99" s="9">
        <f t="shared" si="2"/>
        <v>2001</v>
      </c>
      <c r="AE99" s="9">
        <v>36</v>
      </c>
    </row>
    <row r="100" spans="1:31" ht="15.75" thickBot="1" x14ac:dyDescent="0.3">
      <c r="A100" s="515"/>
      <c r="B100" s="518"/>
      <c r="C100" s="521"/>
      <c r="D100" s="521"/>
      <c r="E100" s="521"/>
      <c r="F100" s="70" t="s">
        <v>110</v>
      </c>
      <c r="G100" s="45" t="s">
        <v>94</v>
      </c>
      <c r="H100" s="46"/>
      <c r="I100" s="46"/>
      <c r="J100" s="499"/>
      <c r="K100" s="499"/>
      <c r="L100" s="66">
        <f>IF(H100="x",G100*[1]RESULTATS!$J$11,0)</f>
        <v>0</v>
      </c>
      <c r="M100" s="67">
        <f>IF(I100="x",G100*[1]RESULTATS!$J$11,0)</f>
        <v>0</v>
      </c>
      <c r="AD100" s="9">
        <f t="shared" si="2"/>
        <v>2004</v>
      </c>
      <c r="AE100" s="9">
        <v>40</v>
      </c>
    </row>
    <row r="101" spans="1:31" ht="61.35" customHeight="1" thickBot="1" x14ac:dyDescent="0.3">
      <c r="A101" s="16">
        <v>1</v>
      </c>
      <c r="B101" s="17" t="s">
        <v>135</v>
      </c>
      <c r="C101" s="18" t="s">
        <v>136</v>
      </c>
      <c r="D101" s="18" t="s">
        <v>137</v>
      </c>
      <c r="E101" s="18" t="s">
        <v>138</v>
      </c>
      <c r="F101" s="18" t="s">
        <v>139</v>
      </c>
      <c r="G101" s="44"/>
      <c r="H101" s="17"/>
      <c r="I101" s="17"/>
      <c r="J101" s="20"/>
      <c r="K101" s="20"/>
      <c r="L101" s="73">
        <f>IF(H101="x",G101*[1]RESULTATS!$J$11,0)</f>
        <v>0</v>
      </c>
      <c r="M101" s="74">
        <f>IF(I101="x",G101*[1]RESULTATS!$J$11,0)</f>
        <v>0</v>
      </c>
      <c r="AD101" s="9">
        <f t="shared" si="2"/>
        <v>2007</v>
      </c>
      <c r="AE101" s="9">
        <v>42</v>
      </c>
    </row>
    <row r="102" spans="1:31" ht="66.599999999999994" customHeight="1" thickBot="1" x14ac:dyDescent="0.3">
      <c r="A102" s="16">
        <v>1</v>
      </c>
      <c r="B102" s="17" t="s">
        <v>140</v>
      </c>
      <c r="C102" s="18" t="s">
        <v>141</v>
      </c>
      <c r="D102" s="18" t="s">
        <v>142</v>
      </c>
      <c r="E102" s="18" t="s">
        <v>143</v>
      </c>
      <c r="F102" s="18" t="s">
        <v>144</v>
      </c>
      <c r="G102" s="44"/>
      <c r="H102" s="17"/>
      <c r="I102" s="17"/>
      <c r="J102" s="20"/>
      <c r="K102" s="20"/>
      <c r="L102" s="73">
        <f>IF(H102="x",G102*[1]RESULTATS!$J$11,0)</f>
        <v>0</v>
      </c>
      <c r="M102" s="74">
        <f>IF(I102="x",G102*[1]RESULTATS!$J$11,0)</f>
        <v>0</v>
      </c>
      <c r="AD102" s="9">
        <f t="shared" si="2"/>
        <v>2010</v>
      </c>
      <c r="AE102" s="9">
        <v>43</v>
      </c>
    </row>
    <row r="103" spans="1:31" ht="14.85" customHeight="1" x14ac:dyDescent="0.25">
      <c r="A103" s="513">
        <v>1</v>
      </c>
      <c r="B103" s="516" t="s">
        <v>145</v>
      </c>
      <c r="C103" s="519" t="s">
        <v>146</v>
      </c>
      <c r="D103" s="519" t="s">
        <v>147</v>
      </c>
      <c r="E103" s="519" t="s">
        <v>148</v>
      </c>
      <c r="F103" s="60" t="s">
        <v>93</v>
      </c>
      <c r="G103" s="1" t="s">
        <v>94</v>
      </c>
      <c r="H103" s="2"/>
      <c r="I103" s="2"/>
      <c r="J103" s="510"/>
      <c r="K103" s="510"/>
      <c r="L103" s="61">
        <f>IF(H103="x",G103*[1]RESULTATS!$J$11,0)</f>
        <v>0</v>
      </c>
      <c r="M103" s="62">
        <f>IF(I103="x",G103*[1]RESULTATS!$J$11,0)</f>
        <v>0</v>
      </c>
    </row>
    <row r="104" spans="1:31" x14ac:dyDescent="0.25">
      <c r="A104" s="514"/>
      <c r="B104" s="517"/>
      <c r="C104" s="520"/>
      <c r="D104" s="520"/>
      <c r="E104" s="520"/>
      <c r="F104" s="37" t="s">
        <v>107</v>
      </c>
      <c r="G104" s="3" t="s">
        <v>94</v>
      </c>
      <c r="J104" s="511"/>
      <c r="K104" s="511"/>
      <c r="L104" s="63">
        <f>IF(H104="x",G104*[1]RESULTATS!$J$11,0)</f>
        <v>0</v>
      </c>
      <c r="M104" s="64">
        <f>IF(I104="x",G104*[1]RESULTATS!$J$11,0)</f>
        <v>0</v>
      </c>
    </row>
    <row r="105" spans="1:31" x14ac:dyDescent="0.25">
      <c r="A105" s="514"/>
      <c r="B105" s="517"/>
      <c r="C105" s="520"/>
      <c r="D105" s="520"/>
      <c r="E105" s="520"/>
      <c r="F105" s="37" t="s">
        <v>149</v>
      </c>
      <c r="G105" s="3" t="s">
        <v>94</v>
      </c>
      <c r="J105" s="511"/>
      <c r="K105" s="511"/>
      <c r="L105" s="63">
        <f>IF(H105="x",G105*[1]RESULTATS!$J$11,0)</f>
        <v>0</v>
      </c>
      <c r="M105" s="64">
        <f>IF(I105="x",G105*[1]RESULTATS!$J$11,0)</f>
        <v>0</v>
      </c>
    </row>
    <row r="106" spans="1:31" x14ac:dyDescent="0.25">
      <c r="A106" s="514"/>
      <c r="B106" s="517"/>
      <c r="C106" s="520"/>
      <c r="D106" s="520"/>
      <c r="E106" s="520"/>
      <c r="F106" s="37" t="s">
        <v>150</v>
      </c>
      <c r="G106" s="3" t="s">
        <v>94</v>
      </c>
      <c r="J106" s="511"/>
      <c r="K106" s="511"/>
      <c r="L106" s="63">
        <f>IF(H106="x",G106*[1]RESULTATS!$J$11,0)</f>
        <v>0</v>
      </c>
      <c r="M106" s="64">
        <f>IF(I106="x",G106*[1]RESULTATS!$J$11,0)</f>
        <v>0</v>
      </c>
    </row>
    <row r="107" spans="1:31" x14ac:dyDescent="0.25">
      <c r="A107" s="514"/>
      <c r="B107" s="517"/>
      <c r="C107" s="520"/>
      <c r="D107" s="520"/>
      <c r="E107" s="520"/>
      <c r="F107" s="37" t="s">
        <v>151</v>
      </c>
      <c r="G107" s="3" t="s">
        <v>94</v>
      </c>
      <c r="J107" s="511"/>
      <c r="K107" s="511"/>
      <c r="L107" s="63">
        <f>IF(H107="x",G107*[1]RESULTATS!$J$11,0)</f>
        <v>0</v>
      </c>
      <c r="M107" s="64">
        <f>IF(I107="x",G107*[1]RESULTATS!$J$11,0)</f>
        <v>0</v>
      </c>
    </row>
    <row r="108" spans="1:31" x14ac:dyDescent="0.25">
      <c r="A108" s="514"/>
      <c r="B108" s="517"/>
      <c r="C108" s="520"/>
      <c r="D108" s="520"/>
      <c r="E108" s="520"/>
      <c r="F108" s="37" t="s">
        <v>152</v>
      </c>
      <c r="G108" s="3" t="s">
        <v>94</v>
      </c>
      <c r="J108" s="511"/>
      <c r="K108" s="511"/>
      <c r="L108" s="63">
        <f>IF(H108="x",G108*[1]RESULTATS!$J$11,0)</f>
        <v>0</v>
      </c>
      <c r="M108" s="64">
        <f>IF(I108="x",G108*[1]RESULTATS!$J$11,0)</f>
        <v>0</v>
      </c>
    </row>
    <row r="109" spans="1:31" ht="15.75" thickBot="1" x14ac:dyDescent="0.3">
      <c r="A109" s="515"/>
      <c r="B109" s="518"/>
      <c r="C109" s="521"/>
      <c r="D109" s="521"/>
      <c r="E109" s="521"/>
      <c r="F109" s="65" t="s">
        <v>110</v>
      </c>
      <c r="G109" s="5" t="s">
        <v>94</v>
      </c>
      <c r="H109" s="6"/>
      <c r="I109" s="6"/>
      <c r="J109" s="512"/>
      <c r="K109" s="512"/>
      <c r="L109" s="66">
        <f>IF(H109="x",G109*[1]RESULTATS!$J$11,0)</f>
        <v>0</v>
      </c>
      <c r="M109" s="67">
        <f>IF(I109="x",G109*[1]RESULTATS!$J$11,0)</f>
        <v>0</v>
      </c>
    </row>
    <row r="110" spans="1:31" ht="14.85" customHeight="1" x14ac:dyDescent="0.25">
      <c r="A110" s="513">
        <v>1</v>
      </c>
      <c r="B110" s="516" t="s">
        <v>153</v>
      </c>
      <c r="C110" s="519" t="s">
        <v>154</v>
      </c>
      <c r="D110" s="519" t="s">
        <v>155</v>
      </c>
      <c r="E110" s="519" t="s">
        <v>156</v>
      </c>
      <c r="F110" s="60" t="s">
        <v>93</v>
      </c>
      <c r="G110" s="1" t="s">
        <v>94</v>
      </c>
      <c r="H110" s="2"/>
      <c r="I110" s="2"/>
      <c r="J110" s="497"/>
      <c r="K110" s="497"/>
      <c r="L110" s="61">
        <f>IF(H110="x",G110*[1]RESULTATS!$J$11,0)</f>
        <v>0</v>
      </c>
      <c r="M110" s="62">
        <f>IF(I110="x",G110*[1]RESULTATS!$J$11,0)</f>
        <v>0</v>
      </c>
    </row>
    <row r="111" spans="1:31" x14ac:dyDescent="0.25">
      <c r="A111" s="514"/>
      <c r="B111" s="517"/>
      <c r="C111" s="520"/>
      <c r="D111" s="520"/>
      <c r="E111" s="520"/>
      <c r="F111" s="37" t="s">
        <v>107</v>
      </c>
      <c r="G111" s="3" t="s">
        <v>94</v>
      </c>
      <c r="J111" s="498"/>
      <c r="K111" s="498"/>
      <c r="L111" s="63">
        <f>IF(H111="x",G111*[1]RESULTATS!$J$11,0)</f>
        <v>0</v>
      </c>
      <c r="M111" s="64">
        <f>IF(I111="x",G111*[1]RESULTATS!$J$11,0)</f>
        <v>0</v>
      </c>
    </row>
    <row r="112" spans="1:31" x14ac:dyDescent="0.25">
      <c r="A112" s="514"/>
      <c r="B112" s="517"/>
      <c r="C112" s="520"/>
      <c r="D112" s="520"/>
      <c r="E112" s="520"/>
      <c r="F112" s="37" t="s">
        <v>157</v>
      </c>
      <c r="G112" s="3" t="s">
        <v>94</v>
      </c>
      <c r="J112" s="498"/>
      <c r="K112" s="498"/>
      <c r="L112" s="63">
        <f>IF(H112="x",G112*[1]RESULTATS!$J$11,0)</f>
        <v>0</v>
      </c>
      <c r="M112" s="64">
        <f>IF(I112="x",G112*[1]RESULTATS!$J$11,0)</f>
        <v>0</v>
      </c>
    </row>
    <row r="113" spans="1:13" x14ac:dyDescent="0.25">
      <c r="A113" s="514"/>
      <c r="B113" s="517"/>
      <c r="C113" s="520"/>
      <c r="D113" s="520"/>
      <c r="E113" s="520"/>
      <c r="F113" s="37" t="s">
        <v>158</v>
      </c>
      <c r="G113" s="3" t="s">
        <v>94</v>
      </c>
      <c r="J113" s="498"/>
      <c r="K113" s="498"/>
      <c r="L113" s="63">
        <f>IF(H113="x",G113*[1]RESULTATS!$J$11,0)</f>
        <v>0</v>
      </c>
      <c r="M113" s="64">
        <f>IF(I113="x",G113*[1]RESULTATS!$J$11,0)</f>
        <v>0</v>
      </c>
    </row>
    <row r="114" spans="1:13" x14ac:dyDescent="0.25">
      <c r="A114" s="514"/>
      <c r="B114" s="517"/>
      <c r="C114" s="520"/>
      <c r="D114" s="520"/>
      <c r="E114" s="520"/>
      <c r="F114" s="37" t="s">
        <v>159</v>
      </c>
      <c r="G114" s="3" t="s">
        <v>94</v>
      </c>
      <c r="J114" s="498"/>
      <c r="K114" s="498"/>
      <c r="L114" s="63">
        <f>IF(H114="x",G114*[1]RESULTATS!$J$11,0)</f>
        <v>0</v>
      </c>
      <c r="M114" s="64">
        <f>IF(I114="x",G114*[1]RESULTATS!$J$11,0)</f>
        <v>0</v>
      </c>
    </row>
    <row r="115" spans="1:13" x14ac:dyDescent="0.25">
      <c r="A115" s="514"/>
      <c r="B115" s="517"/>
      <c r="C115" s="520"/>
      <c r="D115" s="520"/>
      <c r="E115" s="520"/>
      <c r="F115" s="37" t="s">
        <v>110</v>
      </c>
      <c r="G115" s="3" t="s">
        <v>94</v>
      </c>
      <c r="J115" s="498"/>
      <c r="K115" s="498"/>
      <c r="L115" s="63">
        <f>IF(H115="x",G115*[1]RESULTATS!$J$11,0)</f>
        <v>0</v>
      </c>
      <c r="M115" s="64">
        <f>IF(I115="x",G115*[1]RESULTATS!$J$11,0)</f>
        <v>0</v>
      </c>
    </row>
    <row r="116" spans="1:13" ht="15.75" thickBot="1" x14ac:dyDescent="0.3">
      <c r="A116" s="515"/>
      <c r="B116" s="518"/>
      <c r="C116" s="521"/>
      <c r="D116" s="521"/>
      <c r="E116" s="521"/>
      <c r="F116" s="65" t="s">
        <v>160</v>
      </c>
      <c r="G116" s="5" t="s">
        <v>94</v>
      </c>
      <c r="H116" s="6"/>
      <c r="I116" s="6"/>
      <c r="J116" s="499"/>
      <c r="K116" s="499"/>
      <c r="L116" s="66">
        <f>IF(H116="x",G116*[1]RESULTATS!$J$11,0)</f>
        <v>0</v>
      </c>
      <c r="M116" s="67">
        <f>IF(I116="x",G116*[1]RESULTATS!$J$11,0)</f>
        <v>0</v>
      </c>
    </row>
    <row r="117" spans="1:13" ht="14.85" customHeight="1" x14ac:dyDescent="0.25">
      <c r="A117" s="513">
        <v>1</v>
      </c>
      <c r="B117" s="516" t="s">
        <v>161</v>
      </c>
      <c r="C117" s="519" t="s">
        <v>162</v>
      </c>
      <c r="D117" s="519" t="s">
        <v>163</v>
      </c>
      <c r="E117" s="519" t="s">
        <v>156</v>
      </c>
      <c r="F117" s="60" t="s">
        <v>93</v>
      </c>
      <c r="G117" s="1" t="s">
        <v>94</v>
      </c>
      <c r="H117" s="2"/>
      <c r="I117" s="2"/>
      <c r="J117" s="497"/>
      <c r="K117" s="497"/>
      <c r="L117" s="61">
        <f>IF(H117="x",G117*[1]RESULTATS!$J$11,0)</f>
        <v>0</v>
      </c>
      <c r="M117" s="62">
        <f>IF(I117="x",G117*[1]RESULTATS!$J$11,0)</f>
        <v>0</v>
      </c>
    </row>
    <row r="118" spans="1:13" x14ac:dyDescent="0.25">
      <c r="A118" s="514"/>
      <c r="B118" s="517"/>
      <c r="C118" s="520"/>
      <c r="D118" s="520"/>
      <c r="E118" s="520"/>
      <c r="F118" s="37" t="s">
        <v>107</v>
      </c>
      <c r="G118" s="3" t="s">
        <v>94</v>
      </c>
      <c r="J118" s="498"/>
      <c r="K118" s="498"/>
      <c r="L118" s="63">
        <f>IF(H118="x",G118*[1]RESULTATS!$J$11,0)</f>
        <v>0</v>
      </c>
      <c r="M118" s="64">
        <f>IF(I118="x",G118*[1]RESULTATS!$J$11,0)</f>
        <v>0</v>
      </c>
    </row>
    <row r="119" spans="1:13" x14ac:dyDescent="0.25">
      <c r="A119" s="514"/>
      <c r="B119" s="517"/>
      <c r="C119" s="520"/>
      <c r="D119" s="520"/>
      <c r="E119" s="520"/>
      <c r="F119" s="37" t="s">
        <v>164</v>
      </c>
      <c r="G119" s="3" t="s">
        <v>94</v>
      </c>
      <c r="J119" s="498"/>
      <c r="K119" s="498"/>
      <c r="L119" s="63">
        <f>IF(H119="x",G119*[1]RESULTATS!$J$11,0)</f>
        <v>0</v>
      </c>
      <c r="M119" s="64">
        <f>IF(I119="x",G119*[1]RESULTATS!$J$11,0)</f>
        <v>0</v>
      </c>
    </row>
    <row r="120" spans="1:13" x14ac:dyDescent="0.25">
      <c r="A120" s="514"/>
      <c r="B120" s="517"/>
      <c r="C120" s="520"/>
      <c r="D120" s="520"/>
      <c r="E120" s="520"/>
      <c r="F120" s="37" t="s">
        <v>165</v>
      </c>
      <c r="G120" s="3" t="s">
        <v>94</v>
      </c>
      <c r="J120" s="498"/>
      <c r="K120" s="498"/>
      <c r="L120" s="63">
        <f>IF(H120="x",G120*[1]RESULTATS!$J$11,0)</f>
        <v>0</v>
      </c>
      <c r="M120" s="64">
        <f>IF(I120="x",G120*[1]RESULTATS!$J$11,0)</f>
        <v>0</v>
      </c>
    </row>
    <row r="121" spans="1:13" x14ac:dyDescent="0.25">
      <c r="A121" s="514"/>
      <c r="B121" s="517"/>
      <c r="C121" s="520"/>
      <c r="D121" s="520"/>
      <c r="E121" s="520"/>
      <c r="F121" s="37" t="s">
        <v>166</v>
      </c>
      <c r="G121" s="3" t="s">
        <v>94</v>
      </c>
      <c r="J121" s="498"/>
      <c r="K121" s="498"/>
      <c r="L121" s="63">
        <f>IF(H121="x",G121*[1]RESULTATS!$J$11,0)</f>
        <v>0</v>
      </c>
      <c r="M121" s="64">
        <f>IF(I121="x",G121*[1]RESULTATS!$J$11,0)</f>
        <v>0</v>
      </c>
    </row>
    <row r="122" spans="1:13" x14ac:dyDescent="0.25">
      <c r="A122" s="514"/>
      <c r="B122" s="517"/>
      <c r="C122" s="520"/>
      <c r="D122" s="520"/>
      <c r="E122" s="520"/>
      <c r="F122" s="37" t="s">
        <v>167</v>
      </c>
      <c r="G122" s="3" t="s">
        <v>94</v>
      </c>
      <c r="J122" s="498"/>
      <c r="K122" s="498"/>
      <c r="L122" s="63">
        <f>IF(H122="x",G122*[1]RESULTATS!$J$11,0)</f>
        <v>0</v>
      </c>
      <c r="M122" s="64">
        <f>IF(I122="x",G122*[1]RESULTATS!$J$11,0)</f>
        <v>0</v>
      </c>
    </row>
    <row r="123" spans="1:13" x14ac:dyDescent="0.25">
      <c r="A123" s="514"/>
      <c r="B123" s="517"/>
      <c r="C123" s="520"/>
      <c r="D123" s="520"/>
      <c r="E123" s="520"/>
      <c r="F123" s="37" t="s">
        <v>168</v>
      </c>
      <c r="G123" s="3" t="s">
        <v>94</v>
      </c>
      <c r="J123" s="498"/>
      <c r="K123" s="498"/>
      <c r="L123" s="63">
        <f>IF(H123="x",G123*[1]RESULTATS!$J$11,0)</f>
        <v>0</v>
      </c>
      <c r="M123" s="64">
        <f>IF(I123="x",G123*[1]RESULTATS!$J$11,0)</f>
        <v>0</v>
      </c>
    </row>
    <row r="124" spans="1:13" x14ac:dyDescent="0.25">
      <c r="A124" s="514"/>
      <c r="B124" s="517"/>
      <c r="C124" s="520"/>
      <c r="D124" s="520"/>
      <c r="E124" s="520"/>
      <c r="F124" s="37" t="s">
        <v>169</v>
      </c>
      <c r="G124" s="3" t="s">
        <v>94</v>
      </c>
      <c r="J124" s="498"/>
      <c r="K124" s="498"/>
      <c r="L124" s="63">
        <f>IF(H124="x",G124*[1]RESULTATS!$J$11,0)</f>
        <v>0</v>
      </c>
      <c r="M124" s="64">
        <f>IF(I124="x",G124*[1]RESULTATS!$J$11,0)</f>
        <v>0</v>
      </c>
    </row>
    <row r="125" spans="1:13" ht="15.75" thickBot="1" x14ac:dyDescent="0.3">
      <c r="A125" s="515"/>
      <c r="B125" s="518"/>
      <c r="C125" s="521"/>
      <c r="D125" s="521"/>
      <c r="E125" s="521"/>
      <c r="F125" s="65" t="s">
        <v>110</v>
      </c>
      <c r="G125" s="5" t="s">
        <v>94</v>
      </c>
      <c r="H125" s="6"/>
      <c r="I125" s="6"/>
      <c r="J125" s="499"/>
      <c r="K125" s="499"/>
      <c r="L125" s="66">
        <f>IF(H125="x",G125*[1]RESULTATS!$J$11,0)</f>
        <v>0</v>
      </c>
      <c r="M125" s="67">
        <f>IF(I125="x",G125*[1]RESULTATS!$J$11,0)</f>
        <v>0</v>
      </c>
    </row>
    <row r="126" spans="1:13" ht="14.85" customHeight="1" x14ac:dyDescent="0.25">
      <c r="A126" s="513">
        <v>1</v>
      </c>
      <c r="B126" s="516" t="s">
        <v>170</v>
      </c>
      <c r="C126" s="519" t="s">
        <v>171</v>
      </c>
      <c r="D126" s="519" t="s">
        <v>172</v>
      </c>
      <c r="E126" s="519" t="s">
        <v>173</v>
      </c>
      <c r="F126" s="60" t="s">
        <v>93</v>
      </c>
      <c r="G126" s="1" t="s">
        <v>94</v>
      </c>
      <c r="H126" s="2"/>
      <c r="I126" s="2"/>
      <c r="J126" s="507"/>
      <c r="K126" s="507"/>
      <c r="L126" s="61">
        <f>IF(H126="x",G126*[1]RESULTATS!$J$11,0)</f>
        <v>0</v>
      </c>
      <c r="M126" s="62">
        <f>IF(I126="x",G126*[1]RESULTATS!$J$11,0)</f>
        <v>0</v>
      </c>
    </row>
    <row r="127" spans="1:13" x14ac:dyDescent="0.25">
      <c r="A127" s="514"/>
      <c r="B127" s="517"/>
      <c r="C127" s="520"/>
      <c r="D127" s="520"/>
      <c r="E127" s="520"/>
      <c r="F127" s="37" t="s">
        <v>107</v>
      </c>
      <c r="G127" s="3" t="s">
        <v>94</v>
      </c>
      <c r="J127" s="508"/>
      <c r="K127" s="508"/>
      <c r="L127" s="63">
        <f>IF(H127="x",G127*[1]RESULTATS!$J$11,0)</f>
        <v>0</v>
      </c>
      <c r="M127" s="64">
        <f>IF(I127="x",G127*[1]RESULTATS!$J$11,0)</f>
        <v>0</v>
      </c>
    </row>
    <row r="128" spans="1:13" x14ac:dyDescent="0.25">
      <c r="A128" s="514"/>
      <c r="B128" s="517"/>
      <c r="C128" s="520"/>
      <c r="D128" s="520"/>
      <c r="E128" s="520"/>
      <c r="F128" s="37" t="s">
        <v>174</v>
      </c>
      <c r="G128" s="3" t="s">
        <v>94</v>
      </c>
      <c r="J128" s="508"/>
      <c r="K128" s="508"/>
      <c r="L128" s="63">
        <f>IF(H128="x",G128*[1]RESULTATS!$J$11,0)</f>
        <v>0</v>
      </c>
      <c r="M128" s="64">
        <f>IF(I128="x",G128*[1]RESULTATS!$J$11,0)</f>
        <v>0</v>
      </c>
    </row>
    <row r="129" spans="1:13" x14ac:dyDescent="0.25">
      <c r="A129" s="514"/>
      <c r="B129" s="517"/>
      <c r="C129" s="520"/>
      <c r="D129" s="520"/>
      <c r="E129" s="520"/>
      <c r="F129" s="37" t="s">
        <v>175</v>
      </c>
      <c r="G129" s="3" t="s">
        <v>94</v>
      </c>
      <c r="J129" s="508"/>
      <c r="K129" s="508"/>
      <c r="L129" s="63">
        <f>IF(H129="x",G129*[1]RESULTATS!$J$11,0)</f>
        <v>0</v>
      </c>
      <c r="M129" s="64">
        <f>IF(I129="x",G129*[1]RESULTATS!$J$11,0)</f>
        <v>0</v>
      </c>
    </row>
    <row r="130" spans="1:13" x14ac:dyDescent="0.25">
      <c r="A130" s="514"/>
      <c r="B130" s="517"/>
      <c r="C130" s="520"/>
      <c r="D130" s="520"/>
      <c r="E130" s="520"/>
      <c r="F130" s="37" t="s">
        <v>176</v>
      </c>
      <c r="G130" s="3" t="s">
        <v>94</v>
      </c>
      <c r="J130" s="508"/>
      <c r="K130" s="508"/>
      <c r="L130" s="63">
        <f>IF(H130="x",G130*[1]RESULTATS!$J$11,0)</f>
        <v>0</v>
      </c>
      <c r="M130" s="64">
        <f>IF(I130="x",G130*[1]RESULTATS!$J$11,0)</f>
        <v>0</v>
      </c>
    </row>
    <row r="131" spans="1:13" x14ac:dyDescent="0.25">
      <c r="A131" s="514"/>
      <c r="B131" s="517"/>
      <c r="C131" s="520"/>
      <c r="D131" s="520"/>
      <c r="E131" s="520"/>
      <c r="F131" s="37" t="s">
        <v>177</v>
      </c>
      <c r="G131" s="3" t="s">
        <v>94</v>
      </c>
      <c r="J131" s="508"/>
      <c r="K131" s="508"/>
      <c r="L131" s="63">
        <f>IF(H131="x",G131*[1]RESULTATS!$J$11,0)</f>
        <v>0</v>
      </c>
      <c r="M131" s="64">
        <f>IF(I131="x",G131*[1]RESULTATS!$J$11,0)</f>
        <v>0</v>
      </c>
    </row>
    <row r="132" spans="1:13" x14ac:dyDescent="0.25">
      <c r="A132" s="514"/>
      <c r="B132" s="517"/>
      <c r="C132" s="520"/>
      <c r="D132" s="520"/>
      <c r="E132" s="520"/>
      <c r="F132" s="37" t="s">
        <v>178</v>
      </c>
      <c r="G132" s="3" t="s">
        <v>94</v>
      </c>
      <c r="J132" s="508"/>
      <c r="K132" s="508"/>
      <c r="L132" s="63">
        <f>IF(H132="x",G132*[1]RESULTATS!$J$11,0)</f>
        <v>0</v>
      </c>
      <c r="M132" s="64">
        <f>IF(I132="x",G132*[1]RESULTATS!$J$11,0)</f>
        <v>0</v>
      </c>
    </row>
    <row r="133" spans="1:13" x14ac:dyDescent="0.25">
      <c r="A133" s="514"/>
      <c r="B133" s="517"/>
      <c r="C133" s="520"/>
      <c r="D133" s="520"/>
      <c r="E133" s="520"/>
      <c r="F133" s="37" t="s">
        <v>179</v>
      </c>
      <c r="G133" s="3" t="s">
        <v>94</v>
      </c>
      <c r="J133" s="508"/>
      <c r="K133" s="508"/>
      <c r="L133" s="63">
        <f>IF(H133="x",G133*[1]RESULTATS!$J$11,0)</f>
        <v>0</v>
      </c>
      <c r="M133" s="64">
        <f>IF(I133="x",G133*[1]RESULTATS!$J$11,0)</f>
        <v>0</v>
      </c>
    </row>
    <row r="134" spans="1:13" x14ac:dyDescent="0.25">
      <c r="A134" s="514"/>
      <c r="B134" s="517"/>
      <c r="C134" s="520"/>
      <c r="D134" s="520"/>
      <c r="E134" s="520"/>
      <c r="F134" s="37" t="s">
        <v>180</v>
      </c>
      <c r="G134" s="3" t="s">
        <v>94</v>
      </c>
      <c r="J134" s="508"/>
      <c r="K134" s="508"/>
      <c r="L134" s="63">
        <f>IF(H134="x",G134*[1]RESULTATS!$J$11,0)</f>
        <v>0</v>
      </c>
      <c r="M134" s="64">
        <f>IF(I134="x",G134*[1]RESULTATS!$J$11,0)</f>
        <v>0</v>
      </c>
    </row>
    <row r="135" spans="1:13" x14ac:dyDescent="0.25">
      <c r="A135" s="514"/>
      <c r="B135" s="517"/>
      <c r="C135" s="520"/>
      <c r="D135" s="520"/>
      <c r="E135" s="520"/>
      <c r="F135" s="37" t="s">
        <v>181</v>
      </c>
      <c r="G135" s="3" t="s">
        <v>94</v>
      </c>
      <c r="J135" s="508"/>
      <c r="K135" s="508"/>
      <c r="L135" s="63">
        <f>IF(H135="x",G135*[1]RESULTATS!$J$11,0)</f>
        <v>0</v>
      </c>
      <c r="M135" s="64">
        <f>IF(I135="x",G135*[1]RESULTATS!$J$11,0)</f>
        <v>0</v>
      </c>
    </row>
    <row r="136" spans="1:13" ht="15.75" thickBot="1" x14ac:dyDescent="0.3">
      <c r="A136" s="515"/>
      <c r="B136" s="518"/>
      <c r="C136" s="521"/>
      <c r="D136" s="521"/>
      <c r="E136" s="521"/>
      <c r="F136" s="65" t="s">
        <v>182</v>
      </c>
      <c r="G136" s="5" t="s">
        <v>94</v>
      </c>
      <c r="H136" s="6"/>
      <c r="I136" s="6"/>
      <c r="J136" s="509"/>
      <c r="K136" s="509"/>
      <c r="L136" s="66">
        <f>IF(H136="x",G136*[1]RESULTATS!$J$11,0)</f>
        <v>0</v>
      </c>
      <c r="M136" s="67">
        <f>IF(I136="x",G136*[1]RESULTATS!$J$11,0)</f>
        <v>0</v>
      </c>
    </row>
    <row r="137" spans="1:13" ht="14.85" customHeight="1" x14ac:dyDescent="0.25">
      <c r="A137" s="513">
        <v>1</v>
      </c>
      <c r="B137" s="516" t="s">
        <v>183</v>
      </c>
      <c r="C137" s="519" t="s">
        <v>184</v>
      </c>
      <c r="D137" s="519" t="s">
        <v>185</v>
      </c>
      <c r="E137" s="519" t="s">
        <v>186</v>
      </c>
      <c r="F137" s="60" t="s">
        <v>93</v>
      </c>
      <c r="G137" s="1" t="s">
        <v>94</v>
      </c>
      <c r="H137" s="2"/>
      <c r="I137" s="2"/>
      <c r="J137" s="497"/>
      <c r="K137" s="497"/>
      <c r="L137" s="61">
        <f>IF(H137="x",G137*[1]RESULTATS!$J$11,0)</f>
        <v>0</v>
      </c>
      <c r="M137" s="62">
        <f>IF(I137="x",G137*[1]RESULTATS!$J$11,0)</f>
        <v>0</v>
      </c>
    </row>
    <row r="138" spans="1:13" x14ac:dyDescent="0.25">
      <c r="A138" s="514"/>
      <c r="B138" s="517"/>
      <c r="C138" s="520"/>
      <c r="D138" s="520"/>
      <c r="E138" s="520"/>
      <c r="F138" s="37" t="s">
        <v>107</v>
      </c>
      <c r="G138" s="3" t="s">
        <v>94</v>
      </c>
      <c r="J138" s="498"/>
      <c r="K138" s="498"/>
      <c r="L138" s="63">
        <f>IF(H138="x",G138*[1]RESULTATS!$J$11,0)</f>
        <v>0</v>
      </c>
      <c r="M138" s="64">
        <f>IF(I138="x",G138*[1]RESULTATS!$J$11,0)</f>
        <v>0</v>
      </c>
    </row>
    <row r="139" spans="1:13" x14ac:dyDescent="0.25">
      <c r="A139" s="514"/>
      <c r="B139" s="517"/>
      <c r="C139" s="520"/>
      <c r="D139" s="520"/>
      <c r="E139" s="520"/>
      <c r="F139" s="37" t="s">
        <v>187</v>
      </c>
      <c r="G139" s="3" t="s">
        <v>94</v>
      </c>
      <c r="J139" s="498"/>
      <c r="K139" s="498"/>
      <c r="L139" s="63">
        <f>IF(H139="x",G139*[1]RESULTATS!$J$11,0)</f>
        <v>0</v>
      </c>
      <c r="M139" s="64">
        <f>IF(I139="x",G139*[1]RESULTATS!$J$11,0)</f>
        <v>0</v>
      </c>
    </row>
    <row r="140" spans="1:13" x14ac:dyDescent="0.25">
      <c r="A140" s="514"/>
      <c r="B140" s="517"/>
      <c r="C140" s="520"/>
      <c r="D140" s="520"/>
      <c r="E140" s="520"/>
      <c r="F140" s="37" t="s">
        <v>188</v>
      </c>
      <c r="G140" s="3" t="s">
        <v>94</v>
      </c>
      <c r="J140" s="498"/>
      <c r="K140" s="498"/>
      <c r="L140" s="63">
        <f>IF(H140="x",G140*[1]RESULTATS!$J$11,0)</f>
        <v>0</v>
      </c>
      <c r="M140" s="64">
        <f>IF(I140="x",G140*[1]RESULTATS!$J$11,0)</f>
        <v>0</v>
      </c>
    </row>
    <row r="141" spans="1:13" x14ac:dyDescent="0.25">
      <c r="A141" s="514"/>
      <c r="B141" s="517"/>
      <c r="C141" s="520"/>
      <c r="D141" s="520"/>
      <c r="E141" s="520"/>
      <c r="F141" s="37" t="s">
        <v>189</v>
      </c>
      <c r="G141" s="3" t="s">
        <v>94</v>
      </c>
      <c r="J141" s="498"/>
      <c r="K141" s="498"/>
      <c r="L141" s="63">
        <f>IF(H141="x",G141*[1]RESULTATS!$J$11,0)</f>
        <v>0</v>
      </c>
      <c r="M141" s="64">
        <f>IF(I141="x",G141*[1]RESULTATS!$J$11,0)</f>
        <v>0</v>
      </c>
    </row>
    <row r="142" spans="1:13" x14ac:dyDescent="0.25">
      <c r="A142" s="514"/>
      <c r="B142" s="517"/>
      <c r="C142" s="520"/>
      <c r="D142" s="520"/>
      <c r="E142" s="520"/>
      <c r="F142" s="37" t="s">
        <v>190</v>
      </c>
      <c r="G142" s="3" t="s">
        <v>94</v>
      </c>
      <c r="J142" s="498"/>
      <c r="K142" s="498"/>
      <c r="L142" s="63">
        <f>IF(H142="x",G142*[1]RESULTATS!$J$11,0)</f>
        <v>0</v>
      </c>
      <c r="M142" s="64">
        <f>IF(I142="x",G142*[1]RESULTATS!$J$11,0)</f>
        <v>0</v>
      </c>
    </row>
    <row r="143" spans="1:13" x14ac:dyDescent="0.25">
      <c r="A143" s="514"/>
      <c r="B143" s="517"/>
      <c r="C143" s="520"/>
      <c r="D143" s="520"/>
      <c r="E143" s="520"/>
      <c r="F143" s="37" t="s">
        <v>191</v>
      </c>
      <c r="G143" s="3" t="s">
        <v>94</v>
      </c>
      <c r="J143" s="498"/>
      <c r="K143" s="498"/>
      <c r="L143" s="63">
        <f>IF(H143="x",G143*[1]RESULTATS!$J$11,0)</f>
        <v>0</v>
      </c>
      <c r="M143" s="64">
        <f>IF(I143="x",G143*[1]RESULTATS!$J$11,0)</f>
        <v>0</v>
      </c>
    </row>
    <row r="144" spans="1:13" x14ac:dyDescent="0.25">
      <c r="A144" s="514"/>
      <c r="B144" s="517"/>
      <c r="C144" s="520"/>
      <c r="D144" s="520"/>
      <c r="E144" s="520"/>
      <c r="F144" s="37" t="s">
        <v>192</v>
      </c>
      <c r="G144" s="3" t="s">
        <v>94</v>
      </c>
      <c r="J144" s="498"/>
      <c r="K144" s="498"/>
      <c r="L144" s="63">
        <f>IF(H144="x",G144*[1]RESULTATS!$J$11,0)</f>
        <v>0</v>
      </c>
      <c r="M144" s="64">
        <f>IF(I144="x",G144*[1]RESULTATS!$J$11,0)</f>
        <v>0</v>
      </c>
    </row>
    <row r="145" spans="1:13" x14ac:dyDescent="0.25">
      <c r="A145" s="514"/>
      <c r="B145" s="517"/>
      <c r="C145" s="520"/>
      <c r="D145" s="520"/>
      <c r="E145" s="520"/>
      <c r="F145" s="37" t="s">
        <v>193</v>
      </c>
      <c r="G145" s="3" t="s">
        <v>94</v>
      </c>
      <c r="J145" s="498"/>
      <c r="K145" s="498"/>
      <c r="L145" s="63">
        <f>IF(H145="x",G145*[1]RESULTATS!$J$11,0)</f>
        <v>0</v>
      </c>
      <c r="M145" s="64">
        <f>IF(I145="x",G145*[1]RESULTATS!$J$11,0)</f>
        <v>0</v>
      </c>
    </row>
    <row r="146" spans="1:13" x14ac:dyDescent="0.25">
      <c r="A146" s="514"/>
      <c r="B146" s="517"/>
      <c r="C146" s="520"/>
      <c r="D146" s="520"/>
      <c r="E146" s="520"/>
      <c r="F146" s="37" t="s">
        <v>194</v>
      </c>
      <c r="G146" s="3" t="s">
        <v>94</v>
      </c>
      <c r="J146" s="498"/>
      <c r="K146" s="498"/>
      <c r="L146" s="63">
        <f>IF(H146="x",G146*[1]RESULTATS!$J$11,0)</f>
        <v>0</v>
      </c>
      <c r="M146" s="64">
        <f>IF(I146="x",G146*[1]RESULTATS!$J$11,0)</f>
        <v>0</v>
      </c>
    </row>
    <row r="147" spans="1:13" ht="15.75" thickBot="1" x14ac:dyDescent="0.3">
      <c r="A147" s="515"/>
      <c r="B147" s="518"/>
      <c r="C147" s="521"/>
      <c r="D147" s="521"/>
      <c r="E147" s="521"/>
      <c r="F147" s="65" t="s">
        <v>110</v>
      </c>
      <c r="G147" s="5" t="s">
        <v>94</v>
      </c>
      <c r="H147" s="6"/>
      <c r="I147" s="6"/>
      <c r="J147" s="499"/>
      <c r="K147" s="499"/>
      <c r="L147" s="66">
        <f>IF(H147="x",G147*[1]RESULTATS!$J$11,0)</f>
        <v>0</v>
      </c>
      <c r="M147" s="67">
        <f>IF(I147="x",G147*[1]RESULTATS!$J$11,0)</f>
        <v>0</v>
      </c>
    </row>
    <row r="148" spans="1:13" ht="45.75" thickBot="1" x14ac:dyDescent="0.3">
      <c r="A148" s="16">
        <v>1</v>
      </c>
      <c r="B148" s="17" t="s">
        <v>195</v>
      </c>
      <c r="C148" s="18" t="s">
        <v>196</v>
      </c>
      <c r="D148" s="18" t="s">
        <v>197</v>
      </c>
      <c r="E148" s="18" t="s">
        <v>198</v>
      </c>
      <c r="F148" s="18" t="s">
        <v>199</v>
      </c>
      <c r="G148" s="44"/>
      <c r="H148" s="17"/>
      <c r="I148" s="17"/>
      <c r="J148" s="19"/>
      <c r="K148" s="19"/>
      <c r="L148" s="73">
        <f>IF(H148="x",G148*[1]RESULTATS!$J$11,0)</f>
        <v>0</v>
      </c>
      <c r="M148" s="74">
        <f>IF(I148="x",G148*[1]RESULTATS!$J$11,0)</f>
        <v>0</v>
      </c>
    </row>
    <row r="149" spans="1:13" ht="14.85" customHeight="1" x14ac:dyDescent="0.25">
      <c r="A149" s="513">
        <v>1</v>
      </c>
      <c r="B149" s="516" t="s">
        <v>200</v>
      </c>
      <c r="C149" s="519" t="s">
        <v>201</v>
      </c>
      <c r="D149" s="519" t="s">
        <v>202</v>
      </c>
      <c r="E149" s="519" t="s">
        <v>203</v>
      </c>
      <c r="F149" s="60" t="s">
        <v>93</v>
      </c>
      <c r="G149" s="1" t="s">
        <v>94</v>
      </c>
      <c r="H149" s="2"/>
      <c r="I149" s="2"/>
      <c r="J149" s="497"/>
      <c r="K149" s="497"/>
      <c r="L149" s="61">
        <f>IF(H149="x",G149*[1]RESULTATS!$J$11,0)</f>
        <v>0</v>
      </c>
      <c r="M149" s="62">
        <f>IF(I149="x",G149*[1]RESULTATS!$J$11,0)</f>
        <v>0</v>
      </c>
    </row>
    <row r="150" spans="1:13" x14ac:dyDescent="0.25">
      <c r="A150" s="514"/>
      <c r="B150" s="517"/>
      <c r="C150" s="520"/>
      <c r="D150" s="520"/>
      <c r="E150" s="520"/>
      <c r="F150" s="37" t="s">
        <v>107</v>
      </c>
      <c r="G150" s="3" t="s">
        <v>94</v>
      </c>
      <c r="J150" s="498"/>
      <c r="K150" s="498"/>
      <c r="L150" s="63">
        <f>IF(H150="x",G150*[1]RESULTATS!$J$11,0)</f>
        <v>0</v>
      </c>
      <c r="M150" s="64">
        <f>IF(I150="x",G150*[1]RESULTATS!$J$11,0)</f>
        <v>0</v>
      </c>
    </row>
    <row r="151" spans="1:13" x14ac:dyDescent="0.25">
      <c r="A151" s="514"/>
      <c r="B151" s="517"/>
      <c r="C151" s="520"/>
      <c r="D151" s="520"/>
      <c r="E151" s="520"/>
      <c r="F151" s="37" t="s">
        <v>204</v>
      </c>
      <c r="G151" s="3" t="s">
        <v>94</v>
      </c>
      <c r="J151" s="498"/>
      <c r="K151" s="498"/>
      <c r="L151" s="63">
        <f>IF(H151="x",G151*[1]RESULTATS!$J$11,0)</f>
        <v>0</v>
      </c>
      <c r="M151" s="64">
        <f>IF(I151="x",G151*[1]RESULTATS!$J$11,0)</f>
        <v>0</v>
      </c>
    </row>
    <row r="152" spans="1:13" x14ac:dyDescent="0.25">
      <c r="A152" s="514"/>
      <c r="B152" s="517"/>
      <c r="C152" s="520"/>
      <c r="D152" s="520"/>
      <c r="E152" s="520"/>
      <c r="F152" s="37" t="s">
        <v>157</v>
      </c>
      <c r="G152" s="3" t="s">
        <v>94</v>
      </c>
      <c r="J152" s="498"/>
      <c r="K152" s="498"/>
      <c r="L152" s="63">
        <f>IF(H152="x",G152*[1]RESULTATS!$J$11,0)</f>
        <v>0</v>
      </c>
      <c r="M152" s="64">
        <f>IF(I152="x",G152*[1]RESULTATS!$J$11,0)</f>
        <v>0</v>
      </c>
    </row>
    <row r="153" spans="1:13" x14ac:dyDescent="0.25">
      <c r="A153" s="514"/>
      <c r="B153" s="517"/>
      <c r="C153" s="520"/>
      <c r="D153" s="520"/>
      <c r="E153" s="520"/>
      <c r="F153" s="37" t="s">
        <v>158</v>
      </c>
      <c r="G153" s="3" t="s">
        <v>94</v>
      </c>
      <c r="J153" s="498"/>
      <c r="K153" s="498"/>
      <c r="L153" s="63">
        <f>IF(H153="x",G153*[1]RESULTATS!$J$11,0)</f>
        <v>0</v>
      </c>
      <c r="M153" s="64">
        <f>IF(I153="x",G153*[1]RESULTATS!$J$11,0)</f>
        <v>0</v>
      </c>
    </row>
    <row r="154" spans="1:13" x14ac:dyDescent="0.25">
      <c r="A154" s="514"/>
      <c r="B154" s="517"/>
      <c r="C154" s="520"/>
      <c r="D154" s="520"/>
      <c r="E154" s="520"/>
      <c r="F154" s="37" t="s">
        <v>159</v>
      </c>
      <c r="G154" s="3" t="s">
        <v>94</v>
      </c>
      <c r="J154" s="498"/>
      <c r="K154" s="498"/>
      <c r="L154" s="63">
        <f>IF(H154="x",G154*[1]RESULTATS!$J$11,0)</f>
        <v>0</v>
      </c>
      <c r="M154" s="64">
        <f>IF(I154="x",G154*[1]RESULTATS!$J$11,0)</f>
        <v>0</v>
      </c>
    </row>
    <row r="155" spans="1:13" ht="15.75" thickBot="1" x14ac:dyDescent="0.3">
      <c r="A155" s="515"/>
      <c r="B155" s="518"/>
      <c r="C155" s="521"/>
      <c r="D155" s="521"/>
      <c r="E155" s="521"/>
      <c r="F155" s="65" t="s">
        <v>110</v>
      </c>
      <c r="G155" s="5" t="s">
        <v>94</v>
      </c>
      <c r="H155" s="6"/>
      <c r="I155" s="6"/>
      <c r="J155" s="499"/>
      <c r="K155" s="499"/>
      <c r="L155" s="66">
        <f>IF(H155="x",G155*[1]RESULTATS!$J$11,0)</f>
        <v>0</v>
      </c>
      <c r="M155" s="67">
        <f>IF(I155="x",G155*[1]RESULTATS!$J$11,0)</f>
        <v>0</v>
      </c>
    </row>
    <row r="156" spans="1:13" ht="14.85" customHeight="1" x14ac:dyDescent="0.25">
      <c r="A156" s="513">
        <v>1</v>
      </c>
      <c r="B156" s="516" t="s">
        <v>205</v>
      </c>
      <c r="C156" s="519" t="s">
        <v>206</v>
      </c>
      <c r="D156" s="519" t="s">
        <v>207</v>
      </c>
      <c r="E156" s="519" t="s">
        <v>208</v>
      </c>
      <c r="F156" s="60" t="s">
        <v>93</v>
      </c>
      <c r="G156" s="1" t="s">
        <v>94</v>
      </c>
      <c r="H156" s="2"/>
      <c r="I156" s="2"/>
      <c r="J156" s="497"/>
      <c r="K156" s="497"/>
      <c r="L156" s="61">
        <f>IF(H156="x",G156*[1]RESULTATS!$J$11,0)</f>
        <v>0</v>
      </c>
      <c r="M156" s="62">
        <f>IF(I156="x",G156*[1]RESULTATS!$J$11,0)</f>
        <v>0</v>
      </c>
    </row>
    <row r="157" spans="1:13" x14ac:dyDescent="0.25">
      <c r="A157" s="514"/>
      <c r="B157" s="517"/>
      <c r="C157" s="520"/>
      <c r="D157" s="520"/>
      <c r="E157" s="520"/>
      <c r="F157" s="37" t="s">
        <v>107</v>
      </c>
      <c r="G157" s="3" t="s">
        <v>94</v>
      </c>
      <c r="J157" s="498"/>
      <c r="K157" s="498"/>
      <c r="L157" s="63">
        <f>IF(H157="x",G157*[1]RESULTATS!$J$11,0)</f>
        <v>0</v>
      </c>
      <c r="M157" s="64">
        <f>IF(I157="x",G157*[1]RESULTATS!$J$11,0)</f>
        <v>0</v>
      </c>
    </row>
    <row r="158" spans="1:13" x14ac:dyDescent="0.25">
      <c r="A158" s="514"/>
      <c r="B158" s="517"/>
      <c r="C158" s="520"/>
      <c r="D158" s="520"/>
      <c r="E158" s="520"/>
      <c r="F158" s="37" t="s">
        <v>209</v>
      </c>
      <c r="G158" s="3" t="s">
        <v>94</v>
      </c>
      <c r="J158" s="498"/>
      <c r="K158" s="498"/>
      <c r="L158" s="63">
        <f>IF(H158="x",G158*[1]RESULTATS!$J$11,0)</f>
        <v>0</v>
      </c>
      <c r="M158" s="64">
        <f>IF(I158="x",G158*[1]RESULTATS!$J$11,0)</f>
        <v>0</v>
      </c>
    </row>
    <row r="159" spans="1:13" x14ac:dyDescent="0.25">
      <c r="A159" s="514"/>
      <c r="B159" s="517"/>
      <c r="C159" s="520"/>
      <c r="D159" s="520"/>
      <c r="E159" s="520"/>
      <c r="F159" s="37" t="s">
        <v>210</v>
      </c>
      <c r="G159" s="3" t="s">
        <v>94</v>
      </c>
      <c r="J159" s="498"/>
      <c r="K159" s="498"/>
      <c r="L159" s="63">
        <f>IF(H159="x",G159*[1]RESULTATS!$J$11,0)</f>
        <v>0</v>
      </c>
      <c r="M159" s="64">
        <f>IF(I159="x",G159*[1]RESULTATS!$J$11,0)</f>
        <v>0</v>
      </c>
    </row>
    <row r="160" spans="1:13" x14ac:dyDescent="0.25">
      <c r="A160" s="514"/>
      <c r="B160" s="517"/>
      <c r="C160" s="520"/>
      <c r="D160" s="520"/>
      <c r="E160" s="520"/>
      <c r="F160" s="37" t="s">
        <v>211</v>
      </c>
      <c r="G160" s="3" t="s">
        <v>94</v>
      </c>
      <c r="J160" s="498"/>
      <c r="K160" s="498"/>
      <c r="L160" s="63">
        <f>IF(H160="x",G160*[1]RESULTATS!$J$11,0)</f>
        <v>0</v>
      </c>
      <c r="M160" s="64">
        <f>IF(I160="x",G160*[1]RESULTATS!$J$11,0)</f>
        <v>0</v>
      </c>
    </row>
    <row r="161" spans="1:13" ht="15.75" thickBot="1" x14ac:dyDescent="0.3">
      <c r="A161" s="515"/>
      <c r="B161" s="518"/>
      <c r="C161" s="521"/>
      <c r="D161" s="521"/>
      <c r="E161" s="521"/>
      <c r="F161" s="65" t="s">
        <v>110</v>
      </c>
      <c r="G161" s="5" t="s">
        <v>94</v>
      </c>
      <c r="H161" s="6"/>
      <c r="I161" s="6"/>
      <c r="J161" s="499"/>
      <c r="K161" s="499"/>
      <c r="L161" s="66">
        <f>IF(H161="x",G161*[1]RESULTATS!$J$11,0)</f>
        <v>0</v>
      </c>
      <c r="M161" s="67">
        <f>IF(I161="x",G161*[1]RESULTATS!$J$11,0)</f>
        <v>0</v>
      </c>
    </row>
    <row r="162" spans="1:13" ht="14.85" customHeight="1" x14ac:dyDescent="0.25">
      <c r="A162" s="513">
        <v>1</v>
      </c>
      <c r="B162" s="516" t="s">
        <v>212</v>
      </c>
      <c r="C162" s="519" t="s">
        <v>213</v>
      </c>
      <c r="D162" s="519" t="s">
        <v>214</v>
      </c>
      <c r="E162" s="519" t="s">
        <v>208</v>
      </c>
      <c r="F162" s="60" t="s">
        <v>93</v>
      </c>
      <c r="G162" s="1" t="s">
        <v>94</v>
      </c>
      <c r="H162" s="2"/>
      <c r="I162" s="2"/>
      <c r="J162" s="497"/>
      <c r="K162" s="497"/>
      <c r="L162" s="61">
        <f>IF(H162="x",G162*[1]RESULTATS!$J$11,0)</f>
        <v>0</v>
      </c>
      <c r="M162" s="62">
        <f>IF(I162="x",G162*[1]RESULTATS!$J$11,0)</f>
        <v>0</v>
      </c>
    </row>
    <row r="163" spans="1:13" x14ac:dyDescent="0.25">
      <c r="A163" s="514"/>
      <c r="B163" s="517"/>
      <c r="C163" s="520"/>
      <c r="D163" s="520"/>
      <c r="E163" s="520"/>
      <c r="F163" s="37" t="s">
        <v>107</v>
      </c>
      <c r="G163" s="3" t="s">
        <v>94</v>
      </c>
      <c r="J163" s="498"/>
      <c r="K163" s="498"/>
      <c r="L163" s="63">
        <f>IF(H163="x",G163*[1]RESULTATS!$J$11,0)</f>
        <v>0</v>
      </c>
      <c r="M163" s="64">
        <f>IF(I163="x",G163*[1]RESULTATS!$J$11,0)</f>
        <v>0</v>
      </c>
    </row>
    <row r="164" spans="1:13" x14ac:dyDescent="0.25">
      <c r="A164" s="514"/>
      <c r="B164" s="517"/>
      <c r="C164" s="520"/>
      <c r="D164" s="520"/>
      <c r="E164" s="520"/>
      <c r="F164" s="37" t="s">
        <v>215</v>
      </c>
      <c r="G164" s="3" t="s">
        <v>94</v>
      </c>
      <c r="J164" s="498"/>
      <c r="K164" s="498"/>
      <c r="L164" s="63">
        <f>IF(H164="x",G164*[1]RESULTATS!$J$11,0)</f>
        <v>0</v>
      </c>
      <c r="M164" s="64">
        <f>IF(I164="x",G164*[1]RESULTATS!$J$11,0)</f>
        <v>0</v>
      </c>
    </row>
    <row r="165" spans="1:13" x14ac:dyDescent="0.25">
      <c r="A165" s="514"/>
      <c r="B165" s="517"/>
      <c r="C165" s="520"/>
      <c r="D165" s="520"/>
      <c r="E165" s="520"/>
      <c r="F165" s="37" t="s">
        <v>216</v>
      </c>
      <c r="G165" s="3" t="s">
        <v>94</v>
      </c>
      <c r="J165" s="498"/>
      <c r="K165" s="498"/>
      <c r="L165" s="63">
        <f>IF(H165="x",G165*[1]RESULTATS!$J$11,0)</f>
        <v>0</v>
      </c>
      <c r="M165" s="64">
        <f>IF(I165="x",G165*[1]RESULTATS!$J$11,0)</f>
        <v>0</v>
      </c>
    </row>
    <row r="166" spans="1:13" ht="15.75" thickBot="1" x14ac:dyDescent="0.3">
      <c r="A166" s="515"/>
      <c r="B166" s="518"/>
      <c r="C166" s="521"/>
      <c r="D166" s="521"/>
      <c r="E166" s="521"/>
      <c r="F166" s="65" t="s">
        <v>110</v>
      </c>
      <c r="G166" s="5" t="s">
        <v>94</v>
      </c>
      <c r="H166" s="6"/>
      <c r="I166" s="6"/>
      <c r="J166" s="499"/>
      <c r="K166" s="499"/>
      <c r="L166" s="66">
        <f>IF(H166="x",G166*[1]RESULTATS!$J$11,0)</f>
        <v>0</v>
      </c>
      <c r="M166" s="67">
        <f>IF(I166="x",G166*[1]RESULTATS!$J$11,0)</f>
        <v>0</v>
      </c>
    </row>
    <row r="167" spans="1:13" ht="14.85" customHeight="1" x14ac:dyDescent="0.25">
      <c r="A167" s="513">
        <v>1</v>
      </c>
      <c r="B167" s="516" t="s">
        <v>217</v>
      </c>
      <c r="C167" s="519" t="s">
        <v>218</v>
      </c>
      <c r="D167" s="519" t="s">
        <v>219</v>
      </c>
      <c r="E167" s="519" t="s">
        <v>220</v>
      </c>
      <c r="F167" s="60" t="s">
        <v>93</v>
      </c>
      <c r="G167" s="1" t="s">
        <v>94</v>
      </c>
      <c r="H167" s="2"/>
      <c r="I167" s="2"/>
      <c r="J167" s="497"/>
      <c r="K167" s="497"/>
      <c r="L167" s="61">
        <f>IF(H167="x",G167*[1]RESULTATS!$J$11,0)</f>
        <v>0</v>
      </c>
      <c r="M167" s="62">
        <f>IF(I167="x",G167*[1]RESULTATS!$J$11,0)</f>
        <v>0</v>
      </c>
    </row>
    <row r="168" spans="1:13" x14ac:dyDescent="0.25">
      <c r="A168" s="514"/>
      <c r="B168" s="517"/>
      <c r="C168" s="520"/>
      <c r="D168" s="520"/>
      <c r="E168" s="520"/>
      <c r="F168" s="37" t="s">
        <v>107</v>
      </c>
      <c r="G168" s="3" t="s">
        <v>94</v>
      </c>
      <c r="J168" s="498"/>
      <c r="K168" s="498"/>
      <c r="L168" s="63">
        <f>IF(H168="x",G168*[1]RESULTATS!$J$11,0)</f>
        <v>0</v>
      </c>
      <c r="M168" s="64">
        <f>IF(I168="x",G168*[1]RESULTATS!$J$11,0)</f>
        <v>0</v>
      </c>
    </row>
    <row r="169" spans="1:13" x14ac:dyDescent="0.25">
      <c r="A169" s="514"/>
      <c r="B169" s="517"/>
      <c r="C169" s="520"/>
      <c r="D169" s="520"/>
      <c r="E169" s="520"/>
      <c r="F169" s="37" t="s">
        <v>221</v>
      </c>
      <c r="G169" s="3" t="s">
        <v>94</v>
      </c>
      <c r="J169" s="498"/>
      <c r="K169" s="498"/>
      <c r="L169" s="63">
        <f>IF(H169="x",G169*[1]RESULTATS!$J$11,0)</f>
        <v>0</v>
      </c>
      <c r="M169" s="64">
        <f>IF(I169="x",G169*[1]RESULTATS!$J$11,0)</f>
        <v>0</v>
      </c>
    </row>
    <row r="170" spans="1:13" x14ac:dyDescent="0.25">
      <c r="A170" s="514"/>
      <c r="B170" s="517"/>
      <c r="C170" s="520"/>
      <c r="D170" s="520"/>
      <c r="E170" s="520"/>
      <c r="F170" s="37" t="s">
        <v>165</v>
      </c>
      <c r="G170" s="3" t="s">
        <v>94</v>
      </c>
      <c r="J170" s="498"/>
      <c r="K170" s="498"/>
      <c r="L170" s="63">
        <f>IF(H170="x",G170*[1]RESULTATS!$J$11,0)</f>
        <v>0</v>
      </c>
      <c r="M170" s="64">
        <f>IF(I170="x",G170*[1]RESULTATS!$J$11,0)</f>
        <v>0</v>
      </c>
    </row>
    <row r="171" spans="1:13" x14ac:dyDescent="0.25">
      <c r="A171" s="514"/>
      <c r="B171" s="517"/>
      <c r="C171" s="520"/>
      <c r="D171" s="520"/>
      <c r="E171" s="520"/>
      <c r="F171" s="37" t="s">
        <v>166</v>
      </c>
      <c r="G171" s="3" t="s">
        <v>94</v>
      </c>
      <c r="J171" s="498"/>
      <c r="K171" s="498"/>
      <c r="L171" s="63">
        <f>IF(H171="x",G171*[1]RESULTATS!$J$11,0)</f>
        <v>0</v>
      </c>
      <c r="M171" s="64">
        <f>IF(I171="x",G171*[1]RESULTATS!$J$11,0)</f>
        <v>0</v>
      </c>
    </row>
    <row r="172" spans="1:13" x14ac:dyDescent="0.25">
      <c r="A172" s="514"/>
      <c r="B172" s="517"/>
      <c r="C172" s="520"/>
      <c r="D172" s="520"/>
      <c r="E172" s="520"/>
      <c r="F172" s="37" t="s">
        <v>222</v>
      </c>
      <c r="G172" s="3" t="s">
        <v>94</v>
      </c>
      <c r="J172" s="498"/>
      <c r="K172" s="498"/>
      <c r="L172" s="63">
        <f>IF(H172="x",G172*[1]RESULTATS!$J$11,0)</f>
        <v>0</v>
      </c>
      <c r="M172" s="64">
        <f>IF(I172="x",G172*[1]RESULTATS!$J$11,0)</f>
        <v>0</v>
      </c>
    </row>
    <row r="173" spans="1:13" x14ac:dyDescent="0.25">
      <c r="A173" s="514"/>
      <c r="B173" s="517"/>
      <c r="C173" s="520"/>
      <c r="D173" s="520"/>
      <c r="E173" s="520"/>
      <c r="F173" s="37" t="s">
        <v>223</v>
      </c>
      <c r="G173" s="3" t="s">
        <v>94</v>
      </c>
      <c r="J173" s="498"/>
      <c r="K173" s="498"/>
      <c r="L173" s="63">
        <f>IF(H173="x",G173*[1]RESULTATS!$J$11,0)</f>
        <v>0</v>
      </c>
      <c r="M173" s="64">
        <f>IF(I173="x",G173*[1]RESULTATS!$J$11,0)</f>
        <v>0</v>
      </c>
    </row>
    <row r="174" spans="1:13" x14ac:dyDescent="0.25">
      <c r="A174" s="514"/>
      <c r="B174" s="517"/>
      <c r="C174" s="520"/>
      <c r="D174" s="520"/>
      <c r="E174" s="520"/>
      <c r="F174" s="37" t="s">
        <v>224</v>
      </c>
      <c r="G174" s="3" t="s">
        <v>94</v>
      </c>
      <c r="J174" s="498"/>
      <c r="K174" s="498"/>
      <c r="L174" s="63">
        <f>IF(H174="x",G174*[1]RESULTATS!$J$11,0)</f>
        <v>0</v>
      </c>
      <c r="M174" s="64">
        <f>IF(I174="x",G174*[1]RESULTATS!$J$11,0)</f>
        <v>0</v>
      </c>
    </row>
    <row r="175" spans="1:13" ht="15.75" thickBot="1" x14ac:dyDescent="0.3">
      <c r="A175" s="515"/>
      <c r="B175" s="518"/>
      <c r="C175" s="521"/>
      <c r="D175" s="521"/>
      <c r="E175" s="521"/>
      <c r="F175" s="65" t="s">
        <v>110</v>
      </c>
      <c r="G175" s="5" t="s">
        <v>94</v>
      </c>
      <c r="H175" s="6"/>
      <c r="I175" s="6"/>
      <c r="J175" s="499"/>
      <c r="K175" s="499"/>
      <c r="L175" s="66">
        <f>IF(H175="x",G175*[1]RESULTATS!$J$11,0)</f>
        <v>0</v>
      </c>
      <c r="M175" s="67">
        <f>IF(I175="x",G175*[1]RESULTATS!$J$11,0)</f>
        <v>0</v>
      </c>
    </row>
    <row r="176" spans="1:13" ht="30.75" thickBot="1" x14ac:dyDescent="0.3">
      <c r="A176" s="16">
        <v>1</v>
      </c>
      <c r="B176" s="17" t="s">
        <v>225</v>
      </c>
      <c r="C176" s="18" t="s">
        <v>13</v>
      </c>
      <c r="D176" s="18" t="s">
        <v>226</v>
      </c>
      <c r="E176" s="18" t="s">
        <v>227</v>
      </c>
      <c r="F176" s="18" t="s">
        <v>228</v>
      </c>
      <c r="G176" s="44"/>
      <c r="H176" s="47"/>
      <c r="I176" s="47"/>
      <c r="J176" s="20"/>
      <c r="K176" s="20"/>
      <c r="L176" s="73">
        <f>IF(H176="x",G176*[1]RESULTATS!$J$11,0)</f>
        <v>0</v>
      </c>
      <c r="M176" s="74">
        <f>IF(I176="x",G176*[1]RESULTATS!$J$11,0)</f>
        <v>0</v>
      </c>
    </row>
    <row r="177" spans="1:13" ht="14.85" customHeight="1" x14ac:dyDescent="0.25">
      <c r="A177" s="513">
        <v>1</v>
      </c>
      <c r="B177" s="516" t="s">
        <v>229</v>
      </c>
      <c r="C177" s="519" t="s">
        <v>230</v>
      </c>
      <c r="D177" s="519" t="s">
        <v>231</v>
      </c>
      <c r="E177" s="519" t="s">
        <v>232</v>
      </c>
      <c r="F177" s="60" t="s">
        <v>93</v>
      </c>
      <c r="G177" s="1" t="s">
        <v>94</v>
      </c>
      <c r="H177" s="2"/>
      <c r="I177" s="2"/>
      <c r="J177" s="507"/>
      <c r="K177" s="507"/>
      <c r="L177" s="61">
        <f>IF(H177="x",G177*[1]RESULTATS!$J$11,0)</f>
        <v>0</v>
      </c>
      <c r="M177" s="62">
        <f>IF(I177="x",G177*[1]RESULTATS!$J$11,0)</f>
        <v>0</v>
      </c>
    </row>
    <row r="178" spans="1:13" x14ac:dyDescent="0.25">
      <c r="A178" s="514"/>
      <c r="B178" s="517"/>
      <c r="C178" s="520"/>
      <c r="D178" s="520"/>
      <c r="E178" s="520"/>
      <c r="F178" s="37" t="s">
        <v>107</v>
      </c>
      <c r="G178" s="3" t="s">
        <v>94</v>
      </c>
      <c r="J178" s="508"/>
      <c r="K178" s="508"/>
      <c r="L178" s="63">
        <f>IF(H178="x",G178*[1]RESULTATS!$J$11,0)</f>
        <v>0</v>
      </c>
      <c r="M178" s="64">
        <f>IF(I178="x",G178*[1]RESULTATS!$J$11,0)</f>
        <v>0</v>
      </c>
    </row>
    <row r="179" spans="1:13" x14ac:dyDescent="0.25">
      <c r="A179" s="514"/>
      <c r="B179" s="517"/>
      <c r="C179" s="520"/>
      <c r="D179" s="520"/>
      <c r="E179" s="520"/>
      <c r="F179" s="37" t="s">
        <v>174</v>
      </c>
      <c r="G179" s="3" t="s">
        <v>94</v>
      </c>
      <c r="J179" s="508"/>
      <c r="K179" s="508"/>
      <c r="L179" s="63">
        <f>IF(H179="x",G179*[1]RESULTATS!$J$11,0)</f>
        <v>0</v>
      </c>
      <c r="M179" s="64">
        <f>IF(I179="x",G179*[1]RESULTATS!$J$11,0)</f>
        <v>0</v>
      </c>
    </row>
    <row r="180" spans="1:13" x14ac:dyDescent="0.25">
      <c r="A180" s="514"/>
      <c r="B180" s="517"/>
      <c r="C180" s="520"/>
      <c r="D180" s="520"/>
      <c r="E180" s="520"/>
      <c r="F180" s="37" t="s">
        <v>175</v>
      </c>
      <c r="G180" s="3" t="s">
        <v>94</v>
      </c>
      <c r="J180" s="508"/>
      <c r="K180" s="508"/>
      <c r="L180" s="63">
        <f>IF(H180="x",G180*[1]RESULTATS!$J$11,0)</f>
        <v>0</v>
      </c>
      <c r="M180" s="64">
        <f>IF(I180="x",G180*[1]RESULTATS!$J$11,0)</f>
        <v>0</v>
      </c>
    </row>
    <row r="181" spans="1:13" x14ac:dyDescent="0.25">
      <c r="A181" s="514"/>
      <c r="B181" s="517"/>
      <c r="C181" s="520"/>
      <c r="D181" s="520"/>
      <c r="E181" s="520"/>
      <c r="F181" s="37" t="s">
        <v>176</v>
      </c>
      <c r="G181" s="3" t="s">
        <v>94</v>
      </c>
      <c r="J181" s="508"/>
      <c r="K181" s="508"/>
      <c r="L181" s="63">
        <f>IF(H181="x",G181*[1]RESULTATS!$J$11,0)</f>
        <v>0</v>
      </c>
      <c r="M181" s="64">
        <f>IF(I181="x",G181*[1]RESULTATS!$J$11,0)</f>
        <v>0</v>
      </c>
    </row>
    <row r="182" spans="1:13" x14ac:dyDescent="0.25">
      <c r="A182" s="514"/>
      <c r="B182" s="517"/>
      <c r="C182" s="520"/>
      <c r="D182" s="520"/>
      <c r="E182" s="520"/>
      <c r="F182" s="37" t="s">
        <v>177</v>
      </c>
      <c r="G182" s="3" t="s">
        <v>94</v>
      </c>
      <c r="J182" s="508"/>
      <c r="K182" s="508"/>
      <c r="L182" s="63">
        <f>IF(H182="x",G182*[1]RESULTATS!$J$11,0)</f>
        <v>0</v>
      </c>
      <c r="M182" s="64">
        <f>IF(I182="x",G182*[1]RESULTATS!$J$11,0)</f>
        <v>0</v>
      </c>
    </row>
    <row r="183" spans="1:13" x14ac:dyDescent="0.25">
      <c r="A183" s="514"/>
      <c r="B183" s="517"/>
      <c r="C183" s="520"/>
      <c r="D183" s="520"/>
      <c r="E183" s="520"/>
      <c r="F183" s="37" t="s">
        <v>178</v>
      </c>
      <c r="G183" s="3" t="s">
        <v>94</v>
      </c>
      <c r="J183" s="508"/>
      <c r="K183" s="508"/>
      <c r="L183" s="63">
        <f>IF(H183="x",G183*[1]RESULTATS!$J$11,0)</f>
        <v>0</v>
      </c>
      <c r="M183" s="64">
        <f>IF(I183="x",G183*[1]RESULTATS!$J$11,0)</f>
        <v>0</v>
      </c>
    </row>
    <row r="184" spans="1:13" x14ac:dyDescent="0.25">
      <c r="A184" s="514"/>
      <c r="B184" s="517"/>
      <c r="C184" s="520"/>
      <c r="D184" s="520"/>
      <c r="E184" s="520"/>
      <c r="F184" s="37" t="s">
        <v>179</v>
      </c>
      <c r="G184" s="3" t="s">
        <v>94</v>
      </c>
      <c r="J184" s="508"/>
      <c r="K184" s="508"/>
      <c r="L184" s="63">
        <f>IF(H184="x",G184*[1]RESULTATS!$J$11,0)</f>
        <v>0</v>
      </c>
      <c r="M184" s="64">
        <f>IF(I184="x",G184*[1]RESULTATS!$J$11,0)</f>
        <v>0</v>
      </c>
    </row>
    <row r="185" spans="1:13" x14ac:dyDescent="0.25">
      <c r="A185" s="514"/>
      <c r="B185" s="517"/>
      <c r="C185" s="520"/>
      <c r="D185" s="520"/>
      <c r="E185" s="520"/>
      <c r="F185" s="37" t="s">
        <v>180</v>
      </c>
      <c r="G185" s="3" t="s">
        <v>94</v>
      </c>
      <c r="J185" s="508"/>
      <c r="K185" s="508"/>
      <c r="L185" s="63">
        <f>IF(H185="x",G185*[1]RESULTATS!$J$11,0)</f>
        <v>0</v>
      </c>
      <c r="M185" s="64">
        <f>IF(I185="x",G185*[1]RESULTATS!$J$11,0)</f>
        <v>0</v>
      </c>
    </row>
    <row r="186" spans="1:13" x14ac:dyDescent="0.25">
      <c r="A186" s="514"/>
      <c r="B186" s="517"/>
      <c r="C186" s="520"/>
      <c r="D186" s="520"/>
      <c r="E186" s="520"/>
      <c r="F186" s="37" t="s">
        <v>181</v>
      </c>
      <c r="G186" s="3" t="s">
        <v>94</v>
      </c>
      <c r="J186" s="508"/>
      <c r="K186" s="508"/>
      <c r="L186" s="63">
        <f>IF(H186="x",G186*[1]RESULTATS!$J$11,0)</f>
        <v>0</v>
      </c>
      <c r="M186" s="64">
        <f>IF(I186="x",G186*[1]RESULTATS!$J$11,0)</f>
        <v>0</v>
      </c>
    </row>
    <row r="187" spans="1:13" ht="15.75" thickBot="1" x14ac:dyDescent="0.3">
      <c r="A187" s="515"/>
      <c r="B187" s="518"/>
      <c r="C187" s="521"/>
      <c r="D187" s="521"/>
      <c r="E187" s="521"/>
      <c r="F187" s="65" t="s">
        <v>182</v>
      </c>
      <c r="G187" s="5" t="s">
        <v>94</v>
      </c>
      <c r="H187" s="6"/>
      <c r="I187" s="6"/>
      <c r="J187" s="509"/>
      <c r="K187" s="509"/>
      <c r="L187" s="66">
        <f>IF(H187="x",G187*[1]RESULTATS!$J$11,0)</f>
        <v>0</v>
      </c>
      <c r="M187" s="67">
        <f>IF(I187="x",G187*[1]RESULTATS!$J$11,0)</f>
        <v>0</v>
      </c>
    </row>
    <row r="188" spans="1:13" ht="14.85" customHeight="1" x14ac:dyDescent="0.25">
      <c r="A188" s="513">
        <v>1</v>
      </c>
      <c r="B188" s="516" t="s">
        <v>233</v>
      </c>
      <c r="C188" s="519" t="s">
        <v>234</v>
      </c>
      <c r="D188" s="519" t="s">
        <v>235</v>
      </c>
      <c r="E188" s="519" t="s">
        <v>236</v>
      </c>
      <c r="F188" s="60" t="s">
        <v>93</v>
      </c>
      <c r="G188" s="1" t="s">
        <v>94</v>
      </c>
      <c r="H188" s="2"/>
      <c r="I188" s="2"/>
      <c r="J188" s="497"/>
      <c r="K188" s="497"/>
      <c r="L188" s="61">
        <f>IF(H188="x",G188*[1]RESULTATS!$J$11,0)</f>
        <v>0</v>
      </c>
      <c r="M188" s="62">
        <f>IF(I188="x",G188*[1]RESULTATS!$J$11,0)</f>
        <v>0</v>
      </c>
    </row>
    <row r="189" spans="1:13" x14ac:dyDescent="0.25">
      <c r="A189" s="514"/>
      <c r="B189" s="517"/>
      <c r="C189" s="520"/>
      <c r="D189" s="520"/>
      <c r="E189" s="520"/>
      <c r="F189" s="37" t="s">
        <v>107</v>
      </c>
      <c r="G189" s="3" t="s">
        <v>94</v>
      </c>
      <c r="J189" s="498"/>
      <c r="K189" s="498"/>
      <c r="L189" s="63">
        <f>IF(H189="x",G189*[1]RESULTATS!$J$11,0)</f>
        <v>0</v>
      </c>
      <c r="M189" s="64">
        <f>IF(I189="x",G189*[1]RESULTATS!$J$11,0)</f>
        <v>0</v>
      </c>
    </row>
    <row r="190" spans="1:13" x14ac:dyDescent="0.25">
      <c r="A190" s="514"/>
      <c r="B190" s="517"/>
      <c r="C190" s="520"/>
      <c r="D190" s="520"/>
      <c r="E190" s="520"/>
      <c r="F190" s="37" t="s">
        <v>237</v>
      </c>
      <c r="G190" s="3" t="s">
        <v>94</v>
      </c>
      <c r="J190" s="498"/>
      <c r="K190" s="498"/>
      <c r="L190" s="63">
        <f>IF(H190="x",G190*[1]RESULTATS!$J$11,0)</f>
        <v>0</v>
      </c>
      <c r="M190" s="64">
        <f>IF(I190="x",G190*[1]RESULTATS!$J$11,0)</f>
        <v>0</v>
      </c>
    </row>
    <row r="191" spans="1:13" x14ac:dyDescent="0.25">
      <c r="A191" s="514"/>
      <c r="B191" s="517"/>
      <c r="C191" s="520"/>
      <c r="D191" s="520"/>
      <c r="E191" s="520"/>
      <c r="F191" s="37" t="s">
        <v>238</v>
      </c>
      <c r="G191" s="3" t="s">
        <v>94</v>
      </c>
      <c r="J191" s="498"/>
      <c r="K191" s="498"/>
      <c r="L191" s="63">
        <f>IF(H191="x",G191*[1]RESULTATS!$J$11,0)</f>
        <v>0</v>
      </c>
      <c r="M191" s="64">
        <f>IF(I191="x",G191*[1]RESULTATS!$J$11,0)</f>
        <v>0</v>
      </c>
    </row>
    <row r="192" spans="1:13" x14ac:dyDescent="0.25">
      <c r="A192" s="514"/>
      <c r="B192" s="517"/>
      <c r="C192" s="520"/>
      <c r="D192" s="520"/>
      <c r="E192" s="520"/>
      <c r="F192" s="37" t="s">
        <v>239</v>
      </c>
      <c r="G192" s="3" t="s">
        <v>94</v>
      </c>
      <c r="J192" s="498"/>
      <c r="K192" s="498"/>
      <c r="L192" s="63">
        <f>IF(H192="x",G192*[1]RESULTATS!$J$11,0)</f>
        <v>0</v>
      </c>
      <c r="M192" s="64">
        <f>IF(I192="x",G192*[1]RESULTATS!$J$11,0)</f>
        <v>0</v>
      </c>
    </row>
    <row r="193" spans="1:13" ht="15.75" thickBot="1" x14ac:dyDescent="0.3">
      <c r="A193" s="515"/>
      <c r="B193" s="518"/>
      <c r="C193" s="521"/>
      <c r="D193" s="521"/>
      <c r="E193" s="521"/>
      <c r="F193" s="65" t="s">
        <v>110</v>
      </c>
      <c r="G193" s="5" t="s">
        <v>94</v>
      </c>
      <c r="H193" s="6"/>
      <c r="I193" s="6"/>
      <c r="J193" s="499"/>
      <c r="K193" s="499"/>
      <c r="L193" s="66">
        <f>IF(H193="x",G193*[1]RESULTATS!$J$11,0)</f>
        <v>0</v>
      </c>
      <c r="M193" s="67">
        <f>IF(I193="x",G193*[1]RESULTATS!$J$11,0)</f>
        <v>0</v>
      </c>
    </row>
    <row r="194" spans="1:13" ht="14.85" customHeight="1" x14ac:dyDescent="0.25">
      <c r="A194" s="513">
        <v>1</v>
      </c>
      <c r="B194" s="516" t="s">
        <v>240</v>
      </c>
      <c r="C194" s="519" t="s">
        <v>241</v>
      </c>
      <c r="D194" s="519" t="s">
        <v>242</v>
      </c>
      <c r="E194" s="519" t="s">
        <v>243</v>
      </c>
      <c r="F194" s="60" t="s">
        <v>93</v>
      </c>
      <c r="G194" s="1" t="s">
        <v>94</v>
      </c>
      <c r="H194" s="2"/>
      <c r="I194" s="2"/>
      <c r="J194" s="494"/>
      <c r="K194" s="494"/>
      <c r="L194" s="61">
        <f>IF(H194="x",G194*[1]RESULTATS!$J$11,0)</f>
        <v>0</v>
      </c>
      <c r="M194" s="62">
        <f>IF(I194="x",G194*[1]RESULTATS!$J$11,0)</f>
        <v>0</v>
      </c>
    </row>
    <row r="195" spans="1:13" x14ac:dyDescent="0.25">
      <c r="A195" s="514"/>
      <c r="B195" s="517"/>
      <c r="C195" s="520"/>
      <c r="D195" s="520"/>
      <c r="E195" s="520"/>
      <c r="F195" s="37" t="s">
        <v>107</v>
      </c>
      <c r="G195" s="3" t="s">
        <v>94</v>
      </c>
      <c r="J195" s="495"/>
      <c r="K195" s="495"/>
      <c r="L195" s="63">
        <f>IF(H195="x",G195*[1]RESULTATS!$J$11,0)</f>
        <v>0</v>
      </c>
      <c r="M195" s="64">
        <f>IF(I195="x",G195*[1]RESULTATS!$J$11,0)</f>
        <v>0</v>
      </c>
    </row>
    <row r="196" spans="1:13" x14ac:dyDescent="0.25">
      <c r="A196" s="514"/>
      <c r="B196" s="517"/>
      <c r="C196" s="520"/>
      <c r="D196" s="520"/>
      <c r="E196" s="520"/>
      <c r="F196" s="37" t="s">
        <v>244</v>
      </c>
      <c r="G196" s="3" t="s">
        <v>94</v>
      </c>
      <c r="J196" s="495"/>
      <c r="K196" s="495"/>
      <c r="L196" s="63">
        <f>IF(H196="x",G196*[1]RESULTATS!$J$11,0)</f>
        <v>0</v>
      </c>
      <c r="M196" s="64">
        <f>IF(I196="x",G196*[1]RESULTATS!$J$11,0)</f>
        <v>0</v>
      </c>
    </row>
    <row r="197" spans="1:13" x14ac:dyDescent="0.25">
      <c r="A197" s="514"/>
      <c r="B197" s="517"/>
      <c r="C197" s="520"/>
      <c r="D197" s="520"/>
      <c r="E197" s="520"/>
      <c r="F197" s="37" t="s">
        <v>245</v>
      </c>
      <c r="G197" s="3" t="s">
        <v>94</v>
      </c>
      <c r="J197" s="495"/>
      <c r="K197" s="495"/>
      <c r="L197" s="63">
        <f>IF(H197="x",G197*[1]RESULTATS!$J$11,0)</f>
        <v>0</v>
      </c>
      <c r="M197" s="64">
        <f>IF(I197="x",G197*[1]RESULTATS!$J$11,0)</f>
        <v>0</v>
      </c>
    </row>
    <row r="198" spans="1:13" x14ac:dyDescent="0.25">
      <c r="A198" s="514"/>
      <c r="B198" s="517"/>
      <c r="C198" s="520"/>
      <c r="D198" s="520"/>
      <c r="E198" s="520"/>
      <c r="F198" s="37" t="s">
        <v>246</v>
      </c>
      <c r="G198" s="3" t="s">
        <v>94</v>
      </c>
      <c r="J198" s="495"/>
      <c r="K198" s="495"/>
      <c r="L198" s="63">
        <f>IF(H198="x",G198*[1]RESULTATS!$J$11,0)</f>
        <v>0</v>
      </c>
      <c r="M198" s="64">
        <f>IF(I198="x",G198*[1]RESULTATS!$J$11,0)</f>
        <v>0</v>
      </c>
    </row>
    <row r="199" spans="1:13" x14ac:dyDescent="0.25">
      <c r="A199" s="514"/>
      <c r="B199" s="517"/>
      <c r="C199" s="520"/>
      <c r="D199" s="520"/>
      <c r="E199" s="520"/>
      <c r="F199" s="37" t="s">
        <v>247</v>
      </c>
      <c r="G199" s="3" t="s">
        <v>94</v>
      </c>
      <c r="J199" s="495"/>
      <c r="K199" s="495"/>
      <c r="L199" s="63">
        <f>IF(H199="x",G199*[1]RESULTATS!$J$11,0)</f>
        <v>0</v>
      </c>
      <c r="M199" s="64">
        <f>IF(I199="x",G199*[1]RESULTATS!$J$11,0)</f>
        <v>0</v>
      </c>
    </row>
    <row r="200" spans="1:13" ht="15.75" thickBot="1" x14ac:dyDescent="0.3">
      <c r="A200" s="515"/>
      <c r="B200" s="518"/>
      <c r="C200" s="521"/>
      <c r="D200" s="521"/>
      <c r="E200" s="521"/>
      <c r="F200" s="65" t="s">
        <v>110</v>
      </c>
      <c r="G200" s="5" t="s">
        <v>94</v>
      </c>
      <c r="H200" s="6"/>
      <c r="I200" s="6"/>
      <c r="J200" s="496"/>
      <c r="K200" s="496"/>
      <c r="L200" s="66">
        <f>IF(H200="x",G200*[1]RESULTATS!$J$11,0)</f>
        <v>0</v>
      </c>
      <c r="M200" s="67">
        <f>IF(I200="x",G200*[1]RESULTATS!$J$11,0)</f>
        <v>0</v>
      </c>
    </row>
    <row r="201" spans="1:13" ht="14.85" customHeight="1" x14ac:dyDescent="0.25">
      <c r="A201" s="513">
        <v>1</v>
      </c>
      <c r="B201" s="516" t="s">
        <v>248</v>
      </c>
      <c r="C201" s="519" t="s">
        <v>249</v>
      </c>
      <c r="D201" s="519" t="s">
        <v>250</v>
      </c>
      <c r="E201" s="519" t="s">
        <v>251</v>
      </c>
      <c r="F201" s="60" t="s">
        <v>93</v>
      </c>
      <c r="G201" s="1" t="s">
        <v>94</v>
      </c>
      <c r="H201" s="2"/>
      <c r="I201" s="2"/>
      <c r="J201" s="497"/>
      <c r="K201" s="497"/>
      <c r="L201" s="61">
        <f>IF(H201="x",G201*[1]RESULTATS!$J$11,0)</f>
        <v>0</v>
      </c>
      <c r="M201" s="62">
        <f>IF(I201="x",G201*[1]RESULTATS!$J$11,0)</f>
        <v>0</v>
      </c>
    </row>
    <row r="202" spans="1:13" x14ac:dyDescent="0.25">
      <c r="A202" s="514"/>
      <c r="B202" s="517"/>
      <c r="C202" s="520"/>
      <c r="D202" s="520"/>
      <c r="E202" s="520"/>
      <c r="F202" s="37" t="s">
        <v>107</v>
      </c>
      <c r="G202" s="3" t="s">
        <v>94</v>
      </c>
      <c r="J202" s="498"/>
      <c r="K202" s="498"/>
      <c r="L202" s="63">
        <f>IF(H202="x",G202*[1]RESULTATS!$J$11,0)</f>
        <v>0</v>
      </c>
      <c r="M202" s="64">
        <f>IF(I202="x",G202*[1]RESULTATS!$J$11,0)</f>
        <v>0</v>
      </c>
    </row>
    <row r="203" spans="1:13" x14ac:dyDescent="0.25">
      <c r="A203" s="514"/>
      <c r="B203" s="517"/>
      <c r="C203" s="520"/>
      <c r="D203" s="520"/>
      <c r="E203" s="520"/>
      <c r="F203" s="37" t="s">
        <v>174</v>
      </c>
      <c r="G203" s="3" t="s">
        <v>94</v>
      </c>
      <c r="J203" s="498"/>
      <c r="K203" s="498"/>
      <c r="L203" s="63">
        <f>IF(H203="x",G203*[1]RESULTATS!$J$11,0)</f>
        <v>0</v>
      </c>
      <c r="M203" s="64">
        <f>IF(I203="x",G203*[1]RESULTATS!$J$11,0)</f>
        <v>0</v>
      </c>
    </row>
    <row r="204" spans="1:13" x14ac:dyDescent="0.25">
      <c r="A204" s="514"/>
      <c r="B204" s="517"/>
      <c r="C204" s="520"/>
      <c r="D204" s="520"/>
      <c r="E204" s="520"/>
      <c r="F204" s="37" t="s">
        <v>175</v>
      </c>
      <c r="G204" s="3" t="s">
        <v>94</v>
      </c>
      <c r="J204" s="498"/>
      <c r="K204" s="498"/>
      <c r="L204" s="63">
        <f>IF(H204="x",G204*[1]RESULTATS!$J$11,0)</f>
        <v>0</v>
      </c>
      <c r="M204" s="64">
        <f>IF(I204="x",G204*[1]RESULTATS!$J$11,0)</f>
        <v>0</v>
      </c>
    </row>
    <row r="205" spans="1:13" x14ac:dyDescent="0.25">
      <c r="A205" s="514"/>
      <c r="B205" s="517"/>
      <c r="C205" s="520"/>
      <c r="D205" s="520"/>
      <c r="E205" s="520"/>
      <c r="F205" s="37" t="s">
        <v>176</v>
      </c>
      <c r="G205" s="3" t="s">
        <v>94</v>
      </c>
      <c r="J205" s="498"/>
      <c r="K205" s="498"/>
      <c r="L205" s="63">
        <f>IF(H205="x",G205*[1]RESULTATS!$J$11,0)</f>
        <v>0</v>
      </c>
      <c r="M205" s="64">
        <f>IF(I205="x",G205*[1]RESULTATS!$J$11,0)</f>
        <v>0</v>
      </c>
    </row>
    <row r="206" spans="1:13" x14ac:dyDescent="0.25">
      <c r="A206" s="514"/>
      <c r="B206" s="517"/>
      <c r="C206" s="520"/>
      <c r="D206" s="520"/>
      <c r="E206" s="520"/>
      <c r="F206" s="37" t="s">
        <v>177</v>
      </c>
      <c r="G206" s="3" t="s">
        <v>94</v>
      </c>
      <c r="J206" s="498"/>
      <c r="K206" s="498"/>
      <c r="L206" s="63">
        <f>IF(H206="x",G206*[1]RESULTATS!$J$11,0)</f>
        <v>0</v>
      </c>
      <c r="M206" s="64">
        <f>IF(I206="x",G206*[1]RESULTATS!$J$11,0)</f>
        <v>0</v>
      </c>
    </row>
    <row r="207" spans="1:13" x14ac:dyDescent="0.25">
      <c r="A207" s="514"/>
      <c r="B207" s="517"/>
      <c r="C207" s="520"/>
      <c r="D207" s="520"/>
      <c r="E207" s="520"/>
      <c r="F207" s="37" t="s">
        <v>178</v>
      </c>
      <c r="G207" s="3" t="s">
        <v>94</v>
      </c>
      <c r="J207" s="498"/>
      <c r="K207" s="498"/>
      <c r="L207" s="63">
        <f>IF(H207="x",G207*[1]RESULTATS!$J$11,0)</f>
        <v>0</v>
      </c>
      <c r="M207" s="64">
        <f>IF(I207="x",G207*[1]RESULTATS!$J$11,0)</f>
        <v>0</v>
      </c>
    </row>
    <row r="208" spans="1:13" x14ac:dyDescent="0.25">
      <c r="A208" s="514"/>
      <c r="B208" s="517"/>
      <c r="C208" s="520"/>
      <c r="D208" s="520"/>
      <c r="E208" s="520"/>
      <c r="F208" s="37" t="s">
        <v>179</v>
      </c>
      <c r="G208" s="3" t="s">
        <v>94</v>
      </c>
      <c r="J208" s="498"/>
      <c r="K208" s="498"/>
      <c r="L208" s="63">
        <f>IF(H208="x",G208*[1]RESULTATS!$J$11,0)</f>
        <v>0</v>
      </c>
      <c r="M208" s="64">
        <f>IF(I208="x",G208*[1]RESULTATS!$J$11,0)</f>
        <v>0</v>
      </c>
    </row>
    <row r="209" spans="1:13" x14ac:dyDescent="0.25">
      <c r="A209" s="514"/>
      <c r="B209" s="517"/>
      <c r="C209" s="520"/>
      <c r="D209" s="520"/>
      <c r="E209" s="520"/>
      <c r="F209" s="37" t="s">
        <v>180</v>
      </c>
      <c r="G209" s="3" t="s">
        <v>94</v>
      </c>
      <c r="J209" s="498"/>
      <c r="K209" s="498"/>
      <c r="L209" s="63">
        <f>IF(H209="x",G209*[1]RESULTATS!$J$11,0)</f>
        <v>0</v>
      </c>
      <c r="M209" s="64">
        <f>IF(I209="x",G209*[1]RESULTATS!$J$11,0)</f>
        <v>0</v>
      </c>
    </row>
    <row r="210" spans="1:13" x14ac:dyDescent="0.25">
      <c r="A210" s="514"/>
      <c r="B210" s="517"/>
      <c r="C210" s="520"/>
      <c r="D210" s="520"/>
      <c r="E210" s="520"/>
      <c r="F210" s="37" t="s">
        <v>181</v>
      </c>
      <c r="G210" s="3" t="s">
        <v>94</v>
      </c>
      <c r="J210" s="498"/>
      <c r="K210" s="498"/>
      <c r="L210" s="63">
        <f>IF(H210="x",G210*[1]RESULTATS!$J$11,0)</f>
        <v>0</v>
      </c>
      <c r="M210" s="64">
        <f>IF(I210="x",G210*[1]RESULTATS!$J$11,0)</f>
        <v>0</v>
      </c>
    </row>
    <row r="211" spans="1:13" ht="15.75" thickBot="1" x14ac:dyDescent="0.3">
      <c r="A211" s="515"/>
      <c r="B211" s="518"/>
      <c r="C211" s="521"/>
      <c r="D211" s="521"/>
      <c r="E211" s="521"/>
      <c r="F211" s="65" t="s">
        <v>182</v>
      </c>
      <c r="G211" s="5" t="s">
        <v>94</v>
      </c>
      <c r="H211" s="6"/>
      <c r="I211" s="6"/>
      <c r="J211" s="499"/>
      <c r="K211" s="499"/>
      <c r="L211" s="66">
        <f>IF(H211="x",G211*[1]RESULTATS!$J$11,0)</f>
        <v>0</v>
      </c>
      <c r="M211" s="67">
        <f>IF(I211="x",G211*[1]RESULTATS!$J$11,0)</f>
        <v>0</v>
      </c>
    </row>
    <row r="212" spans="1:13" ht="14.85" customHeight="1" x14ac:dyDescent="0.25">
      <c r="A212" s="513">
        <v>1</v>
      </c>
      <c r="B212" s="516" t="s">
        <v>252</v>
      </c>
      <c r="C212" s="519" t="s">
        <v>253</v>
      </c>
      <c r="D212" s="519" t="s">
        <v>254</v>
      </c>
      <c r="E212" s="519" t="s">
        <v>255</v>
      </c>
      <c r="F212" s="60" t="s">
        <v>93</v>
      </c>
      <c r="G212" s="1" t="s">
        <v>94</v>
      </c>
      <c r="H212" s="2"/>
      <c r="I212" s="2"/>
      <c r="J212" s="497"/>
      <c r="K212" s="497"/>
      <c r="L212" s="61">
        <f>IF(H212="x",G212*[1]RESULTATS!$J$11,0)</f>
        <v>0</v>
      </c>
      <c r="M212" s="62">
        <f>IF(I212="x",G212*[1]RESULTATS!$J$11,0)</f>
        <v>0</v>
      </c>
    </row>
    <row r="213" spans="1:13" x14ac:dyDescent="0.25">
      <c r="A213" s="514"/>
      <c r="B213" s="517"/>
      <c r="C213" s="520"/>
      <c r="D213" s="520"/>
      <c r="E213" s="520"/>
      <c r="F213" s="37" t="s">
        <v>107</v>
      </c>
      <c r="G213" s="3" t="s">
        <v>94</v>
      </c>
      <c r="J213" s="498"/>
      <c r="K213" s="498"/>
      <c r="L213" s="63">
        <f>IF(H213="x",G213*[1]RESULTATS!$J$11,0)</f>
        <v>0</v>
      </c>
      <c r="M213" s="64">
        <f>IF(I213="x",G213*[1]RESULTATS!$J$11,0)</f>
        <v>0</v>
      </c>
    </row>
    <row r="214" spans="1:13" x14ac:dyDescent="0.25">
      <c r="A214" s="514"/>
      <c r="B214" s="517"/>
      <c r="C214" s="520"/>
      <c r="D214" s="520"/>
      <c r="E214" s="520"/>
      <c r="F214" s="37" t="s">
        <v>256</v>
      </c>
      <c r="G214" s="3" t="s">
        <v>94</v>
      </c>
      <c r="J214" s="498"/>
      <c r="K214" s="498"/>
      <c r="L214" s="63">
        <f>IF(H214="x",G214*[1]RESULTATS!$J$11,0)</f>
        <v>0</v>
      </c>
      <c r="M214" s="64">
        <f>IF(I214="x",G214*[1]RESULTATS!$J$11,0)</f>
        <v>0</v>
      </c>
    </row>
    <row r="215" spans="1:13" x14ac:dyDescent="0.25">
      <c r="A215" s="514"/>
      <c r="B215" s="517"/>
      <c r="C215" s="520"/>
      <c r="D215" s="520"/>
      <c r="E215" s="520"/>
      <c r="F215" s="37" t="s">
        <v>257</v>
      </c>
      <c r="G215" s="3" t="s">
        <v>94</v>
      </c>
      <c r="J215" s="498"/>
      <c r="K215" s="498"/>
      <c r="L215" s="63">
        <f>IF(H215="x",G215*[1]RESULTATS!$J$11,0)</f>
        <v>0</v>
      </c>
      <c r="M215" s="64">
        <f>IF(I215="x",G215*[1]RESULTATS!$J$11,0)</f>
        <v>0</v>
      </c>
    </row>
    <row r="216" spans="1:13" ht="15.75" thickBot="1" x14ac:dyDescent="0.3">
      <c r="A216" s="515"/>
      <c r="B216" s="518"/>
      <c r="C216" s="521"/>
      <c r="D216" s="521"/>
      <c r="E216" s="521"/>
      <c r="F216" s="65" t="s">
        <v>110</v>
      </c>
      <c r="G216" s="5" t="s">
        <v>94</v>
      </c>
      <c r="H216" s="6"/>
      <c r="I216" s="6"/>
      <c r="J216" s="499"/>
      <c r="K216" s="499"/>
      <c r="L216" s="66">
        <f>IF(H216="x",G216*[1]RESULTATS!$J$11,0)</f>
        <v>0</v>
      </c>
      <c r="M216" s="67">
        <f>IF(I216="x",G216*[1]RESULTATS!$J$11,0)</f>
        <v>0</v>
      </c>
    </row>
    <row r="217" spans="1:13" ht="14.85" customHeight="1" x14ac:dyDescent="0.25">
      <c r="A217" s="513">
        <v>1</v>
      </c>
      <c r="B217" s="516" t="s">
        <v>258</v>
      </c>
      <c r="C217" s="519" t="s">
        <v>259</v>
      </c>
      <c r="D217" s="519" t="s">
        <v>260</v>
      </c>
      <c r="E217" s="519" t="s">
        <v>261</v>
      </c>
      <c r="F217" s="60" t="s">
        <v>93</v>
      </c>
      <c r="G217" s="1" t="s">
        <v>94</v>
      </c>
      <c r="H217" s="2"/>
      <c r="I217" s="2"/>
      <c r="J217" s="497"/>
      <c r="K217" s="497"/>
      <c r="L217" s="61">
        <f>IF(H217="x",G217*[1]RESULTATS!$J$11,0)</f>
        <v>0</v>
      </c>
      <c r="M217" s="62">
        <f>IF(I217="x",G217*[1]RESULTATS!$J$11,0)</f>
        <v>0</v>
      </c>
    </row>
    <row r="218" spans="1:13" x14ac:dyDescent="0.25">
      <c r="A218" s="514"/>
      <c r="B218" s="517"/>
      <c r="C218" s="520"/>
      <c r="D218" s="520"/>
      <c r="E218" s="520"/>
      <c r="F218" s="37" t="s">
        <v>107</v>
      </c>
      <c r="G218" s="3" t="s">
        <v>94</v>
      </c>
      <c r="J218" s="498"/>
      <c r="K218" s="498"/>
      <c r="L218" s="63">
        <f>IF(H218="x",G218*[1]RESULTATS!$J$11,0)</f>
        <v>0</v>
      </c>
      <c r="M218" s="64">
        <f>IF(I218="x",G218*[1]RESULTATS!$J$11,0)</f>
        <v>0</v>
      </c>
    </row>
    <row r="219" spans="1:13" x14ac:dyDescent="0.25">
      <c r="A219" s="514"/>
      <c r="B219" s="517"/>
      <c r="C219" s="520"/>
      <c r="D219" s="520"/>
      <c r="E219" s="520"/>
      <c r="F219" s="37" t="s">
        <v>149</v>
      </c>
      <c r="G219" s="3" t="s">
        <v>94</v>
      </c>
      <c r="J219" s="498"/>
      <c r="K219" s="498"/>
      <c r="L219" s="63">
        <f>IF(H219="x",G219*[1]RESULTATS!$J$11,0)</f>
        <v>0</v>
      </c>
      <c r="M219" s="64">
        <f>IF(I219="x",G219*[1]RESULTATS!$J$11,0)</f>
        <v>0</v>
      </c>
    </row>
    <row r="220" spans="1:13" x14ac:dyDescent="0.25">
      <c r="A220" s="514"/>
      <c r="B220" s="517"/>
      <c r="C220" s="520"/>
      <c r="D220" s="520"/>
      <c r="E220" s="520"/>
      <c r="F220" s="37" t="s">
        <v>150</v>
      </c>
      <c r="G220" s="3" t="s">
        <v>94</v>
      </c>
      <c r="J220" s="498"/>
      <c r="K220" s="498"/>
      <c r="L220" s="63">
        <f>IF(H220="x",G220*[1]RESULTATS!$J$11,0)</f>
        <v>0</v>
      </c>
      <c r="M220" s="64">
        <f>IF(I220="x",G220*[1]RESULTATS!$J$11,0)</f>
        <v>0</v>
      </c>
    </row>
    <row r="221" spans="1:13" x14ac:dyDescent="0.25">
      <c r="A221" s="514"/>
      <c r="B221" s="517"/>
      <c r="C221" s="520"/>
      <c r="D221" s="520"/>
      <c r="E221" s="520"/>
      <c r="F221" s="37" t="s">
        <v>151</v>
      </c>
      <c r="G221" s="3" t="s">
        <v>94</v>
      </c>
      <c r="J221" s="498"/>
      <c r="K221" s="498"/>
      <c r="L221" s="63">
        <f>IF(H221="x",G221*[1]RESULTATS!$J$11,0)</f>
        <v>0</v>
      </c>
      <c r="M221" s="64">
        <f>IF(I221="x",G221*[1]RESULTATS!$J$11,0)</f>
        <v>0</v>
      </c>
    </row>
    <row r="222" spans="1:13" x14ac:dyDescent="0.25">
      <c r="A222" s="514"/>
      <c r="B222" s="517"/>
      <c r="C222" s="520"/>
      <c r="D222" s="520"/>
      <c r="E222" s="520"/>
      <c r="F222" s="37" t="s">
        <v>152</v>
      </c>
      <c r="G222" s="3" t="s">
        <v>94</v>
      </c>
      <c r="J222" s="498"/>
      <c r="K222" s="498"/>
      <c r="L222" s="63">
        <f>IF(H222="x",G222*[1]RESULTATS!$J$11,0)</f>
        <v>0</v>
      </c>
      <c r="M222" s="64">
        <f>IF(I222="x",G222*[1]RESULTATS!$J$11,0)</f>
        <v>0</v>
      </c>
    </row>
    <row r="223" spans="1:13" ht="15.75" thickBot="1" x14ac:dyDescent="0.3">
      <c r="A223" s="515"/>
      <c r="B223" s="518"/>
      <c r="C223" s="521"/>
      <c r="D223" s="521"/>
      <c r="E223" s="521"/>
      <c r="F223" s="65" t="s">
        <v>110</v>
      </c>
      <c r="G223" s="5" t="s">
        <v>94</v>
      </c>
      <c r="H223" s="6"/>
      <c r="I223" s="6"/>
      <c r="J223" s="499"/>
      <c r="K223" s="499"/>
      <c r="L223" s="66">
        <f>IF(H223="x",G223*[1]RESULTATS!$J$11,0)</f>
        <v>0</v>
      </c>
      <c r="M223" s="67">
        <f>IF(I223="x",G223*[1]RESULTATS!$J$11,0)</f>
        <v>0</v>
      </c>
    </row>
    <row r="224" spans="1:13" ht="14.85" customHeight="1" x14ac:dyDescent="0.25">
      <c r="A224" s="513">
        <v>1</v>
      </c>
      <c r="B224" s="516" t="s">
        <v>262</v>
      </c>
      <c r="C224" s="519" t="s">
        <v>263</v>
      </c>
      <c r="D224" s="519" t="s">
        <v>264</v>
      </c>
      <c r="E224" s="519" t="s">
        <v>265</v>
      </c>
      <c r="F224" s="60" t="s">
        <v>93</v>
      </c>
      <c r="G224" s="1" t="s">
        <v>94</v>
      </c>
      <c r="H224" s="2"/>
      <c r="I224" s="2"/>
      <c r="J224" s="497"/>
      <c r="K224" s="497"/>
      <c r="L224" s="61">
        <f>IF(H224="x",G224*[1]RESULTATS!$J$11,0)</f>
        <v>0</v>
      </c>
      <c r="M224" s="62">
        <f>IF(I224="x",G224*[1]RESULTATS!$J$11,0)</f>
        <v>0</v>
      </c>
    </row>
    <row r="225" spans="1:13" x14ac:dyDescent="0.25">
      <c r="A225" s="514"/>
      <c r="B225" s="517"/>
      <c r="C225" s="520"/>
      <c r="D225" s="520"/>
      <c r="E225" s="520"/>
      <c r="F225" s="37" t="s">
        <v>107</v>
      </c>
      <c r="G225" s="3" t="s">
        <v>94</v>
      </c>
      <c r="J225" s="498"/>
      <c r="K225" s="498"/>
      <c r="L225" s="63">
        <f>IF(H225="x",G225*[1]RESULTATS!$J$11,0)</f>
        <v>0</v>
      </c>
      <c r="M225" s="64">
        <f>IF(I225="x",G225*[1]RESULTATS!$J$11,0)</f>
        <v>0</v>
      </c>
    </row>
    <row r="226" spans="1:13" x14ac:dyDescent="0.25">
      <c r="A226" s="514"/>
      <c r="B226" s="517"/>
      <c r="C226" s="520"/>
      <c r="D226" s="520"/>
      <c r="E226" s="520"/>
      <c r="F226" s="37" t="s">
        <v>266</v>
      </c>
      <c r="G226" s="3" t="s">
        <v>94</v>
      </c>
      <c r="J226" s="498"/>
      <c r="K226" s="498"/>
      <c r="L226" s="63">
        <f>IF(H226="x",G226*[1]RESULTATS!$J$11,0)</f>
        <v>0</v>
      </c>
      <c r="M226" s="64">
        <f>IF(I226="x",G226*[1]RESULTATS!$J$11,0)</f>
        <v>0</v>
      </c>
    </row>
    <row r="227" spans="1:13" x14ac:dyDescent="0.25">
      <c r="A227" s="514"/>
      <c r="B227" s="517"/>
      <c r="C227" s="520"/>
      <c r="D227" s="520"/>
      <c r="E227" s="520"/>
      <c r="F227" s="37" t="s">
        <v>267</v>
      </c>
      <c r="G227" s="3" t="s">
        <v>94</v>
      </c>
      <c r="J227" s="498"/>
      <c r="K227" s="498"/>
      <c r="L227" s="63">
        <f>IF(H227="x",G227*[1]RESULTATS!$J$11,0)</f>
        <v>0</v>
      </c>
      <c r="M227" s="64">
        <f>IF(I227="x",G227*[1]RESULTATS!$J$11,0)</f>
        <v>0</v>
      </c>
    </row>
    <row r="228" spans="1:13" x14ac:dyDescent="0.25">
      <c r="A228" s="514"/>
      <c r="B228" s="517"/>
      <c r="C228" s="520"/>
      <c r="D228" s="520"/>
      <c r="E228" s="520"/>
      <c r="F228" s="37" t="s">
        <v>268</v>
      </c>
      <c r="G228" s="3" t="s">
        <v>94</v>
      </c>
      <c r="J228" s="498"/>
      <c r="K228" s="498"/>
      <c r="L228" s="63">
        <f>IF(H228="x",G228*[1]RESULTATS!$J$11,0)</f>
        <v>0</v>
      </c>
      <c r="M228" s="64">
        <f>IF(I228="x",G228*[1]RESULTATS!$J$11,0)</f>
        <v>0</v>
      </c>
    </row>
    <row r="229" spans="1:13" x14ac:dyDescent="0.25">
      <c r="A229" s="514"/>
      <c r="B229" s="517"/>
      <c r="C229" s="520"/>
      <c r="D229" s="520"/>
      <c r="E229" s="520"/>
      <c r="F229" s="37" t="s">
        <v>269</v>
      </c>
      <c r="G229" s="3" t="s">
        <v>94</v>
      </c>
      <c r="J229" s="498"/>
      <c r="K229" s="498"/>
      <c r="L229" s="63">
        <f>IF(H229="x",G229*[1]RESULTATS!$J$11,0)</f>
        <v>0</v>
      </c>
      <c r="M229" s="64">
        <f>IF(I229="x",G229*[1]RESULTATS!$J$11,0)</f>
        <v>0</v>
      </c>
    </row>
    <row r="230" spans="1:13" x14ac:dyDescent="0.25">
      <c r="A230" s="514"/>
      <c r="B230" s="517"/>
      <c r="C230" s="520"/>
      <c r="D230" s="520"/>
      <c r="E230" s="520"/>
      <c r="F230" s="124">
        <v>1</v>
      </c>
      <c r="G230" s="3" t="s">
        <v>94</v>
      </c>
      <c r="J230" s="498"/>
      <c r="K230" s="498"/>
      <c r="L230" s="63">
        <f>IF(H230="x",G230*[1]RESULTATS!$J$11,0)</f>
        <v>0</v>
      </c>
      <c r="M230" s="64">
        <f>IF(I230="x",G230*[1]RESULTATS!$J$11,0)</f>
        <v>0</v>
      </c>
    </row>
    <row r="231" spans="1:13" ht="15.75" thickBot="1" x14ac:dyDescent="0.3">
      <c r="A231" s="515"/>
      <c r="B231" s="518"/>
      <c r="C231" s="521"/>
      <c r="D231" s="521"/>
      <c r="E231" s="521"/>
      <c r="F231" s="65" t="s">
        <v>110</v>
      </c>
      <c r="G231" s="5" t="s">
        <v>94</v>
      </c>
      <c r="H231" s="6"/>
      <c r="I231" s="6"/>
      <c r="J231" s="499"/>
      <c r="K231" s="499"/>
      <c r="L231" s="66">
        <f>IF(H231="x",G231*[1]RESULTATS!$J$11,0)</f>
        <v>0</v>
      </c>
      <c r="M231" s="67">
        <f>IF(I231="x",G231*[1]RESULTATS!$J$11,0)</f>
        <v>0</v>
      </c>
    </row>
    <row r="232" spans="1:13" ht="14.85" customHeight="1" x14ac:dyDescent="0.25">
      <c r="A232" s="513">
        <v>1</v>
      </c>
      <c r="B232" s="516" t="s">
        <v>270</v>
      </c>
      <c r="C232" s="519" t="s">
        <v>271</v>
      </c>
      <c r="D232" s="519" t="s">
        <v>272</v>
      </c>
      <c r="E232" s="519" t="s">
        <v>273</v>
      </c>
      <c r="F232" s="60" t="s">
        <v>274</v>
      </c>
      <c r="G232" s="1" t="s">
        <v>94</v>
      </c>
      <c r="H232" s="48"/>
      <c r="I232" s="48"/>
      <c r="J232" s="497"/>
      <c r="K232" s="497"/>
      <c r="L232" s="61">
        <f>IF(H232="x",G232*[1]RESULTATS!$J$11,0)</f>
        <v>0</v>
      </c>
      <c r="M232" s="62">
        <f>IF(I232="x",G232*[1]RESULTATS!$J$11,0)</f>
        <v>0</v>
      </c>
    </row>
    <row r="233" spans="1:13" x14ac:dyDescent="0.25">
      <c r="A233" s="514"/>
      <c r="B233" s="517"/>
      <c r="C233" s="520"/>
      <c r="D233" s="520"/>
      <c r="E233" s="520"/>
      <c r="F233" s="37" t="s">
        <v>275</v>
      </c>
      <c r="G233" s="3" t="s">
        <v>94</v>
      </c>
      <c r="J233" s="498"/>
      <c r="K233" s="498"/>
      <c r="L233" s="63">
        <f>IF(H233="x",G233*[1]RESULTATS!$J$11,0)</f>
        <v>0</v>
      </c>
      <c r="M233" s="64">
        <f>IF(I233="x",G233*[1]RESULTATS!$J$11,0)</f>
        <v>0</v>
      </c>
    </row>
    <row r="234" spans="1:13" x14ac:dyDescent="0.25">
      <c r="A234" s="514"/>
      <c r="B234" s="517"/>
      <c r="C234" s="520"/>
      <c r="D234" s="520"/>
      <c r="E234" s="520"/>
      <c r="F234" s="37" t="s">
        <v>276</v>
      </c>
      <c r="G234" s="3" t="s">
        <v>94</v>
      </c>
      <c r="J234" s="498"/>
      <c r="K234" s="498"/>
      <c r="L234" s="63">
        <f>IF(H234="x",G234*[1]RESULTATS!$J$11,0)</f>
        <v>0</v>
      </c>
      <c r="M234" s="64">
        <f>IF(I234="x",G234*[1]RESULTATS!$J$11,0)</f>
        <v>0</v>
      </c>
    </row>
    <row r="235" spans="1:13" x14ac:dyDescent="0.25">
      <c r="A235" s="514"/>
      <c r="B235" s="517"/>
      <c r="C235" s="520"/>
      <c r="D235" s="520"/>
      <c r="E235" s="520"/>
      <c r="F235" s="37" t="s">
        <v>277</v>
      </c>
      <c r="G235" s="3" t="s">
        <v>94</v>
      </c>
      <c r="J235" s="498"/>
      <c r="K235" s="498"/>
      <c r="L235" s="63">
        <f>IF(H235="x",G235*[1]RESULTATS!$J$11,0)</f>
        <v>0</v>
      </c>
      <c r="M235" s="64">
        <f>IF(I235="x",G235*[1]RESULTATS!$J$11,0)</f>
        <v>0</v>
      </c>
    </row>
    <row r="236" spans="1:13" x14ac:dyDescent="0.25">
      <c r="A236" s="514"/>
      <c r="B236" s="517"/>
      <c r="C236" s="520"/>
      <c r="D236" s="520"/>
      <c r="E236" s="520"/>
      <c r="F236" s="37" t="s">
        <v>278</v>
      </c>
      <c r="G236" s="3" t="s">
        <v>94</v>
      </c>
      <c r="H236" s="12"/>
      <c r="J236" s="498"/>
      <c r="K236" s="498"/>
      <c r="L236" s="63" t="e">
        <f>IF(#REF!="x",G236*[1]RESULTATS!$J$11,0)</f>
        <v>#REF!</v>
      </c>
      <c r="M236" s="64">
        <f>IF(H236="x",G236*[1]RESULTATS!$J$11,0)</f>
        <v>0</v>
      </c>
    </row>
    <row r="237" spans="1:13" x14ac:dyDescent="0.25">
      <c r="A237" s="514"/>
      <c r="B237" s="517"/>
      <c r="C237" s="520"/>
      <c r="D237" s="520"/>
      <c r="E237" s="520"/>
      <c r="F237" s="37" t="s">
        <v>279</v>
      </c>
      <c r="G237" s="3" t="s">
        <v>94</v>
      </c>
      <c r="J237" s="498"/>
      <c r="K237" s="498"/>
      <c r="L237" s="63">
        <f>IF(H237="x",G237*[1]RESULTATS!$J$11,0)</f>
        <v>0</v>
      </c>
      <c r="M237" s="64">
        <f>IF(I237="x",G237*[1]RESULTATS!$J$11,0)</f>
        <v>0</v>
      </c>
    </row>
    <row r="238" spans="1:13" x14ac:dyDescent="0.25">
      <c r="A238" s="514"/>
      <c r="B238" s="517"/>
      <c r="C238" s="520"/>
      <c r="D238" s="520"/>
      <c r="E238" s="520"/>
      <c r="F238" s="37" t="s">
        <v>280</v>
      </c>
      <c r="G238" s="3" t="s">
        <v>94</v>
      </c>
      <c r="H238" s="21"/>
      <c r="J238" s="498"/>
      <c r="K238" s="498"/>
      <c r="L238" s="63">
        <f>IF(H238="x",G238*[1]RESULTATS!$J$11,0)</f>
        <v>0</v>
      </c>
      <c r="M238" s="64">
        <f>IF(I238="x",G238*[1]RESULTATS!$J$11,0)</f>
        <v>0</v>
      </c>
    </row>
    <row r="239" spans="1:13" x14ac:dyDescent="0.25">
      <c r="A239" s="514"/>
      <c r="B239" s="517"/>
      <c r="C239" s="520"/>
      <c r="D239" s="520"/>
      <c r="E239" s="520"/>
      <c r="F239" s="37" t="s">
        <v>281</v>
      </c>
      <c r="G239" s="3" t="s">
        <v>94</v>
      </c>
      <c r="H239" s="12"/>
      <c r="I239" s="12"/>
      <c r="J239" s="498"/>
      <c r="K239" s="498"/>
      <c r="L239" s="63">
        <f>IF(H239="x",G239*[1]RESULTATS!$J$11,0)</f>
        <v>0</v>
      </c>
      <c r="M239" s="64">
        <f>IF(I239="x",G239*[1]RESULTATS!$J$11,0)</f>
        <v>0</v>
      </c>
    </row>
    <row r="240" spans="1:13" ht="15.75" thickBot="1" x14ac:dyDescent="0.3">
      <c r="A240" s="515"/>
      <c r="B240" s="518"/>
      <c r="C240" s="521"/>
      <c r="D240" s="521"/>
      <c r="E240" s="521"/>
      <c r="F240" s="65" t="s">
        <v>282</v>
      </c>
      <c r="G240" s="5" t="s">
        <v>94</v>
      </c>
      <c r="H240" s="6"/>
      <c r="I240" s="6"/>
      <c r="J240" s="499"/>
      <c r="K240" s="499"/>
      <c r="L240" s="66">
        <f>IF(H240="x",G240*[1]RESULTATS!$J$11,0)</f>
        <v>0</v>
      </c>
      <c r="M240" s="67">
        <f>IF(I240="x",G240*[1]RESULTATS!$J$11,0)</f>
        <v>0</v>
      </c>
    </row>
    <row r="241" spans="1:13" ht="14.85" customHeight="1" x14ac:dyDescent="0.25">
      <c r="A241" s="513">
        <v>1</v>
      </c>
      <c r="B241" s="516" t="s">
        <v>283</v>
      </c>
      <c r="C241" s="519" t="s">
        <v>284</v>
      </c>
      <c r="D241" s="519" t="s">
        <v>285</v>
      </c>
      <c r="E241" s="519" t="s">
        <v>286</v>
      </c>
      <c r="F241" s="60" t="s">
        <v>93</v>
      </c>
      <c r="G241" s="1" t="s">
        <v>94</v>
      </c>
      <c r="H241" s="2"/>
      <c r="I241" s="2"/>
      <c r="J241" s="497"/>
      <c r="K241" s="497"/>
      <c r="L241" s="61">
        <f>IF(H241="x",G241*[1]RESULTATS!$J$11,0)</f>
        <v>0</v>
      </c>
      <c r="M241" s="62">
        <f>IF(I241="x",G241*[1]RESULTATS!$J$11,0)</f>
        <v>0</v>
      </c>
    </row>
    <row r="242" spans="1:13" x14ac:dyDescent="0.25">
      <c r="A242" s="514"/>
      <c r="B242" s="517"/>
      <c r="C242" s="520"/>
      <c r="D242" s="520"/>
      <c r="E242" s="520"/>
      <c r="F242" s="37" t="s">
        <v>107</v>
      </c>
      <c r="G242" s="3" t="s">
        <v>94</v>
      </c>
      <c r="J242" s="498"/>
      <c r="K242" s="498"/>
      <c r="L242" s="63">
        <f>IF(H242="x",G242*[1]RESULTATS!$J$11,0)</f>
        <v>0</v>
      </c>
      <c r="M242" s="64">
        <f>IF(I242="x",G242*[1]RESULTATS!$J$11,0)</f>
        <v>0</v>
      </c>
    </row>
    <row r="243" spans="1:13" x14ac:dyDescent="0.25">
      <c r="A243" s="514"/>
      <c r="B243" s="517"/>
      <c r="C243" s="520"/>
      <c r="D243" s="520"/>
      <c r="E243" s="520"/>
      <c r="F243" s="124">
        <v>0</v>
      </c>
      <c r="G243" s="3" t="s">
        <v>94</v>
      </c>
      <c r="J243" s="498"/>
      <c r="K243" s="498"/>
      <c r="L243" s="63">
        <f>IF(H243="x",G243*[1]RESULTATS!$J$11,0)</f>
        <v>0</v>
      </c>
      <c r="M243" s="64">
        <f>IF(I243="x",G243*[1]RESULTATS!$J$11,0)</f>
        <v>0</v>
      </c>
    </row>
    <row r="244" spans="1:13" x14ac:dyDescent="0.25">
      <c r="A244" s="514"/>
      <c r="B244" s="517"/>
      <c r="C244" s="520"/>
      <c r="D244" s="520"/>
      <c r="E244" s="520"/>
      <c r="F244" s="37" t="s">
        <v>287</v>
      </c>
      <c r="G244" s="3" t="s">
        <v>94</v>
      </c>
      <c r="J244" s="498"/>
      <c r="K244" s="498"/>
      <c r="L244" s="63">
        <f>IF(H244="x",G244*[1]RESULTATS!$J$11,0)</f>
        <v>0</v>
      </c>
      <c r="M244" s="64">
        <f>IF(I244="x",G244*[1]RESULTATS!$J$11,0)</f>
        <v>0</v>
      </c>
    </row>
    <row r="245" spans="1:13" x14ac:dyDescent="0.25">
      <c r="A245" s="514"/>
      <c r="B245" s="517"/>
      <c r="C245" s="520"/>
      <c r="D245" s="520"/>
      <c r="E245" s="520"/>
      <c r="F245" s="37" t="s">
        <v>288</v>
      </c>
      <c r="G245" s="3" t="s">
        <v>94</v>
      </c>
      <c r="J245" s="498"/>
      <c r="K245" s="498"/>
      <c r="L245" s="63">
        <f>IF(H245="x",G245*[1]RESULTATS!$J$11,0)</f>
        <v>0</v>
      </c>
      <c r="M245" s="64">
        <f>IF(I245="x",G245*[1]RESULTATS!$J$11,0)</f>
        <v>0</v>
      </c>
    </row>
    <row r="246" spans="1:13" x14ac:dyDescent="0.25">
      <c r="A246" s="514"/>
      <c r="B246" s="517"/>
      <c r="C246" s="520"/>
      <c r="D246" s="520"/>
      <c r="E246" s="520"/>
      <c r="F246" s="37" t="s">
        <v>289</v>
      </c>
      <c r="G246" s="3" t="s">
        <v>94</v>
      </c>
      <c r="J246" s="498"/>
      <c r="K246" s="498"/>
      <c r="L246" s="63">
        <f>IF(H246="x",G246*[1]RESULTATS!$J$11,0)</f>
        <v>0</v>
      </c>
      <c r="M246" s="64">
        <f>IF(I246="x",G246*[1]RESULTATS!$J$11,0)</f>
        <v>0</v>
      </c>
    </row>
    <row r="247" spans="1:13" ht="15.75" thickBot="1" x14ac:dyDescent="0.3">
      <c r="A247" s="515"/>
      <c r="B247" s="518"/>
      <c r="C247" s="521"/>
      <c r="D247" s="521"/>
      <c r="E247" s="521"/>
      <c r="F247" s="65" t="s">
        <v>290</v>
      </c>
      <c r="G247" s="5" t="s">
        <v>94</v>
      </c>
      <c r="H247" s="6"/>
      <c r="I247" s="6"/>
      <c r="J247" s="499"/>
      <c r="K247" s="499"/>
      <c r="L247" s="66">
        <f>IF(H247="x",G247*[1]RESULTATS!$J$11,0)</f>
        <v>0</v>
      </c>
      <c r="M247" s="67">
        <f>IF(I247="x",G247*[1]RESULTATS!$J$11,0)</f>
        <v>0</v>
      </c>
    </row>
    <row r="248" spans="1:13" ht="14.85" customHeight="1" x14ac:dyDescent="0.25">
      <c r="A248" s="513">
        <v>1</v>
      </c>
      <c r="B248" s="516" t="s">
        <v>291</v>
      </c>
      <c r="C248" s="519" t="s">
        <v>292</v>
      </c>
      <c r="D248" s="519" t="s">
        <v>293</v>
      </c>
      <c r="E248" s="519" t="s">
        <v>294</v>
      </c>
      <c r="F248" s="60" t="s">
        <v>93</v>
      </c>
      <c r="G248" s="1" t="s">
        <v>94</v>
      </c>
      <c r="H248" s="2"/>
      <c r="I248" s="2"/>
      <c r="J248" s="497"/>
      <c r="K248" s="497"/>
      <c r="L248" s="61">
        <f>IF(H248="x",G248*[1]RESULTATS!$J$11,0)</f>
        <v>0</v>
      </c>
      <c r="M248" s="62">
        <f>IF(I248="x",G248*[1]RESULTATS!$J$11,0)</f>
        <v>0</v>
      </c>
    </row>
    <row r="249" spans="1:13" x14ac:dyDescent="0.25">
      <c r="A249" s="514"/>
      <c r="B249" s="517"/>
      <c r="C249" s="520"/>
      <c r="D249" s="520"/>
      <c r="E249" s="520"/>
      <c r="F249" s="37" t="s">
        <v>107</v>
      </c>
      <c r="G249" s="3" t="s">
        <v>94</v>
      </c>
      <c r="J249" s="498"/>
      <c r="K249" s="498"/>
      <c r="L249" s="63">
        <f>IF(H249="x",G249*[1]RESULTATS!$J$11,0)</f>
        <v>0</v>
      </c>
      <c r="M249" s="64">
        <f>IF(I249="x",G249*[1]RESULTATS!$J$11,0)</f>
        <v>0</v>
      </c>
    </row>
    <row r="250" spans="1:13" x14ac:dyDescent="0.25">
      <c r="A250" s="514"/>
      <c r="B250" s="517"/>
      <c r="C250" s="520"/>
      <c r="D250" s="520"/>
      <c r="E250" s="520"/>
      <c r="F250" s="108">
        <v>0</v>
      </c>
      <c r="G250" s="3" t="s">
        <v>94</v>
      </c>
      <c r="J250" s="498"/>
      <c r="K250" s="498"/>
      <c r="L250" s="63">
        <f>IF(H250="x",G250*[1]RESULTATS!$J$11,0)</f>
        <v>0</v>
      </c>
      <c r="M250" s="64">
        <f>IF(I250="x",G250*[1]RESULTATS!$J$11,0)</f>
        <v>0</v>
      </c>
    </row>
    <row r="251" spans="1:13" x14ac:dyDescent="0.25">
      <c r="A251" s="514"/>
      <c r="B251" s="517"/>
      <c r="C251" s="520"/>
      <c r="D251" s="520"/>
      <c r="E251" s="520"/>
      <c r="F251" s="37" t="s">
        <v>287</v>
      </c>
      <c r="G251" s="3" t="s">
        <v>94</v>
      </c>
      <c r="J251" s="498"/>
      <c r="K251" s="498"/>
      <c r="L251" s="63">
        <f>IF(H251="x",G251*[1]RESULTATS!$J$11,0)</f>
        <v>0</v>
      </c>
      <c r="M251" s="64">
        <f>IF(I251="x",G251*[1]RESULTATS!$J$11,0)</f>
        <v>0</v>
      </c>
    </row>
    <row r="252" spans="1:13" x14ac:dyDescent="0.25">
      <c r="A252" s="514"/>
      <c r="B252" s="517"/>
      <c r="C252" s="520"/>
      <c r="D252" s="520"/>
      <c r="E252" s="520"/>
      <c r="F252" s="37" t="s">
        <v>288</v>
      </c>
      <c r="G252" s="3" t="s">
        <v>94</v>
      </c>
      <c r="J252" s="498"/>
      <c r="K252" s="498"/>
      <c r="L252" s="63">
        <f>IF(H252="x",G252*[1]RESULTATS!$J$11,0)</f>
        <v>0</v>
      </c>
      <c r="M252" s="64">
        <f>IF(I252="x",G252*[1]RESULTATS!$J$11,0)</f>
        <v>0</v>
      </c>
    </row>
    <row r="253" spans="1:13" x14ac:dyDescent="0.25">
      <c r="A253" s="514"/>
      <c r="B253" s="517"/>
      <c r="C253" s="520"/>
      <c r="D253" s="520"/>
      <c r="E253" s="520"/>
      <c r="F253" s="37" t="s">
        <v>289</v>
      </c>
      <c r="G253" s="3" t="s">
        <v>94</v>
      </c>
      <c r="J253" s="498"/>
      <c r="K253" s="498"/>
      <c r="L253" s="63">
        <f>IF(H253="x",G253*[1]RESULTATS!$J$11,0)</f>
        <v>0</v>
      </c>
      <c r="M253" s="64">
        <f>IF(I253="x",G253*[1]RESULTATS!$J$11,0)</f>
        <v>0</v>
      </c>
    </row>
    <row r="254" spans="1:13" ht="15.75" thickBot="1" x14ac:dyDescent="0.3">
      <c r="A254" s="515"/>
      <c r="B254" s="518"/>
      <c r="C254" s="521"/>
      <c r="D254" s="521"/>
      <c r="E254" s="521"/>
      <c r="F254" s="124" t="s">
        <v>290</v>
      </c>
      <c r="G254" s="3" t="s">
        <v>94</v>
      </c>
      <c r="J254" s="499"/>
      <c r="K254" s="499"/>
      <c r="L254" s="66">
        <f>IF(H254="x",G254*[1]RESULTATS!$J$11,0)</f>
        <v>0</v>
      </c>
      <c r="M254" s="67">
        <f>IF(I254="x",G254*[1]RESULTATS!$J$11,0)</f>
        <v>0</v>
      </c>
    </row>
    <row r="255" spans="1:13" ht="14.85" customHeight="1" x14ac:dyDescent="0.25">
      <c r="A255" s="513">
        <v>1</v>
      </c>
      <c r="B255" s="516" t="s">
        <v>295</v>
      </c>
      <c r="C255" s="519" t="s">
        <v>296</v>
      </c>
      <c r="D255" s="519" t="s">
        <v>297</v>
      </c>
      <c r="E255" s="519" t="s">
        <v>298</v>
      </c>
      <c r="F255" s="60" t="s">
        <v>16</v>
      </c>
      <c r="G255" s="1">
        <v>0</v>
      </c>
      <c r="H255" s="2"/>
      <c r="I255" s="2"/>
      <c r="J255" s="497"/>
      <c r="K255" s="497"/>
      <c r="L255" s="61">
        <f>IF(H255="x",G255*[1]RESULTATS!$J$11,0)</f>
        <v>0</v>
      </c>
      <c r="M255" s="62">
        <f>IF(I255="x",G255*[1]RESULTATS!$J$11,0)</f>
        <v>0</v>
      </c>
    </row>
    <row r="256" spans="1:13" x14ac:dyDescent="0.25">
      <c r="A256" s="514"/>
      <c r="B256" s="517"/>
      <c r="C256" s="520"/>
      <c r="D256" s="520"/>
      <c r="E256" s="520"/>
      <c r="F256" s="37" t="s">
        <v>17</v>
      </c>
      <c r="G256" s="3">
        <v>0</v>
      </c>
      <c r="J256" s="498"/>
      <c r="K256" s="498"/>
      <c r="L256" s="63">
        <f>IF(H256="x",G256*[1]RESULTATS!$J$11,0)</f>
        <v>0</v>
      </c>
      <c r="M256" s="64">
        <f>IF(I256="x",G256*[1]RESULTATS!$J$11,0)</f>
        <v>0</v>
      </c>
    </row>
    <row r="257" spans="1:13" x14ac:dyDescent="0.25">
      <c r="A257" s="514"/>
      <c r="B257" s="517"/>
      <c r="C257" s="520"/>
      <c r="D257" s="520"/>
      <c r="E257" s="520"/>
      <c r="F257" s="37" t="s">
        <v>36</v>
      </c>
      <c r="G257" s="3">
        <v>0</v>
      </c>
      <c r="J257" s="498"/>
      <c r="K257" s="498"/>
      <c r="L257" s="63">
        <f>IF(H257="x",G257*[1]RESULTATS!$J$11,0)</f>
        <v>0</v>
      </c>
      <c r="M257" s="64">
        <f>IF(I257="x",G257*[1]RESULTATS!$J$11,0)</f>
        <v>0</v>
      </c>
    </row>
    <row r="258" spans="1:13" ht="15.75" thickBot="1" x14ac:dyDescent="0.3">
      <c r="A258" s="515"/>
      <c r="B258" s="518"/>
      <c r="C258" s="521"/>
      <c r="D258" s="521"/>
      <c r="E258" s="521"/>
      <c r="F258" s="124" t="s">
        <v>81</v>
      </c>
      <c r="G258" s="3">
        <v>3</v>
      </c>
      <c r="J258" s="499"/>
      <c r="K258" s="499"/>
      <c r="L258" s="66">
        <f>IF(H258="x",G258*[1]RESULTATS!$J$11,0)</f>
        <v>0</v>
      </c>
      <c r="M258" s="67">
        <f>IF(I258="x",G258*[1]RESULTATS!$J$11,0)</f>
        <v>0</v>
      </c>
    </row>
    <row r="259" spans="1:13" ht="14.85" customHeight="1" x14ac:dyDescent="0.25">
      <c r="A259" s="513">
        <v>1</v>
      </c>
      <c r="B259" s="516" t="s">
        <v>299</v>
      </c>
      <c r="C259" s="519" t="s">
        <v>300</v>
      </c>
      <c r="D259" s="519" t="s">
        <v>301</v>
      </c>
      <c r="E259" s="519" t="s">
        <v>302</v>
      </c>
      <c r="F259" s="60" t="s">
        <v>16</v>
      </c>
      <c r="G259" s="1">
        <v>0</v>
      </c>
      <c r="H259" s="2"/>
      <c r="I259" s="2"/>
      <c r="J259" s="497"/>
      <c r="K259" s="497"/>
      <c r="L259" s="61">
        <f>IF(H259="x",G259*[1]RESULTATS!$J$11,0)</f>
        <v>0</v>
      </c>
      <c r="M259" s="62">
        <f>IF(I259="x",G259*[1]RESULTATS!$J$11,0)</f>
        <v>0</v>
      </c>
    </row>
    <row r="260" spans="1:13" x14ac:dyDescent="0.25">
      <c r="A260" s="514"/>
      <c r="B260" s="517"/>
      <c r="C260" s="520"/>
      <c r="D260" s="520"/>
      <c r="E260" s="520"/>
      <c r="F260" s="37" t="s">
        <v>17</v>
      </c>
      <c r="G260" s="3">
        <v>0</v>
      </c>
      <c r="J260" s="498"/>
      <c r="K260" s="498"/>
      <c r="L260" s="63">
        <f>IF(H260="x",G260*[1]RESULTATS!$J$11,0)</f>
        <v>0</v>
      </c>
      <c r="M260" s="64">
        <f>IF(I260="x",G260*[1]RESULTATS!$J$11,0)</f>
        <v>0</v>
      </c>
    </row>
    <row r="261" spans="1:13" x14ac:dyDescent="0.25">
      <c r="A261" s="514"/>
      <c r="B261" s="517"/>
      <c r="C261" s="520"/>
      <c r="D261" s="520"/>
      <c r="E261" s="520"/>
      <c r="F261" s="37" t="s">
        <v>303</v>
      </c>
      <c r="G261" s="3">
        <v>0</v>
      </c>
      <c r="J261" s="498"/>
      <c r="K261" s="498"/>
      <c r="L261" s="63">
        <f>IF(H261="x",G261*[1]RESULTATS!$J$11,0)</f>
        <v>0</v>
      </c>
      <c r="M261" s="64">
        <f>IF(I261="x",G261*[1]RESULTATS!$J$11,0)</f>
        <v>0</v>
      </c>
    </row>
    <row r="262" spans="1:13" x14ac:dyDescent="0.25">
      <c r="A262" s="514"/>
      <c r="B262" s="517"/>
      <c r="C262" s="520"/>
      <c r="D262" s="520"/>
      <c r="E262" s="520"/>
      <c r="F262" s="37" t="s">
        <v>304</v>
      </c>
      <c r="G262" s="3">
        <v>1</v>
      </c>
      <c r="J262" s="498"/>
      <c r="K262" s="498"/>
      <c r="L262" s="63">
        <f>IF(H262="x",G262*[1]RESULTATS!$J$11,0)</f>
        <v>0</v>
      </c>
      <c r="M262" s="64">
        <f>IF(I262="x",G262*[1]RESULTATS!$J$11,0)</f>
        <v>0</v>
      </c>
    </row>
    <row r="263" spans="1:13" x14ac:dyDescent="0.25">
      <c r="A263" s="514"/>
      <c r="B263" s="517"/>
      <c r="C263" s="520"/>
      <c r="D263" s="520"/>
      <c r="E263" s="520"/>
      <c r="F263" s="37" t="s">
        <v>305</v>
      </c>
      <c r="G263" s="3">
        <v>2</v>
      </c>
      <c r="J263" s="498"/>
      <c r="K263" s="498"/>
      <c r="L263" s="63">
        <f>IF(H263="x",G263*[1]RESULTATS!$J$11,0)</f>
        <v>0</v>
      </c>
      <c r="M263" s="64">
        <f>IF(I263="x",G263*[1]RESULTATS!$J$11,0)</f>
        <v>0</v>
      </c>
    </row>
    <row r="264" spans="1:13" x14ac:dyDescent="0.25">
      <c r="A264" s="514"/>
      <c r="B264" s="517"/>
      <c r="C264" s="520"/>
      <c r="D264" s="520"/>
      <c r="E264" s="520"/>
      <c r="F264" s="37" t="s">
        <v>306</v>
      </c>
      <c r="G264" s="3">
        <v>3</v>
      </c>
      <c r="J264" s="498"/>
      <c r="K264" s="498"/>
      <c r="L264" s="63">
        <f>IF(H264="x",G264*[1]RESULTATS!$J$11,0)</f>
        <v>0</v>
      </c>
      <c r="M264" s="64">
        <f>IF(I264="x",G264*[1]RESULTATS!$J$11,0)</f>
        <v>0</v>
      </c>
    </row>
    <row r="265" spans="1:13" x14ac:dyDescent="0.25">
      <c r="A265" s="514"/>
      <c r="B265" s="517"/>
      <c r="C265" s="520"/>
      <c r="D265" s="520"/>
      <c r="E265" s="520"/>
      <c r="F265" s="37" t="s">
        <v>307</v>
      </c>
      <c r="G265" s="3">
        <v>4</v>
      </c>
      <c r="J265" s="498"/>
      <c r="K265" s="498"/>
      <c r="L265" s="63">
        <f>IF(H265="x",G265*[1]RESULTATS!$J$11,0)</f>
        <v>0</v>
      </c>
      <c r="M265" s="64">
        <f>IF(I265="x",G265*[1]RESULTATS!$J$11,0)</f>
        <v>0</v>
      </c>
    </row>
    <row r="266" spans="1:13" ht="15.75" thickBot="1" x14ac:dyDescent="0.3">
      <c r="A266" s="515"/>
      <c r="B266" s="518"/>
      <c r="C266" s="521"/>
      <c r="D266" s="521"/>
      <c r="E266" s="521"/>
      <c r="F266" s="65" t="s">
        <v>308</v>
      </c>
      <c r="G266" s="5">
        <v>5</v>
      </c>
      <c r="H266" s="6"/>
      <c r="I266" s="6"/>
      <c r="J266" s="499"/>
      <c r="K266" s="499"/>
      <c r="L266" s="66">
        <f>IF(H266="x",G266*[1]RESULTATS!$J$11,0)</f>
        <v>0</v>
      </c>
      <c r="M266" s="67">
        <f>IF(I266="x",G266*[1]RESULTATS!$J$11,0)</f>
        <v>0</v>
      </c>
    </row>
    <row r="267" spans="1:13" ht="15.75" x14ac:dyDescent="0.25">
      <c r="A267" s="7"/>
      <c r="F267" s="54" t="s">
        <v>86</v>
      </c>
      <c r="G267" s="10">
        <f>G266+G258</f>
        <v>8</v>
      </c>
      <c r="H267" s="11">
        <f>SUMIF(H236:H266,"x",G236:G266)</f>
        <v>0</v>
      </c>
      <c r="I267" s="11">
        <f>SUMIF(I236:I266,"x",G236:G266)</f>
        <v>0</v>
      </c>
    </row>
    <row r="268" spans="1:13" ht="15.75" x14ac:dyDescent="0.25">
      <c r="F268" s="55" t="s">
        <v>87</v>
      </c>
      <c r="G268" s="22"/>
      <c r="H268" s="8"/>
      <c r="I268" s="8"/>
    </row>
    <row r="269" spans="1:13" x14ac:dyDescent="0.25">
      <c r="A269" s="13"/>
      <c r="B269" s="10"/>
      <c r="C269" s="14"/>
      <c r="D269" s="14"/>
      <c r="E269" s="14"/>
      <c r="F269" s="121"/>
      <c r="G269" s="15"/>
      <c r="H269" s="8"/>
      <c r="I269" s="8"/>
    </row>
    <row r="270" spans="1:13" ht="19.5" thickBot="1" x14ac:dyDescent="0.3">
      <c r="A270" s="522" t="s">
        <v>309</v>
      </c>
      <c r="B270" s="523"/>
      <c r="C270" s="523"/>
      <c r="D270" s="523"/>
      <c r="E270" s="523"/>
      <c r="F270" s="523"/>
      <c r="G270" s="523"/>
      <c r="H270" s="523"/>
      <c r="I270" s="523"/>
      <c r="J270" s="524"/>
      <c r="K270" s="58"/>
      <c r="L270" s="59"/>
      <c r="M270" s="59"/>
    </row>
    <row r="271" spans="1:13" ht="14.85" customHeight="1" x14ac:dyDescent="0.25">
      <c r="A271" s="513">
        <v>1</v>
      </c>
      <c r="B271" s="516" t="s">
        <v>310</v>
      </c>
      <c r="C271" s="519" t="s">
        <v>311</v>
      </c>
      <c r="D271" s="519" t="s">
        <v>312</v>
      </c>
      <c r="E271" s="519" t="s">
        <v>313</v>
      </c>
      <c r="F271" s="60" t="s">
        <v>16</v>
      </c>
      <c r="G271" s="1">
        <v>0</v>
      </c>
      <c r="H271" s="2"/>
      <c r="I271" s="2"/>
      <c r="J271" s="504"/>
      <c r="K271" s="504" t="s">
        <v>1479</v>
      </c>
      <c r="L271" s="61">
        <f>IF(H271="x",G271*[1]RESULTATS!$E$11,0)</f>
        <v>0</v>
      </c>
      <c r="M271" s="62">
        <f>IF(I271="x",G271*[1]RESULTATS!$E$11,0)</f>
        <v>0</v>
      </c>
    </row>
    <row r="272" spans="1:13" x14ac:dyDescent="0.25">
      <c r="A272" s="514"/>
      <c r="B272" s="517"/>
      <c r="C272" s="520"/>
      <c r="D272" s="520"/>
      <c r="E272" s="520"/>
      <c r="F272" s="37" t="s">
        <v>17</v>
      </c>
      <c r="G272" s="3">
        <v>0</v>
      </c>
      <c r="J272" s="505"/>
      <c r="K272" s="505"/>
      <c r="L272" s="63">
        <f>IF(H272="x",G272*[1]RESULTATS!$E$11,0)</f>
        <v>0</v>
      </c>
      <c r="M272" s="64">
        <f>IF(I272="x",G272*[1]RESULTATS!$E$11,0)</f>
        <v>0</v>
      </c>
    </row>
    <row r="273" spans="1:13" x14ac:dyDescent="0.25">
      <c r="A273" s="514"/>
      <c r="B273" s="517"/>
      <c r="C273" s="520"/>
      <c r="D273" s="520"/>
      <c r="E273" s="520"/>
      <c r="F273" s="37" t="s">
        <v>36</v>
      </c>
      <c r="G273" s="3">
        <v>0</v>
      </c>
      <c r="J273" s="505"/>
      <c r="K273" s="505"/>
      <c r="L273" s="63">
        <f>IF(H273="x",G273*[1]RESULTATS!$E$11,0)</f>
        <v>0</v>
      </c>
      <c r="M273" s="64">
        <f>IF(I273="x",G273*[1]RESULTATS!$E$11,0)</f>
        <v>0</v>
      </c>
    </row>
    <row r="274" spans="1:13" x14ac:dyDescent="0.25">
      <c r="A274" s="514"/>
      <c r="B274" s="517"/>
      <c r="C274" s="520"/>
      <c r="D274" s="520"/>
      <c r="E274" s="520"/>
      <c r="F274" s="37" t="s">
        <v>314</v>
      </c>
      <c r="G274" s="3">
        <v>1</v>
      </c>
      <c r="J274" s="505"/>
      <c r="K274" s="505"/>
      <c r="L274" s="63">
        <f>IF(H274="x",G274*[1]RESULTATS!$E$11,0)</f>
        <v>0</v>
      </c>
      <c r="M274" s="64">
        <f>IF(I274="x",G274*[1]RESULTATS!$E$11,0)</f>
        <v>0</v>
      </c>
    </row>
    <row r="275" spans="1:13" ht="30" x14ac:dyDescent="0.25">
      <c r="A275" s="514"/>
      <c r="B275" s="517"/>
      <c r="C275" s="520"/>
      <c r="D275" s="520"/>
      <c r="E275" s="520"/>
      <c r="F275" s="37" t="s">
        <v>315</v>
      </c>
      <c r="G275" s="3">
        <v>2</v>
      </c>
      <c r="J275" s="505"/>
      <c r="K275" s="505"/>
      <c r="L275" s="63">
        <f>IF(H275="x",G275*[1]RESULTATS!$E$11,0)</f>
        <v>0</v>
      </c>
      <c r="M275" s="64">
        <f>IF(I275="x",G275*[1]RESULTATS!$E$11,0)</f>
        <v>0</v>
      </c>
    </row>
    <row r="276" spans="1:13" ht="30" x14ac:dyDescent="0.25">
      <c r="A276" s="514"/>
      <c r="B276" s="517"/>
      <c r="C276" s="520"/>
      <c r="D276" s="520"/>
      <c r="E276" s="520"/>
      <c r="F276" s="37" t="s">
        <v>316</v>
      </c>
      <c r="G276" s="3">
        <v>3</v>
      </c>
      <c r="J276" s="505"/>
      <c r="K276" s="505"/>
      <c r="L276" s="63">
        <f>IF(H276="x",G276*[1]RESULTATS!$E$11,0)</f>
        <v>0</v>
      </c>
      <c r="M276" s="64">
        <f>IF(I276="x",G276*[1]RESULTATS!$E$11,0)</f>
        <v>0</v>
      </c>
    </row>
    <row r="277" spans="1:13" ht="45" x14ac:dyDescent="0.25">
      <c r="A277" s="514"/>
      <c r="B277" s="517"/>
      <c r="C277" s="520"/>
      <c r="D277" s="520"/>
      <c r="E277" s="520"/>
      <c r="F277" s="37" t="s">
        <v>317</v>
      </c>
      <c r="G277" s="3">
        <v>4</v>
      </c>
      <c r="J277" s="505"/>
      <c r="K277" s="505"/>
      <c r="L277" s="63">
        <f>IF(H277="x",G277*[1]RESULTATS!$E$11,0)</f>
        <v>0</v>
      </c>
      <c r="M277" s="64">
        <f>IF(I277="x",G277*[1]RESULTATS!$E$11,0)</f>
        <v>0</v>
      </c>
    </row>
    <row r="278" spans="1:13" ht="152.25" customHeight="1" thickBot="1" x14ac:dyDescent="0.3">
      <c r="A278" s="515"/>
      <c r="B278" s="518"/>
      <c r="C278" s="521"/>
      <c r="D278" s="521"/>
      <c r="E278" s="521"/>
      <c r="F278" s="65" t="s">
        <v>31</v>
      </c>
      <c r="G278" s="5">
        <v>0</v>
      </c>
      <c r="H278" s="6"/>
      <c r="I278" s="6"/>
      <c r="J278" s="506"/>
      <c r="K278" s="506"/>
      <c r="L278" s="66">
        <f>IF(H278="x",G278*[1]RESULTATS!$E$11,0)</f>
        <v>0</v>
      </c>
      <c r="M278" s="67">
        <f>IF(I278="x",G278*[1]RESULTATS!$E$11,0)</f>
        <v>0</v>
      </c>
    </row>
    <row r="279" spans="1:13" ht="14.85" customHeight="1" x14ac:dyDescent="0.25">
      <c r="A279" s="513">
        <v>1</v>
      </c>
      <c r="B279" s="516" t="s">
        <v>318</v>
      </c>
      <c r="C279" s="519" t="s">
        <v>319</v>
      </c>
      <c r="D279" s="519" t="s">
        <v>320</v>
      </c>
      <c r="E279" s="519" t="s">
        <v>321</v>
      </c>
      <c r="F279" s="60" t="s">
        <v>16</v>
      </c>
      <c r="G279" s="1">
        <v>0</v>
      </c>
      <c r="H279" s="2"/>
      <c r="I279" s="2"/>
      <c r="J279" s="497"/>
      <c r="K279" s="497" t="s">
        <v>1480</v>
      </c>
      <c r="L279" s="61">
        <f>IF(H279="x",G279*[1]RESULTATS!$E$11,0)</f>
        <v>0</v>
      </c>
      <c r="M279" s="62">
        <f>IF(I279="x",G279*[1]RESULTATS!$E$11,0)</f>
        <v>0</v>
      </c>
    </row>
    <row r="280" spans="1:13" x14ac:dyDescent="0.25">
      <c r="A280" s="514"/>
      <c r="B280" s="517"/>
      <c r="C280" s="520"/>
      <c r="D280" s="520"/>
      <c r="E280" s="520"/>
      <c r="F280" s="37" t="s">
        <v>17</v>
      </c>
      <c r="G280" s="3">
        <v>0</v>
      </c>
      <c r="J280" s="498"/>
      <c r="K280" s="498"/>
      <c r="L280" s="63">
        <f>IF(H280="x",G280*[1]RESULTATS!$E$11,0)</f>
        <v>0</v>
      </c>
      <c r="M280" s="64">
        <f>IF(I280="x",G280*[1]RESULTATS!$E$11,0)</f>
        <v>0</v>
      </c>
    </row>
    <row r="281" spans="1:13" ht="30" x14ac:dyDescent="0.25">
      <c r="A281" s="514"/>
      <c r="B281" s="517"/>
      <c r="C281" s="520"/>
      <c r="D281" s="520"/>
      <c r="E281" s="520"/>
      <c r="F281" s="37" t="s">
        <v>322</v>
      </c>
      <c r="G281" s="3">
        <v>1</v>
      </c>
      <c r="J281" s="498"/>
      <c r="K281" s="498"/>
      <c r="L281" s="63">
        <f>IF(H281="x",G281*[1]RESULTATS!$E$11,0)</f>
        <v>0</v>
      </c>
      <c r="M281" s="64">
        <f>IF(I281="x",G281*[1]RESULTATS!$E$11,0)</f>
        <v>0</v>
      </c>
    </row>
    <row r="282" spans="1:13" ht="30" x14ac:dyDescent="0.25">
      <c r="A282" s="514"/>
      <c r="B282" s="517"/>
      <c r="C282" s="520"/>
      <c r="D282" s="520"/>
      <c r="E282" s="520"/>
      <c r="F282" s="37" t="s">
        <v>323</v>
      </c>
      <c r="G282" s="3">
        <v>2</v>
      </c>
      <c r="J282" s="498"/>
      <c r="K282" s="498"/>
      <c r="L282" s="63">
        <f>IF(H282="x",G282*[1]RESULTATS!$E$11,0)</f>
        <v>0</v>
      </c>
      <c r="M282" s="64">
        <f>IF(I282="x",G282*[1]RESULTATS!$E$11,0)</f>
        <v>0</v>
      </c>
    </row>
    <row r="283" spans="1:13" ht="30" x14ac:dyDescent="0.25">
      <c r="A283" s="514"/>
      <c r="B283" s="517"/>
      <c r="C283" s="520"/>
      <c r="D283" s="520"/>
      <c r="E283" s="520"/>
      <c r="F283" s="37" t="s">
        <v>324</v>
      </c>
      <c r="G283" s="3">
        <v>3</v>
      </c>
      <c r="J283" s="498"/>
      <c r="K283" s="498"/>
      <c r="L283" s="63">
        <f>IF(H283="x",G283*[1]RESULTATS!$E$11,0)</f>
        <v>0</v>
      </c>
      <c r="M283" s="64">
        <f>IF(I283="x",G283*[1]RESULTATS!$E$11,0)</f>
        <v>0</v>
      </c>
    </row>
    <row r="284" spans="1:13" x14ac:dyDescent="0.25">
      <c r="A284" s="514"/>
      <c r="B284" s="517"/>
      <c r="C284" s="520"/>
      <c r="D284" s="520"/>
      <c r="E284" s="520"/>
      <c r="F284" s="37" t="s">
        <v>325</v>
      </c>
      <c r="G284" s="3">
        <v>4</v>
      </c>
      <c r="J284" s="498"/>
      <c r="K284" s="498"/>
      <c r="L284" s="63">
        <f>IF(H284="x",G284*[1]RESULTATS!$E$11,0)</f>
        <v>0</v>
      </c>
      <c r="M284" s="64">
        <f>IF(I284="x",G284*[1]RESULTATS!$E$11,0)</f>
        <v>0</v>
      </c>
    </row>
    <row r="285" spans="1:13" ht="30" x14ac:dyDescent="0.25">
      <c r="A285" s="514"/>
      <c r="B285" s="517"/>
      <c r="C285" s="520"/>
      <c r="D285" s="520"/>
      <c r="E285" s="520"/>
      <c r="F285" s="37" t="s">
        <v>326</v>
      </c>
      <c r="G285" s="3">
        <v>4</v>
      </c>
      <c r="J285" s="498"/>
      <c r="K285" s="498"/>
      <c r="L285" s="63">
        <f>IF(H285="x",G285*[1]RESULTATS!$E$11,0)</f>
        <v>0</v>
      </c>
      <c r="M285" s="64">
        <f>IF(I285="x",G285*[1]RESULTATS!$E$11,0)</f>
        <v>0</v>
      </c>
    </row>
    <row r="286" spans="1:13" ht="30" x14ac:dyDescent="0.25">
      <c r="A286" s="514"/>
      <c r="B286" s="517"/>
      <c r="C286" s="520"/>
      <c r="D286" s="520"/>
      <c r="E286" s="520"/>
      <c r="F286" s="37" t="s">
        <v>327</v>
      </c>
      <c r="G286" s="3">
        <v>6</v>
      </c>
      <c r="J286" s="498"/>
      <c r="K286" s="498"/>
      <c r="L286" s="63">
        <f>IF(H286="x",G286*[1]RESULTATS!$E$11,0)</f>
        <v>0</v>
      </c>
      <c r="M286" s="64">
        <f>IF(I286="x",G286*[1]RESULTATS!$E$11,0)</f>
        <v>0</v>
      </c>
    </row>
    <row r="287" spans="1:13" ht="30" x14ac:dyDescent="0.25">
      <c r="A287" s="514"/>
      <c r="B287" s="517"/>
      <c r="C287" s="520"/>
      <c r="D287" s="520"/>
      <c r="E287" s="520"/>
      <c r="F287" s="37" t="s">
        <v>328</v>
      </c>
      <c r="G287" s="3">
        <v>8</v>
      </c>
      <c r="J287" s="498"/>
      <c r="K287" s="498"/>
      <c r="L287" s="63">
        <f>IF(H287="x",G287*[1]RESULTATS!$E$11,0)</f>
        <v>0</v>
      </c>
      <c r="M287" s="64">
        <f>IF(I287="x",G287*[1]RESULTATS!$E$11,0)</f>
        <v>0</v>
      </c>
    </row>
    <row r="288" spans="1:13" x14ac:dyDescent="0.25">
      <c r="A288" s="514"/>
      <c r="B288" s="517"/>
      <c r="C288" s="520"/>
      <c r="D288" s="520"/>
      <c r="E288" s="520"/>
      <c r="F288" s="37" t="s">
        <v>329</v>
      </c>
      <c r="G288" s="3">
        <v>0</v>
      </c>
      <c r="J288" s="498"/>
      <c r="K288" s="498"/>
      <c r="L288" s="63">
        <f>IF(H288="x",G288*[1]RESULTATS!$E$11,0)</f>
        <v>0</v>
      </c>
      <c r="M288" s="64">
        <f>IF(I288="x",G288*[1]RESULTATS!$E$11,0)</f>
        <v>0</v>
      </c>
    </row>
    <row r="289" spans="1:13" ht="15.75" thickBot="1" x14ac:dyDescent="0.3">
      <c r="A289" s="515"/>
      <c r="B289" s="518"/>
      <c r="C289" s="521"/>
      <c r="D289" s="521"/>
      <c r="E289" s="521"/>
      <c r="F289" s="65" t="s">
        <v>31</v>
      </c>
      <c r="G289" s="5">
        <v>0</v>
      </c>
      <c r="H289" s="6"/>
      <c r="I289" s="6"/>
      <c r="J289" s="499"/>
      <c r="K289" s="499"/>
      <c r="L289" s="66">
        <f>IF(H289="x",G289*[1]RESULTATS!$E$11,0)</f>
        <v>0</v>
      </c>
      <c r="M289" s="67">
        <f>IF(I289="x",G289*[1]RESULTATS!$E$11,0)</f>
        <v>0</v>
      </c>
    </row>
    <row r="290" spans="1:13" ht="14.85" customHeight="1" x14ac:dyDescent="0.25">
      <c r="A290" s="513">
        <v>1</v>
      </c>
      <c r="B290" s="516" t="s">
        <v>330</v>
      </c>
      <c r="C290" s="519" t="s">
        <v>331</v>
      </c>
      <c r="D290" s="519" t="s">
        <v>332</v>
      </c>
      <c r="E290" s="519" t="s">
        <v>333</v>
      </c>
      <c r="F290" s="60" t="s">
        <v>16</v>
      </c>
      <c r="G290" s="1">
        <v>0</v>
      </c>
      <c r="H290" s="2"/>
      <c r="I290" s="2"/>
      <c r="J290" s="497"/>
      <c r="K290" s="497" t="s">
        <v>1481</v>
      </c>
      <c r="L290" s="61">
        <f>IF(H290="x",G290*[1]RESULTATS!$E$11,0)</f>
        <v>0</v>
      </c>
      <c r="M290" s="62">
        <f>IF(I290="x",G290*[1]RESULTATS!$E$11,0)</f>
        <v>0</v>
      </c>
    </row>
    <row r="291" spans="1:13" x14ac:dyDescent="0.25">
      <c r="A291" s="514"/>
      <c r="B291" s="517"/>
      <c r="C291" s="520"/>
      <c r="D291" s="520"/>
      <c r="E291" s="520"/>
      <c r="F291" s="37" t="s">
        <v>17</v>
      </c>
      <c r="G291" s="3">
        <v>0</v>
      </c>
      <c r="J291" s="498"/>
      <c r="K291" s="498"/>
      <c r="L291" s="63">
        <f>IF(H291="x",G291*[1]RESULTATS!$E$11,0)</f>
        <v>0</v>
      </c>
      <c r="M291" s="64">
        <f>IF(I291="x",G291*[1]RESULTATS!$E$11,0)</f>
        <v>0</v>
      </c>
    </row>
    <row r="292" spans="1:13" x14ac:dyDescent="0.25">
      <c r="A292" s="514"/>
      <c r="B292" s="517"/>
      <c r="C292" s="520"/>
      <c r="D292" s="520"/>
      <c r="E292" s="520"/>
      <c r="F292" s="37" t="s">
        <v>334</v>
      </c>
      <c r="G292" s="3">
        <v>1</v>
      </c>
      <c r="J292" s="498"/>
      <c r="K292" s="498"/>
      <c r="L292" s="63">
        <f>IF(H292="x",G292*[1]RESULTATS!$E$11,0)</f>
        <v>0</v>
      </c>
      <c r="M292" s="64">
        <f>IF(I292="x",G292*[1]RESULTATS!$E$11,0)</f>
        <v>0</v>
      </c>
    </row>
    <row r="293" spans="1:13" x14ac:dyDescent="0.25">
      <c r="A293" s="514"/>
      <c r="B293" s="517"/>
      <c r="C293" s="520"/>
      <c r="D293" s="520"/>
      <c r="E293" s="520"/>
      <c r="F293" s="37" t="s">
        <v>335</v>
      </c>
      <c r="G293" s="3">
        <v>2</v>
      </c>
      <c r="J293" s="498"/>
      <c r="K293" s="498"/>
      <c r="L293" s="63">
        <f>IF(H293="x",G293*[1]RESULTATS!$E$11,0)</f>
        <v>0</v>
      </c>
      <c r="M293" s="64">
        <f>IF(I293="x",G293*[1]RESULTATS!$E$11,0)</f>
        <v>0</v>
      </c>
    </row>
    <row r="294" spans="1:13" ht="30" x14ac:dyDescent="0.25">
      <c r="A294" s="514"/>
      <c r="B294" s="517"/>
      <c r="C294" s="520"/>
      <c r="D294" s="520"/>
      <c r="E294" s="520"/>
      <c r="F294" s="37" t="s">
        <v>336</v>
      </c>
      <c r="G294" s="3">
        <v>2</v>
      </c>
      <c r="J294" s="498"/>
      <c r="K294" s="498"/>
      <c r="L294" s="63">
        <f>IF(H294="x",G294*[1]RESULTATS!$E$11,0)</f>
        <v>0</v>
      </c>
      <c r="M294" s="64">
        <f>IF(I294="x",G294*[1]RESULTATS!$E$11,0)</f>
        <v>0</v>
      </c>
    </row>
    <row r="295" spans="1:13" ht="30" x14ac:dyDescent="0.25">
      <c r="A295" s="514"/>
      <c r="B295" s="517"/>
      <c r="C295" s="520"/>
      <c r="D295" s="520"/>
      <c r="E295" s="520"/>
      <c r="F295" s="37" t="s">
        <v>337</v>
      </c>
      <c r="G295" s="3">
        <v>4</v>
      </c>
      <c r="J295" s="498"/>
      <c r="K295" s="498"/>
      <c r="L295" s="63">
        <f>IF(H295="x",G295*[1]RESULTATS!$E$11,0)</f>
        <v>0</v>
      </c>
      <c r="M295" s="64">
        <f>IF(I295="x",G295*[1]RESULTATS!$E$11,0)</f>
        <v>0</v>
      </c>
    </row>
    <row r="296" spans="1:13" x14ac:dyDescent="0.25">
      <c r="A296" s="514"/>
      <c r="B296" s="517"/>
      <c r="C296" s="520"/>
      <c r="D296" s="520"/>
      <c r="E296" s="520"/>
      <c r="F296" s="37" t="s">
        <v>338</v>
      </c>
      <c r="G296" s="3">
        <v>0</v>
      </c>
      <c r="J296" s="498"/>
      <c r="K296" s="498"/>
      <c r="L296" s="63">
        <f>IF(H296="x",G296*[1]RESULTATS!$E$11,0)</f>
        <v>0</v>
      </c>
      <c r="M296" s="64">
        <f>IF(I296="x",G296*[1]RESULTATS!$E$11,0)</f>
        <v>0</v>
      </c>
    </row>
    <row r="297" spans="1:13" ht="15.75" thickBot="1" x14ac:dyDescent="0.3">
      <c r="A297" s="515"/>
      <c r="B297" s="518"/>
      <c r="C297" s="521"/>
      <c r="D297" s="521"/>
      <c r="E297" s="521"/>
      <c r="F297" s="65" t="s">
        <v>31</v>
      </c>
      <c r="G297" s="5">
        <v>0</v>
      </c>
      <c r="H297" s="6"/>
      <c r="I297" s="6"/>
      <c r="J297" s="499"/>
      <c r="K297" s="499"/>
      <c r="L297" s="66">
        <f>IF(H297="x",G297*[1]RESULTATS!$E$11,0)</f>
        <v>0</v>
      </c>
      <c r="M297" s="67">
        <f>IF(I297="x",G297*[1]RESULTATS!$E$11,0)</f>
        <v>0</v>
      </c>
    </row>
    <row r="298" spans="1:13" ht="14.85" customHeight="1" x14ac:dyDescent="0.25">
      <c r="A298" s="513">
        <v>1</v>
      </c>
      <c r="B298" s="516" t="s">
        <v>339</v>
      </c>
      <c r="C298" s="519" t="s">
        <v>340</v>
      </c>
      <c r="D298" s="519" t="s">
        <v>341</v>
      </c>
      <c r="E298" s="519" t="s">
        <v>342</v>
      </c>
      <c r="F298" s="60" t="s">
        <v>16</v>
      </c>
      <c r="G298" s="1">
        <v>0</v>
      </c>
      <c r="H298" s="2"/>
      <c r="I298" s="2"/>
      <c r="J298" s="497"/>
      <c r="K298" s="497" t="s">
        <v>1482</v>
      </c>
      <c r="L298" s="125">
        <f>IF(H298="x",G298*[1]RESULTATS!$E$11,0)</f>
        <v>0</v>
      </c>
      <c r="M298" s="125">
        <f>IF(I298="x",G298*[1]RESULTATS!$E$11,0)</f>
        <v>0</v>
      </c>
    </row>
    <row r="299" spans="1:13" x14ac:dyDescent="0.25">
      <c r="A299" s="514"/>
      <c r="B299" s="517"/>
      <c r="C299" s="520"/>
      <c r="D299" s="520"/>
      <c r="E299" s="520"/>
      <c r="F299" s="37" t="s">
        <v>17</v>
      </c>
      <c r="G299" s="3">
        <v>0</v>
      </c>
      <c r="J299" s="498"/>
      <c r="K299" s="498"/>
      <c r="L299" s="101">
        <f>IF(H299="x",G299*[1]RESULTATS!$E$11,0)</f>
        <v>0</v>
      </c>
      <c r="M299" s="101">
        <f>IF(I299="x",G299*[1]RESULTATS!$E$11,0)</f>
        <v>0</v>
      </c>
    </row>
    <row r="300" spans="1:13" x14ac:dyDescent="0.25">
      <c r="A300" s="514"/>
      <c r="B300" s="517"/>
      <c r="C300" s="520"/>
      <c r="D300" s="520"/>
      <c r="E300" s="520"/>
      <c r="F300" s="37" t="s">
        <v>36</v>
      </c>
      <c r="G300" s="3">
        <v>0</v>
      </c>
      <c r="J300" s="498"/>
      <c r="K300" s="498"/>
      <c r="L300" s="101">
        <f>IF(H300="x",G300*[1]RESULTATS!$E$11,0)</f>
        <v>0</v>
      </c>
      <c r="M300" s="101">
        <f>IF(I300="x",G300*[1]RESULTATS!$E$11,0)</f>
        <v>0</v>
      </c>
    </row>
    <row r="301" spans="1:13" ht="69.75" customHeight="1" thickBot="1" x14ac:dyDescent="0.3">
      <c r="A301" s="515"/>
      <c r="B301" s="518"/>
      <c r="C301" s="521"/>
      <c r="D301" s="521"/>
      <c r="E301" s="521"/>
      <c r="F301" s="65" t="s">
        <v>45</v>
      </c>
      <c r="G301" s="5">
        <v>2</v>
      </c>
      <c r="H301" s="6"/>
      <c r="I301" s="6"/>
      <c r="J301" s="499"/>
      <c r="K301" s="499"/>
      <c r="L301" s="101">
        <f>IF(H301="x",G301*[1]RESULTATS!$E$11,0)</f>
        <v>0</v>
      </c>
      <c r="M301" s="101">
        <f>IF(I301="x",G301*[1]RESULTATS!$E$11,0)</f>
        <v>0</v>
      </c>
    </row>
    <row r="302" spans="1:13" ht="15.75" x14ac:dyDescent="0.25">
      <c r="A302" s="7"/>
      <c r="F302" s="54" t="s">
        <v>86</v>
      </c>
      <c r="G302" s="10">
        <f>G301+G295+G287+G277</f>
        <v>18</v>
      </c>
      <c r="H302" s="11">
        <f>SUMIF(H271:H301,"x",G271:G301)</f>
        <v>0</v>
      </c>
      <c r="I302" s="11">
        <f>SUMIF(I271:I301,"x",G271:G301)</f>
        <v>0</v>
      </c>
      <c r="L302" s="68">
        <f>SUM(L271:L301)</f>
        <v>0</v>
      </c>
      <c r="M302" s="68">
        <f>SUM(M271:M301)</f>
        <v>0</v>
      </c>
    </row>
    <row r="303" spans="1:13" ht="15.75" x14ac:dyDescent="0.25">
      <c r="F303" s="55" t="s">
        <v>87</v>
      </c>
      <c r="G303" s="22">
        <v>0.115</v>
      </c>
      <c r="H303" s="8"/>
      <c r="I303" s="8"/>
    </row>
    <row r="304" spans="1:13" x14ac:dyDescent="0.25">
      <c r="A304" s="13"/>
      <c r="B304" s="10"/>
      <c r="C304" s="14"/>
      <c r="D304" s="14"/>
      <c r="E304" s="14"/>
      <c r="F304" s="121"/>
      <c r="G304" s="15"/>
      <c r="H304" s="8"/>
      <c r="I304" s="8"/>
    </row>
    <row r="305" spans="1:13" ht="19.5" thickBot="1" x14ac:dyDescent="0.3">
      <c r="A305" s="522" t="s">
        <v>343</v>
      </c>
      <c r="B305" s="523"/>
      <c r="C305" s="523"/>
      <c r="D305" s="523"/>
      <c r="E305" s="523"/>
      <c r="F305" s="523"/>
      <c r="G305" s="523"/>
      <c r="H305" s="523"/>
      <c r="I305" s="523"/>
      <c r="J305" s="524"/>
      <c r="K305" s="58"/>
      <c r="L305" s="59"/>
      <c r="M305" s="59"/>
    </row>
    <row r="306" spans="1:13" ht="14.85" customHeight="1" x14ac:dyDescent="0.25">
      <c r="A306" s="513">
        <v>1</v>
      </c>
      <c r="B306" s="516" t="s">
        <v>344</v>
      </c>
      <c r="C306" s="519" t="s">
        <v>345</v>
      </c>
      <c r="D306" s="519" t="s">
        <v>346</v>
      </c>
      <c r="E306" s="519" t="s">
        <v>347</v>
      </c>
      <c r="F306" s="60" t="s">
        <v>16</v>
      </c>
      <c r="G306" s="1">
        <v>0</v>
      </c>
      <c r="H306" s="2"/>
      <c r="I306" s="2"/>
      <c r="J306" s="497"/>
      <c r="K306" s="497" t="s">
        <v>1483</v>
      </c>
      <c r="L306" s="61">
        <f>IF(H306="x",G306*[1]RESULTATS!$G$11,0)</f>
        <v>0</v>
      </c>
      <c r="M306" s="62">
        <f>IF(I306="x",G306*[1]RESULTATS!$G$11,0)</f>
        <v>0</v>
      </c>
    </row>
    <row r="307" spans="1:13" x14ac:dyDescent="0.25">
      <c r="A307" s="514"/>
      <c r="B307" s="517"/>
      <c r="C307" s="520"/>
      <c r="D307" s="520"/>
      <c r="E307" s="520"/>
      <c r="F307" s="37" t="s">
        <v>17</v>
      </c>
      <c r="G307" s="3">
        <v>0</v>
      </c>
      <c r="J307" s="498"/>
      <c r="K307" s="498"/>
      <c r="L307" s="75">
        <f>IF(H307="x",G307*[1]RESULTATS!$G$11,0)</f>
        <v>0</v>
      </c>
      <c r="M307" s="76">
        <f>IF(I307="x",G307*[1]RESULTATS!$G$11,0)</f>
        <v>0</v>
      </c>
    </row>
    <row r="308" spans="1:13" x14ac:dyDescent="0.25">
      <c r="A308" s="514"/>
      <c r="B308" s="517"/>
      <c r="C308" s="520"/>
      <c r="D308" s="520"/>
      <c r="E308" s="520"/>
      <c r="F308" s="37" t="s">
        <v>348</v>
      </c>
      <c r="G308" s="3">
        <v>0</v>
      </c>
      <c r="J308" s="498"/>
      <c r="K308" s="498"/>
      <c r="L308" s="75">
        <f>IF(H308="x",G308*[1]RESULTATS!$G$11,0)</f>
        <v>0</v>
      </c>
      <c r="M308" s="76">
        <f>IF(I308="x",G308*[1]RESULTATS!$G$11,0)</f>
        <v>0</v>
      </c>
    </row>
    <row r="309" spans="1:13" x14ac:dyDescent="0.25">
      <c r="A309" s="514"/>
      <c r="B309" s="517"/>
      <c r="C309" s="520"/>
      <c r="D309" s="520"/>
      <c r="E309" s="520"/>
      <c r="F309" s="37" t="s">
        <v>349</v>
      </c>
      <c r="G309" s="3">
        <v>2</v>
      </c>
      <c r="J309" s="498"/>
      <c r="K309" s="498"/>
      <c r="L309" s="75">
        <f>IF(H309="x",G309*[1]RESULTATS!$G$11,0)</f>
        <v>0</v>
      </c>
      <c r="M309" s="76">
        <f>IF(I309="x",G309*[1]RESULTATS!$G$11,0)</f>
        <v>0</v>
      </c>
    </row>
    <row r="310" spans="1:13" x14ac:dyDescent="0.25">
      <c r="A310" s="514"/>
      <c r="B310" s="517"/>
      <c r="C310" s="520"/>
      <c r="D310" s="520"/>
      <c r="E310" s="520"/>
      <c r="F310" s="37" t="s">
        <v>350</v>
      </c>
      <c r="G310" s="3">
        <v>4</v>
      </c>
      <c r="J310" s="498"/>
      <c r="K310" s="498"/>
      <c r="L310" s="75">
        <f>IF(H310="x",G310*[1]RESULTATS!$G$11,0)</f>
        <v>0</v>
      </c>
      <c r="M310" s="76">
        <f>IF(I310="x",G310*[1]RESULTATS!$G$11,0)</f>
        <v>0</v>
      </c>
    </row>
    <row r="311" spans="1:13" ht="90" x14ac:dyDescent="0.25">
      <c r="A311" s="514"/>
      <c r="B311" s="517"/>
      <c r="C311" s="520"/>
      <c r="D311" s="520"/>
      <c r="E311" s="520"/>
      <c r="F311" s="37" t="s">
        <v>351</v>
      </c>
      <c r="G311" s="3">
        <v>6</v>
      </c>
      <c r="J311" s="498"/>
      <c r="K311" s="498"/>
      <c r="L311" s="75">
        <f>IF(H311="x",G311*[1]RESULTATS!$G$11,0)</f>
        <v>0</v>
      </c>
      <c r="M311" s="76">
        <f>IF(I311="x",G311*[1]RESULTATS!$G$11,0)</f>
        <v>0</v>
      </c>
    </row>
    <row r="312" spans="1:13" x14ac:dyDescent="0.25">
      <c r="A312" s="514"/>
      <c r="B312" s="517"/>
      <c r="C312" s="520"/>
      <c r="D312" s="520"/>
      <c r="E312" s="520"/>
      <c r="F312" s="37" t="s">
        <v>352</v>
      </c>
      <c r="G312" s="3">
        <v>6</v>
      </c>
      <c r="J312" s="498"/>
      <c r="K312" s="498"/>
      <c r="L312" s="75">
        <f>IF(H312="x",G312*[1]RESULTATS!$G$11,0)</f>
        <v>0</v>
      </c>
      <c r="M312" s="76">
        <f>IF(I312="x",G312*[1]RESULTATS!$G$11,0)</f>
        <v>0</v>
      </c>
    </row>
    <row r="313" spans="1:13" ht="15.75" thickBot="1" x14ac:dyDescent="0.3">
      <c r="A313" s="515"/>
      <c r="B313" s="518"/>
      <c r="C313" s="521"/>
      <c r="D313" s="521"/>
      <c r="E313" s="521"/>
      <c r="F313" s="65" t="s">
        <v>31</v>
      </c>
      <c r="G313" s="5">
        <v>0</v>
      </c>
      <c r="H313" s="6"/>
      <c r="I313" s="6"/>
      <c r="J313" s="499"/>
      <c r="K313" s="499"/>
      <c r="L313" s="79">
        <f>IF(H313="x",G313*[1]RESULTATS!$G$11,0)</f>
        <v>0</v>
      </c>
      <c r="M313" s="80">
        <f>IF(I313="x",G313*[1]RESULTATS!$G$11,0)</f>
        <v>0</v>
      </c>
    </row>
    <row r="314" spans="1:13" ht="14.85" customHeight="1" x14ac:dyDescent="0.25">
      <c r="A314" s="513"/>
      <c r="B314" s="516" t="s">
        <v>353</v>
      </c>
      <c r="C314" s="519" t="s">
        <v>354</v>
      </c>
      <c r="D314" s="519" t="s">
        <v>355</v>
      </c>
      <c r="E314" s="519" t="s">
        <v>356</v>
      </c>
      <c r="F314" s="60" t="s">
        <v>16</v>
      </c>
      <c r="G314" s="1">
        <v>0</v>
      </c>
      <c r="H314" s="2"/>
      <c r="I314" s="2"/>
      <c r="J314" s="497"/>
      <c r="K314" s="497" t="s">
        <v>1485</v>
      </c>
      <c r="L314" s="61">
        <f>IF(H314="x",G314*[1]RESULTATS!$G$11,0)</f>
        <v>0</v>
      </c>
      <c r="M314" s="62">
        <f>IF(I314="x",G314*[1]RESULTATS!$G$11,0)</f>
        <v>0</v>
      </c>
    </row>
    <row r="315" spans="1:13" x14ac:dyDescent="0.25">
      <c r="A315" s="514"/>
      <c r="B315" s="517"/>
      <c r="C315" s="520"/>
      <c r="D315" s="520"/>
      <c r="E315" s="520"/>
      <c r="F315" s="37" t="s">
        <v>17</v>
      </c>
      <c r="G315" s="3">
        <v>0</v>
      </c>
      <c r="J315" s="498"/>
      <c r="K315" s="498"/>
      <c r="L315" s="75">
        <f>IF(H315="x",G315*[1]RESULTATS!$G$11,0)</f>
        <v>0</v>
      </c>
      <c r="M315" s="76">
        <f>IF(I315="x",G315*[1]RESULTATS!$G$11,0)</f>
        <v>0</v>
      </c>
    </row>
    <row r="316" spans="1:13" x14ac:dyDescent="0.25">
      <c r="A316" s="514"/>
      <c r="B316" s="517"/>
      <c r="C316" s="520"/>
      <c r="D316" s="520"/>
      <c r="E316" s="520"/>
      <c r="F316" s="37" t="s">
        <v>357</v>
      </c>
      <c r="G316" s="3">
        <v>0</v>
      </c>
      <c r="J316" s="498"/>
      <c r="K316" s="498"/>
      <c r="L316" s="75">
        <f>IF(H316="x",G316*[1]RESULTATS!$G$11,0)</f>
        <v>0</v>
      </c>
      <c r="M316" s="76">
        <f>IF(I316="x",G316*[1]RESULTATS!$G$11,0)</f>
        <v>0</v>
      </c>
    </row>
    <row r="317" spans="1:13" x14ac:dyDescent="0.25">
      <c r="A317" s="514"/>
      <c r="B317" s="517"/>
      <c r="C317" s="520"/>
      <c r="D317" s="520"/>
      <c r="E317" s="520"/>
      <c r="F317" s="37" t="s">
        <v>358</v>
      </c>
      <c r="G317" s="3">
        <v>1</v>
      </c>
      <c r="J317" s="498"/>
      <c r="K317" s="498"/>
      <c r="L317" s="75">
        <f>IF(H317="x",G317*[1]RESULTATS!$G$11,0)</f>
        <v>0</v>
      </c>
      <c r="M317" s="76">
        <f>IF(I317="x",G317*[1]RESULTATS!$G$11,0)</f>
        <v>0</v>
      </c>
    </row>
    <row r="318" spans="1:13" x14ac:dyDescent="0.25">
      <c r="A318" s="514"/>
      <c r="B318" s="517"/>
      <c r="C318" s="520"/>
      <c r="D318" s="520"/>
      <c r="E318" s="520"/>
      <c r="F318" s="37" t="s">
        <v>359</v>
      </c>
      <c r="G318" s="3">
        <v>2</v>
      </c>
      <c r="J318" s="498"/>
      <c r="K318" s="498"/>
      <c r="L318" s="75">
        <f>IF(H318="x",G318*[1]RESULTATS!$G$11,0)</f>
        <v>0</v>
      </c>
      <c r="M318" s="76">
        <f>IF(I318="x",G318*[1]RESULTATS!$G$11,0)</f>
        <v>0</v>
      </c>
    </row>
    <row r="319" spans="1:13" x14ac:dyDescent="0.25">
      <c r="A319" s="514"/>
      <c r="B319" s="517"/>
      <c r="C319" s="520"/>
      <c r="D319" s="520"/>
      <c r="E319" s="520"/>
      <c r="F319" s="37" t="s">
        <v>360</v>
      </c>
      <c r="G319" s="3">
        <v>3</v>
      </c>
      <c r="J319" s="498"/>
      <c r="K319" s="498"/>
      <c r="L319" s="75">
        <f>IF(H319="x",G319*[1]RESULTATS!$G$11,0)</f>
        <v>0</v>
      </c>
      <c r="M319" s="76">
        <f>IF(I319="x",G319*[1]RESULTATS!$G$11,0)</f>
        <v>0</v>
      </c>
    </row>
    <row r="320" spans="1:13" ht="99" customHeight="1" thickBot="1" x14ac:dyDescent="0.3">
      <c r="A320" s="515"/>
      <c r="B320" s="518"/>
      <c r="C320" s="521"/>
      <c r="D320" s="521"/>
      <c r="E320" s="521"/>
      <c r="F320" s="65" t="s">
        <v>361</v>
      </c>
      <c r="G320" s="5">
        <v>4</v>
      </c>
      <c r="H320" s="6"/>
      <c r="I320" s="6"/>
      <c r="J320" s="499"/>
      <c r="K320" s="499"/>
      <c r="L320" s="79">
        <f>IF(H320="x",G320*[1]RESULTATS!$G$11,0)</f>
        <v>0</v>
      </c>
      <c r="M320" s="80">
        <f>IF(I320="x",G320*[1]RESULTATS!$G$11,0)</f>
        <v>0</v>
      </c>
    </row>
    <row r="321" spans="1:13" ht="14.85" customHeight="1" x14ac:dyDescent="0.25">
      <c r="A321" s="513">
        <v>1</v>
      </c>
      <c r="B321" s="516" t="s">
        <v>362</v>
      </c>
      <c r="C321" s="519" t="s">
        <v>363</v>
      </c>
      <c r="D321" s="519" t="s">
        <v>364</v>
      </c>
      <c r="E321" s="519" t="s">
        <v>365</v>
      </c>
      <c r="F321" s="60" t="s">
        <v>16</v>
      </c>
      <c r="G321" s="1">
        <v>0</v>
      </c>
      <c r="H321" s="2"/>
      <c r="I321" s="2"/>
      <c r="J321" s="497"/>
      <c r="K321" s="497" t="s">
        <v>1484</v>
      </c>
      <c r="L321" s="61">
        <f>IF(H321="x",G321*[1]RESULTATS!$G$11,0)</f>
        <v>0</v>
      </c>
      <c r="M321" s="62">
        <f>IF(I321="x",G321*[1]RESULTATS!$G$11,0)</f>
        <v>0</v>
      </c>
    </row>
    <row r="322" spans="1:13" x14ac:dyDescent="0.25">
      <c r="A322" s="514"/>
      <c r="B322" s="517"/>
      <c r="C322" s="520"/>
      <c r="D322" s="520"/>
      <c r="E322" s="520"/>
      <c r="F322" s="37" t="s">
        <v>17</v>
      </c>
      <c r="G322" s="3">
        <v>0</v>
      </c>
      <c r="J322" s="498"/>
      <c r="K322" s="498"/>
      <c r="L322" s="75">
        <f>IF(H322="x",G322*[1]RESULTATS!$G$11,0)</f>
        <v>0</v>
      </c>
      <c r="M322" s="76">
        <f>IF(I322="x",G322*[1]RESULTATS!$G$11,0)</f>
        <v>0</v>
      </c>
    </row>
    <row r="323" spans="1:13" ht="15.75" thickBot="1" x14ac:dyDescent="0.3">
      <c r="A323" s="514"/>
      <c r="B323" s="517"/>
      <c r="C323" s="520"/>
      <c r="D323" s="520"/>
      <c r="E323" s="520"/>
      <c r="F323" s="65" t="s">
        <v>36</v>
      </c>
      <c r="G323" s="5">
        <v>0</v>
      </c>
      <c r="H323" s="6"/>
      <c r="I323" s="6"/>
      <c r="J323" s="498"/>
      <c r="K323" s="498"/>
      <c r="L323" s="75">
        <f>IF(H323="x",G323*[1]RESULTATS!$G$11,0)</f>
        <v>0</v>
      </c>
      <c r="M323" s="76">
        <f>IF(I323="x",G323*[1]RESULTATS!$G$11,0)</f>
        <v>0</v>
      </c>
    </row>
    <row r="324" spans="1:13" x14ac:dyDescent="0.25">
      <c r="A324" s="514"/>
      <c r="B324" s="517"/>
      <c r="C324" s="520"/>
      <c r="D324" s="520"/>
      <c r="E324" s="520"/>
      <c r="F324" s="37" t="s">
        <v>366</v>
      </c>
      <c r="G324" s="3">
        <v>1</v>
      </c>
      <c r="J324" s="498"/>
      <c r="K324" s="498"/>
      <c r="L324" s="75">
        <f>IF(H324="x",G324*[1]RESULTATS!$G$11,0)</f>
        <v>0</v>
      </c>
      <c r="M324" s="76">
        <f>IF(I324="x",G324*[1]RESULTATS!$G$11,0)</f>
        <v>0</v>
      </c>
    </row>
    <row r="325" spans="1:13" x14ac:dyDescent="0.25">
      <c r="A325" s="514"/>
      <c r="B325" s="517"/>
      <c r="C325" s="520"/>
      <c r="D325" s="520"/>
      <c r="E325" s="520"/>
      <c r="F325" s="37" t="s">
        <v>367</v>
      </c>
      <c r="G325" s="3">
        <v>2</v>
      </c>
      <c r="J325" s="498"/>
      <c r="K325" s="498"/>
      <c r="L325" s="75">
        <f>IF(H325="x",G325*[1]RESULTATS!$G$11,0)</f>
        <v>0</v>
      </c>
      <c r="M325" s="76">
        <f>IF(I325="x",G325*[1]RESULTATS!$G$11,0)</f>
        <v>0</v>
      </c>
    </row>
    <row r="326" spans="1:13" x14ac:dyDescent="0.25">
      <c r="A326" s="514"/>
      <c r="B326" s="517"/>
      <c r="C326" s="520"/>
      <c r="D326" s="520"/>
      <c r="E326" s="520"/>
      <c r="F326" s="37" t="s">
        <v>368</v>
      </c>
      <c r="G326" s="3">
        <v>2</v>
      </c>
      <c r="J326" s="498"/>
      <c r="K326" s="498"/>
      <c r="L326" s="75">
        <f>IF(H326="x",G326*[1]RESULTATS!$G$11,0)</f>
        <v>0</v>
      </c>
      <c r="M326" s="76">
        <f>IF(I326="x",G326*[1]RESULTATS!$G$11,0)</f>
        <v>0</v>
      </c>
    </row>
    <row r="327" spans="1:13" x14ac:dyDescent="0.25">
      <c r="A327" s="514"/>
      <c r="B327" s="517"/>
      <c r="C327" s="520"/>
      <c r="D327" s="520"/>
      <c r="E327" s="520"/>
      <c r="F327" s="37" t="s">
        <v>369</v>
      </c>
      <c r="G327" s="3">
        <v>3</v>
      </c>
      <c r="J327" s="498"/>
      <c r="K327" s="498"/>
      <c r="L327" s="75">
        <f>IF(H327="x",G327*[1]RESULTATS!$G$11,0)</f>
        <v>0</v>
      </c>
      <c r="M327" s="76">
        <f>IF(I327="x",G327*[1]RESULTATS!$G$11,0)</f>
        <v>0</v>
      </c>
    </row>
    <row r="328" spans="1:13" x14ac:dyDescent="0.25">
      <c r="A328" s="514"/>
      <c r="B328" s="517"/>
      <c r="C328" s="520"/>
      <c r="D328" s="520"/>
      <c r="E328" s="520"/>
      <c r="F328" s="37" t="s">
        <v>370</v>
      </c>
      <c r="G328" s="3">
        <v>4</v>
      </c>
      <c r="J328" s="498"/>
      <c r="K328" s="498"/>
      <c r="L328" s="75">
        <f>IF(H328="x",G328*[1]RESULTATS!$G$11,0)</f>
        <v>0</v>
      </c>
      <c r="M328" s="76">
        <f>IF(I328="x",G328*[1]RESULTATS!$G$11,0)</f>
        <v>0</v>
      </c>
    </row>
    <row r="329" spans="1:13" ht="108" customHeight="1" thickBot="1" x14ac:dyDescent="0.3">
      <c r="A329" s="515"/>
      <c r="B329" s="518"/>
      <c r="C329" s="521"/>
      <c r="D329" s="521"/>
      <c r="E329" s="521"/>
      <c r="F329" s="65" t="s">
        <v>371</v>
      </c>
      <c r="G329" s="5">
        <v>4</v>
      </c>
      <c r="H329" s="6"/>
      <c r="I329" s="6"/>
      <c r="J329" s="499"/>
      <c r="K329" s="499"/>
      <c r="L329" s="79">
        <f>IF(H329="x",G329*[1]RESULTATS!$G$11,0)</f>
        <v>0</v>
      </c>
      <c r="M329" s="80">
        <f>IF(I329="x",G329*[1]RESULTATS!$G$11,0)</f>
        <v>0</v>
      </c>
    </row>
    <row r="330" spans="1:13" ht="14.85" customHeight="1" x14ac:dyDescent="0.25">
      <c r="A330" s="513">
        <v>1</v>
      </c>
      <c r="B330" s="516" t="s">
        <v>372</v>
      </c>
      <c r="C330" s="519" t="s">
        <v>373</v>
      </c>
      <c r="D330" s="519" t="s">
        <v>374</v>
      </c>
      <c r="E330" s="519" t="s">
        <v>375</v>
      </c>
      <c r="F330" s="60" t="s">
        <v>16</v>
      </c>
      <c r="G330" s="1">
        <v>0</v>
      </c>
      <c r="H330" s="2"/>
      <c r="I330" s="2"/>
      <c r="J330" s="497"/>
      <c r="K330" s="497" t="s">
        <v>1486</v>
      </c>
      <c r="L330" s="61">
        <f>IF(H330="x",G330*[1]RESULTATS!$G$11,0)</f>
        <v>0</v>
      </c>
      <c r="M330" s="62">
        <f>IF(I330="x",G330*[1]RESULTATS!$G$11,0)</f>
        <v>0</v>
      </c>
    </row>
    <row r="331" spans="1:13" x14ac:dyDescent="0.25">
      <c r="A331" s="514"/>
      <c r="B331" s="517"/>
      <c r="C331" s="520"/>
      <c r="D331" s="520"/>
      <c r="E331" s="520"/>
      <c r="F331" s="37" t="s">
        <v>17</v>
      </c>
      <c r="G331" s="3">
        <v>0</v>
      </c>
      <c r="J331" s="498"/>
      <c r="K331" s="498"/>
      <c r="L331" s="75">
        <f>IF(H331="x",G331*[1]RESULTATS!$G$11,0)</f>
        <v>0</v>
      </c>
      <c r="M331" s="76">
        <f>IF(I331="x",G331*[1]RESULTATS!$G$11,0)</f>
        <v>0</v>
      </c>
    </row>
    <row r="332" spans="1:13" x14ac:dyDescent="0.25">
      <c r="A332" s="514"/>
      <c r="B332" s="517"/>
      <c r="C332" s="520"/>
      <c r="D332" s="520"/>
      <c r="E332" s="520"/>
      <c r="F332" s="37" t="s">
        <v>357</v>
      </c>
      <c r="G332" s="3">
        <v>0</v>
      </c>
      <c r="J332" s="498"/>
      <c r="K332" s="498"/>
      <c r="L332" s="75">
        <f>IF(H332="x",G332*[1]RESULTATS!$G$11,0)</f>
        <v>0</v>
      </c>
      <c r="M332" s="76">
        <f>IF(I332="x",G332*[1]RESULTATS!$G$11,0)</f>
        <v>0</v>
      </c>
    </row>
    <row r="333" spans="1:13" x14ac:dyDescent="0.25">
      <c r="A333" s="514"/>
      <c r="B333" s="517"/>
      <c r="C333" s="520"/>
      <c r="D333" s="520"/>
      <c r="E333" s="520"/>
      <c r="F333" s="37" t="s">
        <v>376</v>
      </c>
      <c r="G333" s="3">
        <v>1</v>
      </c>
      <c r="J333" s="498"/>
      <c r="K333" s="498"/>
      <c r="L333" s="75">
        <f>IF(H333="x",G333*[1]RESULTATS!$G$11,0)</f>
        <v>0</v>
      </c>
      <c r="M333" s="76">
        <f>IF(I333="x",G333*[1]RESULTATS!$G$11,0)</f>
        <v>0</v>
      </c>
    </row>
    <row r="334" spans="1:13" x14ac:dyDescent="0.25">
      <c r="A334" s="514"/>
      <c r="B334" s="517"/>
      <c r="C334" s="520"/>
      <c r="D334" s="520"/>
      <c r="E334" s="520"/>
      <c r="F334" s="37" t="s">
        <v>377</v>
      </c>
      <c r="G334" s="3">
        <v>2</v>
      </c>
      <c r="J334" s="498"/>
      <c r="K334" s="498"/>
      <c r="L334" s="75">
        <f>IF(H334="x",G334*[1]RESULTATS!$G$11,0)</f>
        <v>0</v>
      </c>
      <c r="M334" s="76">
        <f>IF(I334="x",G334*[1]RESULTATS!$G$11,0)</f>
        <v>0</v>
      </c>
    </row>
    <row r="335" spans="1:13" x14ac:dyDescent="0.25">
      <c r="A335" s="514"/>
      <c r="B335" s="517"/>
      <c r="C335" s="520"/>
      <c r="D335" s="520"/>
      <c r="E335" s="520"/>
      <c r="F335" s="37" t="s">
        <v>378</v>
      </c>
      <c r="G335" s="3">
        <v>3</v>
      </c>
      <c r="J335" s="498"/>
      <c r="K335" s="498"/>
      <c r="L335" s="75">
        <f>IF(H335="x",G335*[1]RESULTATS!$G$11,0)</f>
        <v>0</v>
      </c>
      <c r="M335" s="76">
        <f>IF(I335="x",G335*[1]RESULTATS!$G$11,0)</f>
        <v>0</v>
      </c>
    </row>
    <row r="336" spans="1:13" ht="164.85" customHeight="1" thickBot="1" x14ac:dyDescent="0.3">
      <c r="A336" s="515"/>
      <c r="B336" s="518"/>
      <c r="C336" s="521"/>
      <c r="D336" s="521"/>
      <c r="E336" s="521"/>
      <c r="F336" s="65" t="s">
        <v>379</v>
      </c>
      <c r="G336" s="5">
        <v>4</v>
      </c>
      <c r="H336" s="6"/>
      <c r="I336" s="6"/>
      <c r="J336" s="499"/>
      <c r="K336" s="499"/>
      <c r="L336" s="79">
        <f>IF(H336="x",G336*[1]RESULTATS!$G$11,0)</f>
        <v>0</v>
      </c>
      <c r="M336" s="80">
        <f>IF(I336="x",G336*[1]RESULTATS!$G$11,0)</f>
        <v>0</v>
      </c>
    </row>
    <row r="337" spans="1:13" ht="14.85" customHeight="1" x14ac:dyDescent="0.25">
      <c r="A337" s="513"/>
      <c r="B337" s="516" t="s">
        <v>380</v>
      </c>
      <c r="C337" s="519" t="s">
        <v>381</v>
      </c>
      <c r="D337" s="519" t="s">
        <v>382</v>
      </c>
      <c r="E337" s="519" t="s">
        <v>383</v>
      </c>
      <c r="F337" s="60" t="s">
        <v>16</v>
      </c>
      <c r="G337" s="1">
        <v>0</v>
      </c>
      <c r="H337" s="2"/>
      <c r="I337" s="2"/>
      <c r="J337" s="497"/>
      <c r="K337" s="497" t="s">
        <v>1487</v>
      </c>
      <c r="L337" s="61">
        <f>IF(H337="x",G337*[1]RESULTATS!$G$11,0)</f>
        <v>0</v>
      </c>
      <c r="M337" s="62">
        <f>IF(I337="x",G337*[1]RESULTATS!$G$11,0)</f>
        <v>0</v>
      </c>
    </row>
    <row r="338" spans="1:13" x14ac:dyDescent="0.25">
      <c r="A338" s="514"/>
      <c r="B338" s="517"/>
      <c r="C338" s="520"/>
      <c r="D338" s="520"/>
      <c r="E338" s="520"/>
      <c r="F338" s="37" t="s">
        <v>17</v>
      </c>
      <c r="G338" s="3">
        <v>0</v>
      </c>
      <c r="J338" s="498"/>
      <c r="K338" s="498"/>
      <c r="L338" s="75">
        <f>IF(H338="x",G338*[1]RESULTATS!$G$11,0)</f>
        <v>0</v>
      </c>
      <c r="M338" s="76">
        <f>IF(I338="x",G338*[1]RESULTATS!$G$11,0)</f>
        <v>0</v>
      </c>
    </row>
    <row r="339" spans="1:13" x14ac:dyDescent="0.25">
      <c r="A339" s="514"/>
      <c r="B339" s="517"/>
      <c r="C339" s="520"/>
      <c r="D339" s="520"/>
      <c r="E339" s="520"/>
      <c r="F339" s="37" t="s">
        <v>384</v>
      </c>
      <c r="G339" s="3">
        <v>0</v>
      </c>
      <c r="J339" s="498"/>
      <c r="K339" s="498"/>
      <c r="L339" s="75">
        <f>IF(H339="x",G339*[1]RESULTATS!$G$11,0)</f>
        <v>0</v>
      </c>
      <c r="M339" s="76">
        <f>IF(I339="x",G339*[1]RESULTATS!$G$11,0)</f>
        <v>0</v>
      </c>
    </row>
    <row r="340" spans="1:13" x14ac:dyDescent="0.25">
      <c r="A340" s="514"/>
      <c r="B340" s="517"/>
      <c r="C340" s="520"/>
      <c r="D340" s="520"/>
      <c r="E340" s="520"/>
      <c r="F340" s="37" t="s">
        <v>385</v>
      </c>
      <c r="G340" s="3">
        <v>1</v>
      </c>
      <c r="J340" s="498"/>
      <c r="K340" s="498"/>
      <c r="L340" s="75">
        <f>IF(H340="x",G340*[1]RESULTATS!$G$11,0)</f>
        <v>0</v>
      </c>
      <c r="M340" s="76">
        <f>IF(I340="x",G340*[1]RESULTATS!$G$11,0)</f>
        <v>0</v>
      </c>
    </row>
    <row r="341" spans="1:13" x14ac:dyDescent="0.25">
      <c r="A341" s="514"/>
      <c r="B341" s="517"/>
      <c r="C341" s="520"/>
      <c r="D341" s="520"/>
      <c r="E341" s="520"/>
      <c r="F341" s="37" t="s">
        <v>377</v>
      </c>
      <c r="G341" s="3">
        <v>2</v>
      </c>
      <c r="J341" s="498"/>
      <c r="K341" s="498"/>
      <c r="L341" s="75">
        <f>IF(H341="x",G341*[1]RESULTATS!$G$11,0)</f>
        <v>0</v>
      </c>
      <c r="M341" s="76">
        <f>IF(I341="x",G341*[1]RESULTATS!$G$11,0)</f>
        <v>0</v>
      </c>
    </row>
    <row r="342" spans="1:13" x14ac:dyDescent="0.25">
      <c r="A342" s="514"/>
      <c r="B342" s="517"/>
      <c r="C342" s="520"/>
      <c r="D342" s="520"/>
      <c r="E342" s="520"/>
      <c r="F342" s="37" t="s">
        <v>378</v>
      </c>
      <c r="G342" s="3">
        <v>3</v>
      </c>
      <c r="J342" s="498"/>
      <c r="K342" s="498"/>
      <c r="L342" s="75">
        <f>IF(H342="x",G342*[1]RESULTATS!$G$11,0)</f>
        <v>0</v>
      </c>
      <c r="M342" s="76">
        <f>IF(I342="x",G342*[1]RESULTATS!$G$11,0)</f>
        <v>0</v>
      </c>
    </row>
    <row r="343" spans="1:13" x14ac:dyDescent="0.25">
      <c r="A343" s="514"/>
      <c r="B343" s="517"/>
      <c r="C343" s="520"/>
      <c r="D343" s="520"/>
      <c r="E343" s="520"/>
      <c r="F343" s="37" t="s">
        <v>379</v>
      </c>
      <c r="G343" s="3">
        <v>4</v>
      </c>
      <c r="J343" s="498"/>
      <c r="K343" s="498"/>
      <c r="L343" s="75">
        <f>IF(H343="x",G343*[1]RESULTATS!$G$11,0)</f>
        <v>0</v>
      </c>
      <c r="M343" s="76">
        <f>IF(I343="x",G343*[1]RESULTATS!$G$11,0)</f>
        <v>0</v>
      </c>
    </row>
    <row r="344" spans="1:13" ht="136.5" customHeight="1" thickBot="1" x14ac:dyDescent="0.3">
      <c r="A344" s="515"/>
      <c r="B344" s="518"/>
      <c r="C344" s="521"/>
      <c r="D344" s="521"/>
      <c r="E344" s="521"/>
      <c r="F344" s="65" t="s">
        <v>386</v>
      </c>
      <c r="G344" s="5">
        <v>4</v>
      </c>
      <c r="H344" s="6"/>
      <c r="I344" s="6"/>
      <c r="J344" s="499"/>
      <c r="K344" s="499"/>
      <c r="L344" s="79">
        <f>IF(H344="x",G344*[1]RESULTATS!$G$11,0)</f>
        <v>0</v>
      </c>
      <c r="M344" s="80">
        <f>IF(I344="x",G344*[1]RESULTATS!$G$11,0)</f>
        <v>0</v>
      </c>
    </row>
    <row r="345" spans="1:13" ht="14.85" customHeight="1" x14ac:dyDescent="0.25">
      <c r="A345" s="513">
        <v>1</v>
      </c>
      <c r="B345" s="516" t="s">
        <v>387</v>
      </c>
      <c r="C345" s="519" t="s">
        <v>388</v>
      </c>
      <c r="D345" s="519" t="s">
        <v>389</v>
      </c>
      <c r="E345" s="519" t="s">
        <v>390</v>
      </c>
      <c r="F345" s="60" t="s">
        <v>16</v>
      </c>
      <c r="G345" s="1">
        <v>0</v>
      </c>
      <c r="H345" s="2"/>
      <c r="I345" s="2"/>
      <c r="J345" s="497"/>
      <c r="K345" s="497" t="s">
        <v>1488</v>
      </c>
      <c r="L345" s="125">
        <f>IF(H345="x",G345*[1]RESULTATS!$G$11,0)</f>
        <v>0</v>
      </c>
      <c r="M345" s="125">
        <f>IF(I345="x",G345*[1]RESULTATS!$G$11,0)</f>
        <v>0</v>
      </c>
    </row>
    <row r="346" spans="1:13" x14ac:dyDescent="0.25">
      <c r="A346" s="514"/>
      <c r="B346" s="517"/>
      <c r="C346" s="520"/>
      <c r="D346" s="520"/>
      <c r="E346" s="520"/>
      <c r="F346" s="37" t="s">
        <v>17</v>
      </c>
      <c r="G346" s="3">
        <v>0</v>
      </c>
      <c r="J346" s="498"/>
      <c r="K346" s="498"/>
      <c r="L346" s="125">
        <f>IF(H346="x",G346*[1]RESULTATS!$G$11,0)</f>
        <v>0</v>
      </c>
      <c r="M346" s="125">
        <f>IF(I346="x",G346*[1]RESULTATS!$G$11,0)</f>
        <v>0</v>
      </c>
    </row>
    <row r="347" spans="1:13" x14ac:dyDescent="0.25">
      <c r="A347" s="514"/>
      <c r="B347" s="517"/>
      <c r="C347" s="520"/>
      <c r="D347" s="520"/>
      <c r="E347" s="520"/>
      <c r="F347" s="37" t="s">
        <v>357</v>
      </c>
      <c r="G347" s="3">
        <v>0</v>
      </c>
      <c r="J347" s="498"/>
      <c r="K347" s="498"/>
      <c r="L347" s="125">
        <f>IF(H347="x",G347*[1]RESULTATS!$G$11,0)</f>
        <v>0</v>
      </c>
      <c r="M347" s="125">
        <f>IF(I347="x",G347*[1]RESULTATS!$G$11,0)</f>
        <v>0</v>
      </c>
    </row>
    <row r="348" spans="1:13" x14ac:dyDescent="0.25">
      <c r="A348" s="514"/>
      <c r="B348" s="517"/>
      <c r="C348" s="520"/>
      <c r="D348" s="520"/>
      <c r="E348" s="520"/>
      <c r="F348" s="37" t="s">
        <v>391</v>
      </c>
      <c r="G348" s="3">
        <v>1</v>
      </c>
      <c r="J348" s="498"/>
      <c r="K348" s="498"/>
      <c r="L348" s="125">
        <f>IF(H348="x",G348*[1]RESULTATS!$G$11,0)</f>
        <v>0</v>
      </c>
      <c r="M348" s="125">
        <f>IF(I348="x",G348*[1]RESULTATS!$G$11,0)</f>
        <v>0</v>
      </c>
    </row>
    <row r="349" spans="1:13" x14ac:dyDescent="0.25">
      <c r="A349" s="514"/>
      <c r="B349" s="517"/>
      <c r="C349" s="520"/>
      <c r="D349" s="520"/>
      <c r="E349" s="520"/>
      <c r="F349" s="37" t="s">
        <v>392</v>
      </c>
      <c r="G349" s="3">
        <v>2</v>
      </c>
      <c r="J349" s="498"/>
      <c r="K349" s="498"/>
      <c r="L349" s="125">
        <f>IF(H349="x",G349*[1]RESULTATS!$G$11,0)</f>
        <v>0</v>
      </c>
      <c r="M349" s="125">
        <f>IF(I349="x",G349*[1]RESULTATS!$G$11,0)</f>
        <v>0</v>
      </c>
    </row>
    <row r="350" spans="1:13" x14ac:dyDescent="0.25">
      <c r="A350" s="514"/>
      <c r="B350" s="517"/>
      <c r="C350" s="520"/>
      <c r="D350" s="520"/>
      <c r="E350" s="520"/>
      <c r="F350" s="37" t="s">
        <v>393</v>
      </c>
      <c r="G350" s="3">
        <v>3</v>
      </c>
      <c r="J350" s="498"/>
      <c r="K350" s="498"/>
      <c r="L350" s="125">
        <f>IF(H350="x",G350*[1]RESULTATS!$G$11,0)</f>
        <v>0</v>
      </c>
      <c r="M350" s="125">
        <f>IF(I350="x",G350*[1]RESULTATS!$G$11,0)</f>
        <v>0</v>
      </c>
    </row>
    <row r="351" spans="1:13" x14ac:dyDescent="0.25">
      <c r="A351" s="514"/>
      <c r="B351" s="517"/>
      <c r="C351" s="520"/>
      <c r="D351" s="520"/>
      <c r="E351" s="520"/>
      <c r="F351" s="37" t="s">
        <v>379</v>
      </c>
      <c r="G351" s="3">
        <v>4</v>
      </c>
      <c r="J351" s="498"/>
      <c r="K351" s="498"/>
      <c r="L351" s="125">
        <f>IF(H351="x",G351*[1]RESULTATS!$G$11,0)</f>
        <v>0</v>
      </c>
      <c r="M351" s="125">
        <f>IF(I351="x",G351*[1]RESULTATS!$G$11,0)</f>
        <v>0</v>
      </c>
    </row>
    <row r="352" spans="1:13" ht="112.5" customHeight="1" thickBot="1" x14ac:dyDescent="0.3">
      <c r="A352" s="515"/>
      <c r="B352" s="518"/>
      <c r="C352" s="521"/>
      <c r="D352" s="521"/>
      <c r="E352" s="521"/>
      <c r="F352" s="65" t="s">
        <v>394</v>
      </c>
      <c r="G352" s="5">
        <v>4</v>
      </c>
      <c r="H352" s="6"/>
      <c r="I352" s="6"/>
      <c r="J352" s="499"/>
      <c r="K352" s="499"/>
      <c r="L352" s="125">
        <f>IF(H352="x",G352*[1]RESULTATS!$G$11,0)</f>
        <v>0</v>
      </c>
      <c r="M352" s="125">
        <f>IF(I352="x",G352*[1]RESULTATS!$G$11,0)</f>
        <v>0</v>
      </c>
    </row>
    <row r="353" spans="1:13" ht="14.85" customHeight="1" x14ac:dyDescent="0.25">
      <c r="A353" s="513">
        <v>1</v>
      </c>
      <c r="B353" s="516" t="s">
        <v>395</v>
      </c>
      <c r="C353" s="519" t="s">
        <v>396</v>
      </c>
      <c r="D353" s="519" t="s">
        <v>397</v>
      </c>
      <c r="E353" s="519" t="s">
        <v>398</v>
      </c>
      <c r="F353" s="60" t="s">
        <v>16</v>
      </c>
      <c r="G353" s="1">
        <v>0</v>
      </c>
      <c r="H353" s="2"/>
      <c r="I353" s="2"/>
      <c r="J353" s="497"/>
      <c r="K353" s="497" t="s">
        <v>1489</v>
      </c>
      <c r="L353" s="125">
        <f>IF(H353="x",G353*[1]RESULTATS!$G$11,0)</f>
        <v>0</v>
      </c>
      <c r="M353" s="125">
        <f>IF(I353="x",G353*[1]RESULTATS!$G$11,0)</f>
        <v>0</v>
      </c>
    </row>
    <row r="354" spans="1:13" x14ac:dyDescent="0.25">
      <c r="A354" s="514"/>
      <c r="B354" s="517"/>
      <c r="C354" s="520"/>
      <c r="D354" s="520"/>
      <c r="E354" s="520"/>
      <c r="F354" s="37" t="s">
        <v>399</v>
      </c>
      <c r="G354" s="3">
        <v>0</v>
      </c>
      <c r="J354" s="498"/>
      <c r="K354" s="498"/>
      <c r="L354" s="125">
        <f>IF(H354="x",G354*[1]RESULTATS!$G$11,0)</f>
        <v>0</v>
      </c>
      <c r="M354" s="125">
        <f>IF(I354="x",G354*[1]RESULTATS!$G$11,0)</f>
        <v>0</v>
      </c>
    </row>
    <row r="355" spans="1:13" x14ac:dyDescent="0.25">
      <c r="A355" s="514"/>
      <c r="B355" s="517"/>
      <c r="C355" s="520"/>
      <c r="D355" s="520"/>
      <c r="E355" s="520"/>
      <c r="F355" s="37" t="s">
        <v>36</v>
      </c>
      <c r="G355" s="3">
        <v>0</v>
      </c>
      <c r="J355" s="498"/>
      <c r="K355" s="498"/>
      <c r="L355" s="125">
        <f>IF(H355="x",G355*[1]RESULTATS!$G$11,0)</f>
        <v>0</v>
      </c>
      <c r="M355" s="125">
        <f>IF(I355="x",G355*[1]RESULTATS!$G$11,0)</f>
        <v>0</v>
      </c>
    </row>
    <row r="356" spans="1:13" ht="110.25" customHeight="1" thickBot="1" x14ac:dyDescent="0.3">
      <c r="A356" s="515"/>
      <c r="B356" s="518"/>
      <c r="C356" s="521"/>
      <c r="D356" s="521"/>
      <c r="E356" s="521"/>
      <c r="F356" s="65" t="s">
        <v>400</v>
      </c>
      <c r="G356" s="5">
        <v>4</v>
      </c>
      <c r="H356" s="6"/>
      <c r="I356" s="6"/>
      <c r="J356" s="499"/>
      <c r="K356" s="499"/>
      <c r="L356" s="126">
        <f>IF(H356="x",G356*[1]RESULTATS!$G$11,0)</f>
        <v>0</v>
      </c>
      <c r="M356" s="126">
        <f>IF(I356="x",G356*[1]RESULTATS!$G$11,0)</f>
        <v>0</v>
      </c>
    </row>
    <row r="357" spans="1:13" ht="14.85" customHeight="1" x14ac:dyDescent="0.25">
      <c r="A357" s="513">
        <v>1</v>
      </c>
      <c r="B357" s="516" t="s">
        <v>401</v>
      </c>
      <c r="C357" s="519" t="s">
        <v>402</v>
      </c>
      <c r="D357" s="519" t="s">
        <v>403</v>
      </c>
      <c r="E357" s="519" t="s">
        <v>404</v>
      </c>
      <c r="F357" s="60" t="s">
        <v>16</v>
      </c>
      <c r="G357" s="1">
        <v>0</v>
      </c>
      <c r="H357" s="2"/>
      <c r="I357" s="2"/>
      <c r="J357" s="497"/>
      <c r="K357" s="497" t="s">
        <v>1491</v>
      </c>
      <c r="L357" s="61">
        <f>IF(H357="x",G357*[1]RESULTATS!$G$11,0)</f>
        <v>0</v>
      </c>
      <c r="M357" s="62">
        <f>IF(I357="x",G357*[1]RESULTATS!$G$11,0)</f>
        <v>0</v>
      </c>
    </row>
    <row r="358" spans="1:13" x14ac:dyDescent="0.25">
      <c r="A358" s="514"/>
      <c r="B358" s="517"/>
      <c r="C358" s="520"/>
      <c r="D358" s="520"/>
      <c r="E358" s="520"/>
      <c r="F358" s="37" t="s">
        <v>399</v>
      </c>
      <c r="G358" s="3">
        <v>0</v>
      </c>
      <c r="J358" s="498"/>
      <c r="K358" s="498"/>
      <c r="L358" s="75">
        <f>IF(H358="x",G358*[1]RESULTATS!$G$11,0)</f>
        <v>0</v>
      </c>
      <c r="M358" s="76">
        <f>IF(I358="x",G358*[1]RESULTATS!$G$11,0)</f>
        <v>0</v>
      </c>
    </row>
    <row r="359" spans="1:13" x14ac:dyDescent="0.25">
      <c r="A359" s="514"/>
      <c r="B359" s="517"/>
      <c r="C359" s="520"/>
      <c r="D359" s="520"/>
      <c r="E359" s="520"/>
      <c r="F359" s="37" t="s">
        <v>36</v>
      </c>
      <c r="G359" s="3">
        <v>0</v>
      </c>
      <c r="J359" s="498"/>
      <c r="K359" s="498"/>
      <c r="L359" s="75">
        <f>IF(H359="x",G359*[1]RESULTATS!$G$11,0)</f>
        <v>0</v>
      </c>
      <c r="M359" s="76">
        <f>IF(I359="x",G359*[1]RESULTATS!$G$11,0)</f>
        <v>0</v>
      </c>
    </row>
    <row r="360" spans="1:13" ht="15.75" thickBot="1" x14ac:dyDescent="0.3">
      <c r="A360" s="515"/>
      <c r="B360" s="518"/>
      <c r="C360" s="521"/>
      <c r="D360" s="521"/>
      <c r="E360" s="521"/>
      <c r="F360" s="65" t="s">
        <v>400</v>
      </c>
      <c r="G360" s="5">
        <v>4</v>
      </c>
      <c r="H360" s="6"/>
      <c r="I360" s="6"/>
      <c r="J360" s="499"/>
      <c r="K360" s="499"/>
      <c r="L360" s="79">
        <f>IF(H360="x",G360*[1]RESULTATS!$G$11,0)</f>
        <v>0</v>
      </c>
      <c r="M360" s="80">
        <f>IF(I360="x",G360*[1]RESULTATS!$G$11,0)</f>
        <v>0</v>
      </c>
    </row>
    <row r="361" spans="1:13" ht="14.85" customHeight="1" x14ac:dyDescent="0.25">
      <c r="A361" s="513">
        <v>1</v>
      </c>
      <c r="B361" s="516" t="s">
        <v>405</v>
      </c>
      <c r="C361" s="519" t="s">
        <v>406</v>
      </c>
      <c r="D361" s="519" t="s">
        <v>407</v>
      </c>
      <c r="E361" s="519" t="s">
        <v>408</v>
      </c>
      <c r="F361" s="60" t="s">
        <v>16</v>
      </c>
      <c r="G361" s="1">
        <v>0</v>
      </c>
      <c r="H361" s="2"/>
      <c r="I361" s="2"/>
      <c r="J361" s="497"/>
      <c r="K361" s="497" t="s">
        <v>1490</v>
      </c>
      <c r="L361" s="61">
        <f>IF(H361="x",G361*[1]RESULTATS!$G$11,0)</f>
        <v>0</v>
      </c>
      <c r="M361" s="62">
        <f>IF(I361="x",G361*[1]RESULTATS!$G$11,0)</f>
        <v>0</v>
      </c>
    </row>
    <row r="362" spans="1:13" x14ac:dyDescent="0.25">
      <c r="A362" s="514"/>
      <c r="B362" s="517"/>
      <c r="C362" s="520"/>
      <c r="D362" s="520"/>
      <c r="E362" s="520"/>
      <c r="F362" s="37" t="s">
        <v>399</v>
      </c>
      <c r="G362" s="3">
        <v>0</v>
      </c>
      <c r="J362" s="498"/>
      <c r="K362" s="498"/>
      <c r="L362" s="75">
        <f>IF(H362="x",G362*[1]RESULTATS!$G$11,0)</f>
        <v>0</v>
      </c>
      <c r="M362" s="76">
        <f>IF(I362="x",G362*[1]RESULTATS!$G$11,0)</f>
        <v>0</v>
      </c>
    </row>
    <row r="363" spans="1:13" x14ac:dyDescent="0.25">
      <c r="A363" s="514"/>
      <c r="B363" s="517"/>
      <c r="C363" s="520"/>
      <c r="D363" s="520"/>
      <c r="E363" s="520"/>
      <c r="F363" s="37" t="s">
        <v>357</v>
      </c>
      <c r="G363" s="3">
        <v>0</v>
      </c>
      <c r="J363" s="498"/>
      <c r="K363" s="498"/>
      <c r="L363" s="75">
        <f>IF(H363="x",G363*[1]RESULTATS!$G$11,0)</f>
        <v>0</v>
      </c>
      <c r="M363" s="76">
        <f>IF(I363="x",G363*[1]RESULTATS!$G$11,0)</f>
        <v>0</v>
      </c>
    </row>
    <row r="364" spans="1:13" x14ac:dyDescent="0.25">
      <c r="A364" s="514"/>
      <c r="B364" s="517"/>
      <c r="C364" s="520"/>
      <c r="D364" s="520"/>
      <c r="E364" s="520"/>
      <c r="F364" s="37" t="s">
        <v>391</v>
      </c>
      <c r="G364" s="3">
        <v>1</v>
      </c>
      <c r="J364" s="498"/>
      <c r="K364" s="498"/>
      <c r="L364" s="75">
        <f>IF(H364="x",G364*[1]RESULTATS!$G$11,0)</f>
        <v>0</v>
      </c>
      <c r="M364" s="76">
        <f>IF(I364="x",G364*[1]RESULTATS!$G$11,0)</f>
        <v>0</v>
      </c>
    </row>
    <row r="365" spans="1:13" x14ac:dyDescent="0.25">
      <c r="A365" s="514"/>
      <c r="B365" s="517"/>
      <c r="C365" s="520"/>
      <c r="D365" s="520"/>
      <c r="E365" s="520"/>
      <c r="F365" s="37" t="s">
        <v>392</v>
      </c>
      <c r="G365" s="3">
        <v>2</v>
      </c>
      <c r="J365" s="498"/>
      <c r="K365" s="498"/>
      <c r="L365" s="75">
        <f>IF(H365="x",G365*[1]RESULTATS!$G$11,0)</f>
        <v>0</v>
      </c>
      <c r="M365" s="76">
        <f>IF(I365="x",G365*[1]RESULTATS!$G$11,0)</f>
        <v>0</v>
      </c>
    </row>
    <row r="366" spans="1:13" x14ac:dyDescent="0.25">
      <c r="A366" s="514"/>
      <c r="B366" s="517"/>
      <c r="C366" s="520"/>
      <c r="D366" s="520"/>
      <c r="E366" s="520"/>
      <c r="F366" s="37" t="s">
        <v>393</v>
      </c>
      <c r="G366" s="3">
        <v>3</v>
      </c>
      <c r="J366" s="498"/>
      <c r="K366" s="498"/>
      <c r="L366" s="75">
        <f>IF(H366="x",G366*[1]RESULTATS!$G$11,0)</f>
        <v>0</v>
      </c>
      <c r="M366" s="76">
        <f>IF(I366="x",G366*[1]RESULTATS!$G$11,0)</f>
        <v>0</v>
      </c>
    </row>
    <row r="367" spans="1:13" ht="52.5" customHeight="1" thickBot="1" x14ac:dyDescent="0.3">
      <c r="A367" s="515"/>
      <c r="B367" s="518"/>
      <c r="C367" s="521"/>
      <c r="D367" s="521"/>
      <c r="E367" s="521"/>
      <c r="F367" s="65" t="s">
        <v>379</v>
      </c>
      <c r="G367" s="5">
        <v>4</v>
      </c>
      <c r="H367" s="6"/>
      <c r="I367" s="6"/>
      <c r="J367" s="499"/>
      <c r="K367" s="499"/>
      <c r="L367" s="79">
        <f>IF(H367="x",G367*[1]RESULTATS!$G$11,0)</f>
        <v>0</v>
      </c>
      <c r="M367" s="80">
        <f>IF(I367="x",G367*[1]RESULTATS!$G$11,0)</f>
        <v>0</v>
      </c>
    </row>
    <row r="368" spans="1:13" ht="14.85" customHeight="1" x14ac:dyDescent="0.25">
      <c r="A368" s="513">
        <v>1</v>
      </c>
      <c r="B368" s="516" t="s">
        <v>409</v>
      </c>
      <c r="C368" s="519" t="s">
        <v>410</v>
      </c>
      <c r="D368" s="519" t="s">
        <v>411</v>
      </c>
      <c r="E368" s="519" t="s">
        <v>412</v>
      </c>
      <c r="F368" s="60" t="s">
        <v>16</v>
      </c>
      <c r="G368" s="1">
        <v>0</v>
      </c>
      <c r="H368" s="2"/>
      <c r="I368" s="2"/>
      <c r="J368" s="497"/>
      <c r="K368" s="497" t="s">
        <v>1492</v>
      </c>
      <c r="L368" s="61">
        <f>IF(H368="x",G368*[1]RESULTATS!$G$11,0)</f>
        <v>0</v>
      </c>
      <c r="M368" s="62">
        <f>IF(I368="x",G368*[1]RESULTATS!$G$11,0)</f>
        <v>0</v>
      </c>
    </row>
    <row r="369" spans="1:13" x14ac:dyDescent="0.25">
      <c r="A369" s="514"/>
      <c r="B369" s="517"/>
      <c r="C369" s="520"/>
      <c r="D369" s="520"/>
      <c r="E369" s="520"/>
      <c r="F369" s="37" t="s">
        <v>17</v>
      </c>
      <c r="G369" s="3">
        <v>0</v>
      </c>
      <c r="J369" s="498"/>
      <c r="K369" s="498"/>
      <c r="L369" s="75">
        <f>IF(H369="x",G369*[1]RESULTATS!$G$11,0)</f>
        <v>0</v>
      </c>
      <c r="M369" s="76">
        <f>IF(I369="x",G369*[1]RESULTATS!$G$11,0)</f>
        <v>0</v>
      </c>
    </row>
    <row r="370" spans="1:13" x14ac:dyDescent="0.25">
      <c r="A370" s="514"/>
      <c r="B370" s="517"/>
      <c r="C370" s="520"/>
      <c r="D370" s="520"/>
      <c r="E370" s="520"/>
      <c r="F370" s="37" t="s">
        <v>36</v>
      </c>
      <c r="G370" s="3">
        <v>0</v>
      </c>
      <c r="J370" s="498"/>
      <c r="K370" s="498"/>
      <c r="L370" s="75">
        <f>IF(H370="x",G370*[1]RESULTATS!$G$11,0)</f>
        <v>0</v>
      </c>
      <c r="M370" s="76">
        <f>IF(I370="x",G370*[1]RESULTATS!$G$11,0)</f>
        <v>0</v>
      </c>
    </row>
    <row r="371" spans="1:13" ht="30" x14ac:dyDescent="0.25">
      <c r="A371" s="514"/>
      <c r="B371" s="517"/>
      <c r="C371" s="520"/>
      <c r="D371" s="520"/>
      <c r="E371" s="520"/>
      <c r="F371" s="37" t="s">
        <v>413</v>
      </c>
      <c r="G371" s="3">
        <v>2</v>
      </c>
      <c r="J371" s="498"/>
      <c r="K371" s="498"/>
      <c r="L371" s="75">
        <f>IF(H371="x",G371*[1]RESULTATS!$G$11,0)</f>
        <v>0</v>
      </c>
      <c r="M371" s="76">
        <f>IF(I371="x",G371*[1]RESULTATS!$G$11,0)</f>
        <v>0</v>
      </c>
    </row>
    <row r="372" spans="1:13" ht="34.5" customHeight="1" thickBot="1" x14ac:dyDescent="0.3">
      <c r="A372" s="515"/>
      <c r="B372" s="518"/>
      <c r="C372" s="521"/>
      <c r="D372" s="521"/>
      <c r="E372" s="521"/>
      <c r="F372" s="65" t="s">
        <v>45</v>
      </c>
      <c r="G372" s="5">
        <v>2</v>
      </c>
      <c r="H372" s="6"/>
      <c r="I372" s="6"/>
      <c r="J372" s="499"/>
      <c r="K372" s="499"/>
      <c r="L372" s="79">
        <f>IF(H372="x",G372*[1]RESULTATS!$G$11,0)</f>
        <v>0</v>
      </c>
      <c r="M372" s="80">
        <f>IF(I372="x",G372*[1]RESULTATS!$G$11,0)</f>
        <v>0</v>
      </c>
    </row>
    <row r="373" spans="1:13" ht="15.75" x14ac:dyDescent="0.25">
      <c r="A373" s="7"/>
      <c r="F373" s="54" t="s">
        <v>86</v>
      </c>
      <c r="G373" s="10">
        <f>G372+G367+G360+G356+G352+G344+G336+G329+G320+G312</f>
        <v>40</v>
      </c>
      <c r="H373" s="11">
        <f>SUMIF(H306:H372,"x",G306:G372)</f>
        <v>0</v>
      </c>
      <c r="I373" s="11">
        <f>SUMIF(I306:I372,"x",G306:G372)</f>
        <v>0</v>
      </c>
      <c r="L373" s="68">
        <f>SUM(L306:L372)</f>
        <v>0</v>
      </c>
      <c r="M373" s="68">
        <f>SUM(M306:M372)</f>
        <v>0</v>
      </c>
    </row>
    <row r="374" spans="1:13" ht="15.75" x14ac:dyDescent="0.25">
      <c r="F374" s="55" t="s">
        <v>87</v>
      </c>
      <c r="G374" s="12">
        <v>0.08</v>
      </c>
      <c r="H374" s="8"/>
      <c r="I374" s="8"/>
    </row>
    <row r="375" spans="1:13" x14ac:dyDescent="0.25">
      <c r="A375" s="13"/>
      <c r="B375" s="10"/>
      <c r="C375" s="14"/>
      <c r="D375" s="14"/>
      <c r="E375" s="14"/>
      <c r="F375" s="121"/>
      <c r="G375" s="15"/>
      <c r="H375" s="8"/>
      <c r="I375" s="8"/>
    </row>
    <row r="376" spans="1:13" ht="19.5" thickBot="1" x14ac:dyDescent="0.3">
      <c r="A376" s="522" t="s">
        <v>414</v>
      </c>
      <c r="B376" s="523"/>
      <c r="C376" s="523"/>
      <c r="D376" s="523"/>
      <c r="E376" s="523"/>
      <c r="F376" s="523"/>
      <c r="G376" s="523"/>
      <c r="H376" s="523"/>
      <c r="I376" s="523"/>
      <c r="J376" s="524"/>
      <c r="K376" s="58"/>
      <c r="L376" s="59"/>
      <c r="M376" s="59"/>
    </row>
    <row r="377" spans="1:13" ht="14.85" customHeight="1" x14ac:dyDescent="0.25">
      <c r="A377" s="513">
        <v>1</v>
      </c>
      <c r="B377" s="516" t="s">
        <v>415</v>
      </c>
      <c r="C377" s="519" t="s">
        <v>416</v>
      </c>
      <c r="D377" s="519" t="s">
        <v>417</v>
      </c>
      <c r="E377" s="519" t="s">
        <v>418</v>
      </c>
      <c r="F377" s="60" t="s">
        <v>16</v>
      </c>
      <c r="G377" s="1">
        <v>0</v>
      </c>
      <c r="H377" s="2"/>
      <c r="I377" s="2"/>
      <c r="J377" s="494"/>
      <c r="K377" s="494" t="s">
        <v>1493</v>
      </c>
      <c r="L377" s="61">
        <f>IF(H377="x",G377*[1]RESULTATS!$D$11,0)</f>
        <v>0</v>
      </c>
      <c r="M377" s="62">
        <f>IF(I377="x",G377*[1]RESULTATS!$D$11,0)</f>
        <v>0</v>
      </c>
    </row>
    <row r="378" spans="1:13" x14ac:dyDescent="0.25">
      <c r="A378" s="514"/>
      <c r="B378" s="517"/>
      <c r="C378" s="520"/>
      <c r="D378" s="520"/>
      <c r="E378" s="520"/>
      <c r="F378" s="37" t="s">
        <v>17</v>
      </c>
      <c r="G378" s="3">
        <v>0</v>
      </c>
      <c r="J378" s="495"/>
      <c r="K378" s="495"/>
      <c r="L378" s="63">
        <f>IF(H378="x",G378*[1]RESULTATS!$D$11,0)</f>
        <v>0</v>
      </c>
      <c r="M378" s="64">
        <f>IF(I378="x",G378*[1]RESULTATS!$D$11,0)</f>
        <v>0</v>
      </c>
    </row>
    <row r="379" spans="1:13" ht="30" x14ac:dyDescent="0.25">
      <c r="A379" s="514"/>
      <c r="B379" s="517"/>
      <c r="C379" s="520"/>
      <c r="D379" s="520"/>
      <c r="E379" s="520"/>
      <c r="F379" s="37" t="s">
        <v>419</v>
      </c>
      <c r="G379" s="3">
        <v>0</v>
      </c>
      <c r="J379" s="495"/>
      <c r="K379" s="495"/>
      <c r="L379" s="63">
        <f>IF(H379="x",G379*[1]RESULTATS!$D$11,0)</f>
        <v>0</v>
      </c>
      <c r="M379" s="64">
        <f>IF(I379="x",G379*[1]RESULTATS!$D$11,0)</f>
        <v>0</v>
      </c>
    </row>
    <row r="380" spans="1:13" ht="30" x14ac:dyDescent="0.25">
      <c r="A380" s="514"/>
      <c r="B380" s="517"/>
      <c r="C380" s="520"/>
      <c r="D380" s="520"/>
      <c r="E380" s="520"/>
      <c r="F380" s="37" t="s">
        <v>420</v>
      </c>
      <c r="G380" s="3">
        <v>0</v>
      </c>
      <c r="J380" s="495"/>
      <c r="K380" s="495"/>
      <c r="L380" s="63">
        <f>IF(H380="x",G380*[1]RESULTATS!$D$11,0)</f>
        <v>0</v>
      </c>
      <c r="M380" s="64">
        <f>IF(I380="x",G380*[1]RESULTATS!$D$11,0)</f>
        <v>0</v>
      </c>
    </row>
    <row r="381" spans="1:13" ht="30" x14ac:dyDescent="0.25">
      <c r="A381" s="514"/>
      <c r="B381" s="517"/>
      <c r="C381" s="520"/>
      <c r="D381" s="520"/>
      <c r="E381" s="520"/>
      <c r="F381" s="37" t="s">
        <v>421</v>
      </c>
      <c r="G381" s="3">
        <v>1</v>
      </c>
      <c r="I381" s="49"/>
      <c r="J381" s="495"/>
      <c r="K381" s="495"/>
      <c r="L381" s="63">
        <f>IF(H381="x",G381*[1]RESULTATS!$D$11,0)</f>
        <v>0</v>
      </c>
      <c r="M381" s="64">
        <f>IF(I381="x",G381*[1]RESULTATS!$D$11,0)</f>
        <v>0</v>
      </c>
    </row>
    <row r="382" spans="1:13" ht="45" x14ac:dyDescent="0.25">
      <c r="A382" s="514"/>
      <c r="B382" s="517"/>
      <c r="C382" s="520"/>
      <c r="D382" s="520"/>
      <c r="E382" s="520"/>
      <c r="F382" s="37" t="s">
        <v>422</v>
      </c>
      <c r="G382" s="3">
        <v>2</v>
      </c>
      <c r="J382" s="495"/>
      <c r="K382" s="495"/>
      <c r="L382" s="63">
        <f>IF(H382="x",G382*[1]RESULTATS!$D$11,0)</f>
        <v>0</v>
      </c>
      <c r="M382" s="64">
        <f>IF(I382="x",G382*[1]RESULTATS!$D$11,0)</f>
        <v>0</v>
      </c>
    </row>
    <row r="383" spans="1:13" ht="30" x14ac:dyDescent="0.25">
      <c r="A383" s="514"/>
      <c r="B383" s="517"/>
      <c r="C383" s="520"/>
      <c r="D383" s="520"/>
      <c r="E383" s="520"/>
      <c r="F383" s="37" t="s">
        <v>423</v>
      </c>
      <c r="G383" s="3">
        <v>3</v>
      </c>
      <c r="H383" s="42"/>
      <c r="I383" s="42"/>
      <c r="J383" s="495"/>
      <c r="K383" s="495"/>
      <c r="L383" s="63">
        <f>IF(H383="x",G383*[1]RESULTATS!$D$11,0)</f>
        <v>0</v>
      </c>
      <c r="M383" s="64">
        <f>IF(I383="x",G383*[1]RESULTATS!$D$11,0)</f>
        <v>0</v>
      </c>
    </row>
    <row r="384" spans="1:13" ht="30" x14ac:dyDescent="0.25">
      <c r="A384" s="514"/>
      <c r="B384" s="517"/>
      <c r="C384" s="520"/>
      <c r="D384" s="520"/>
      <c r="E384" s="520"/>
      <c r="F384" s="37" t="s">
        <v>424</v>
      </c>
      <c r="G384" s="3">
        <v>4</v>
      </c>
      <c r="J384" s="495"/>
      <c r="K384" s="495"/>
      <c r="L384" s="63">
        <f>IF(H384="x",G384*[1]RESULTATS!$D$11,0)</f>
        <v>0</v>
      </c>
      <c r="M384" s="64">
        <f>IF(I384="x",G384*[1]RESULTATS!$D$11,0)</f>
        <v>0</v>
      </c>
    </row>
    <row r="385" spans="1:13" x14ac:dyDescent="0.25">
      <c r="A385" s="514"/>
      <c r="B385" s="517"/>
      <c r="C385" s="520"/>
      <c r="D385" s="520"/>
      <c r="E385" s="520"/>
      <c r="F385" s="37" t="s">
        <v>425</v>
      </c>
      <c r="G385" s="3">
        <v>4</v>
      </c>
      <c r="J385" s="495"/>
      <c r="K385" s="495"/>
      <c r="L385" s="63">
        <f>IF(H385="x",G385*[1]RESULTATS!$D$11,0)</f>
        <v>0</v>
      </c>
      <c r="M385" s="64">
        <f>IF(I385="x",G385*[1]RESULTATS!$D$11,0)</f>
        <v>0</v>
      </c>
    </row>
    <row r="386" spans="1:13" ht="124.5" customHeight="1" thickBot="1" x14ac:dyDescent="0.3">
      <c r="A386" s="515"/>
      <c r="B386" s="518"/>
      <c r="C386" s="521"/>
      <c r="D386" s="521"/>
      <c r="E386" s="521"/>
      <c r="F386" s="65" t="s">
        <v>31</v>
      </c>
      <c r="G386" s="5">
        <v>0</v>
      </c>
      <c r="H386" s="6"/>
      <c r="I386" s="6"/>
      <c r="J386" s="496"/>
      <c r="K386" s="496"/>
      <c r="L386" s="66">
        <f>IF(H386="x",G386*[1]RESULTATS!$D$11,0)</f>
        <v>0</v>
      </c>
      <c r="M386" s="67">
        <f>IF(I386="x",G386*[1]RESULTATS!$D$11,0)</f>
        <v>0</v>
      </c>
    </row>
    <row r="387" spans="1:13" ht="14.85" customHeight="1" x14ac:dyDescent="0.25">
      <c r="A387" s="513">
        <v>1</v>
      </c>
      <c r="B387" s="516" t="s">
        <v>426</v>
      </c>
      <c r="C387" s="519" t="s">
        <v>427</v>
      </c>
      <c r="D387" s="519" t="s">
        <v>428</v>
      </c>
      <c r="E387" s="519" t="s">
        <v>429</v>
      </c>
      <c r="F387" s="60" t="s">
        <v>16</v>
      </c>
      <c r="G387" s="1">
        <v>0</v>
      </c>
      <c r="H387" s="2"/>
      <c r="I387" s="2"/>
      <c r="J387" s="497"/>
      <c r="K387" s="497" t="s">
        <v>1494</v>
      </c>
      <c r="L387" s="61">
        <f>IF(H387="x",G387*[1]RESULTATS!$D$11,0)</f>
        <v>0</v>
      </c>
      <c r="M387" s="62">
        <f>IF(I387="x",G387*[1]RESULTATS!$D$11,0)</f>
        <v>0</v>
      </c>
    </row>
    <row r="388" spans="1:13" x14ac:dyDescent="0.25">
      <c r="A388" s="514"/>
      <c r="B388" s="517"/>
      <c r="C388" s="520"/>
      <c r="D388" s="520"/>
      <c r="E388" s="520"/>
      <c r="F388" s="37" t="s">
        <v>17</v>
      </c>
      <c r="G388" s="3">
        <v>0</v>
      </c>
      <c r="J388" s="498"/>
      <c r="K388" s="498"/>
      <c r="L388" s="63">
        <f>IF(H388="x",G388*[1]RESULTATS!$D$11,0)</f>
        <v>0</v>
      </c>
      <c r="M388" s="64">
        <f>IF(I388="x",G388*[1]RESULTATS!$D$11,0)</f>
        <v>0</v>
      </c>
    </row>
    <row r="389" spans="1:13" x14ac:dyDescent="0.25">
      <c r="A389" s="514"/>
      <c r="B389" s="517"/>
      <c r="C389" s="520"/>
      <c r="D389" s="520"/>
      <c r="E389" s="520"/>
      <c r="F389" s="37" t="s">
        <v>430</v>
      </c>
      <c r="G389" s="3">
        <v>0</v>
      </c>
      <c r="J389" s="498"/>
      <c r="K389" s="498"/>
      <c r="L389" s="63">
        <f>IF(H389="x",G389*[1]RESULTATS!$D$11,0)</f>
        <v>0</v>
      </c>
      <c r="M389" s="64">
        <f>IF(I389="x",G389*[1]RESULTATS!$D$11,0)</f>
        <v>0</v>
      </c>
    </row>
    <row r="390" spans="1:13" ht="45" x14ac:dyDescent="0.25">
      <c r="A390" s="514"/>
      <c r="B390" s="517"/>
      <c r="C390" s="520"/>
      <c r="D390" s="520"/>
      <c r="E390" s="520"/>
      <c r="F390" s="37" t="s">
        <v>431</v>
      </c>
      <c r="G390" s="3">
        <v>1</v>
      </c>
      <c r="I390" s="42"/>
      <c r="J390" s="498"/>
      <c r="K390" s="498"/>
      <c r="L390" s="63">
        <f>IF(H390="x",G390*[1]RESULTATS!$D$11,0)</f>
        <v>0</v>
      </c>
      <c r="M390" s="64">
        <f>IF(I390="x",G390*[1]RESULTATS!$D$11,0)</f>
        <v>0</v>
      </c>
    </row>
    <row r="391" spans="1:13" ht="45" x14ac:dyDescent="0.25">
      <c r="A391" s="514"/>
      <c r="B391" s="517"/>
      <c r="C391" s="520"/>
      <c r="D391" s="520"/>
      <c r="E391" s="520"/>
      <c r="F391" s="37" t="s">
        <v>432</v>
      </c>
      <c r="G391" s="3">
        <v>2</v>
      </c>
      <c r="J391" s="498"/>
      <c r="K391" s="498"/>
      <c r="L391" s="63">
        <f>IF(H391="x",G391*[1]RESULTATS!$D$11,0)</f>
        <v>0</v>
      </c>
      <c r="M391" s="64">
        <f>IF(I391="x",G391*[1]RESULTATS!$D$11,0)</f>
        <v>0</v>
      </c>
    </row>
    <row r="392" spans="1:13" ht="36" customHeight="1" x14ac:dyDescent="0.25">
      <c r="A392" s="514"/>
      <c r="B392" s="517"/>
      <c r="C392" s="520"/>
      <c r="D392" s="520"/>
      <c r="E392" s="520"/>
      <c r="F392" s="37" t="s">
        <v>433</v>
      </c>
      <c r="G392" s="3">
        <v>4</v>
      </c>
      <c r="J392" s="498"/>
      <c r="K392" s="498"/>
      <c r="L392" s="63">
        <f>IF(H392="x",G392*[1]RESULTATS!$D$11,0)</f>
        <v>0</v>
      </c>
      <c r="M392" s="64">
        <f>IF(I392="x",G392*[1]RESULTATS!$D$11,0)</f>
        <v>0</v>
      </c>
    </row>
    <row r="393" spans="1:13" ht="39.75" customHeight="1" thickBot="1" x14ac:dyDescent="0.3">
      <c r="A393" s="515"/>
      <c r="B393" s="518"/>
      <c r="C393" s="521"/>
      <c r="D393" s="521"/>
      <c r="E393" s="521"/>
      <c r="F393" s="65" t="s">
        <v>31</v>
      </c>
      <c r="G393" s="5">
        <v>0</v>
      </c>
      <c r="H393" s="6"/>
      <c r="I393" s="6"/>
      <c r="J393" s="499"/>
      <c r="K393" s="499"/>
      <c r="L393" s="66">
        <f>IF(H393="x",G393*[1]RESULTATS!$D$11,0)</f>
        <v>0</v>
      </c>
      <c r="M393" s="67">
        <f>IF(I393="x",G393*[1]RESULTATS!$D$11,0)</f>
        <v>0</v>
      </c>
    </row>
    <row r="394" spans="1:13" ht="14.85" customHeight="1" x14ac:dyDescent="0.25">
      <c r="A394" s="513">
        <v>1</v>
      </c>
      <c r="B394" s="516" t="s">
        <v>434</v>
      </c>
      <c r="C394" s="519" t="s">
        <v>435</v>
      </c>
      <c r="D394" s="519" t="s">
        <v>436</v>
      </c>
      <c r="E394" s="519" t="s">
        <v>437</v>
      </c>
      <c r="F394" s="60" t="s">
        <v>16</v>
      </c>
      <c r="G394" s="1">
        <v>0</v>
      </c>
      <c r="H394" s="2"/>
      <c r="I394" s="2"/>
      <c r="J394" s="497"/>
      <c r="K394" s="497" t="s">
        <v>1495</v>
      </c>
      <c r="L394" s="61">
        <f>IF(H394="x",G394*[1]RESULTATS!$D$11,0)</f>
        <v>0</v>
      </c>
      <c r="M394" s="62">
        <f>IF(I394="x",G394*[1]RESULTATS!$D$11,0)</f>
        <v>0</v>
      </c>
    </row>
    <row r="395" spans="1:13" x14ac:dyDescent="0.25">
      <c r="A395" s="514"/>
      <c r="B395" s="517"/>
      <c r="C395" s="520"/>
      <c r="D395" s="520"/>
      <c r="E395" s="520"/>
      <c r="F395" s="37" t="s">
        <v>17</v>
      </c>
      <c r="G395" s="3">
        <v>0</v>
      </c>
      <c r="J395" s="498"/>
      <c r="K395" s="498"/>
      <c r="L395" s="63">
        <f>IF(H395="x",G395*[1]RESULTATS!$D$11,0)</f>
        <v>0</v>
      </c>
      <c r="M395" s="64">
        <f>IF(I395="x",G395*[1]RESULTATS!$D$11,0)</f>
        <v>0</v>
      </c>
    </row>
    <row r="396" spans="1:13" ht="26.85" customHeight="1" x14ac:dyDescent="0.25">
      <c r="A396" s="514"/>
      <c r="B396" s="517"/>
      <c r="C396" s="520"/>
      <c r="D396" s="520"/>
      <c r="E396" s="520"/>
      <c r="F396" s="37" t="s">
        <v>36</v>
      </c>
      <c r="G396" s="3">
        <v>0</v>
      </c>
      <c r="J396" s="498"/>
      <c r="K396" s="498"/>
      <c r="L396" s="63">
        <f>IF(H396="x",G396*[1]RESULTATS!$D$11,0)</f>
        <v>0</v>
      </c>
      <c r="M396" s="64">
        <f>IF(I396="x",G396*[1]RESULTATS!$D$11,0)</f>
        <v>0</v>
      </c>
    </row>
    <row r="397" spans="1:13" ht="51" customHeight="1" thickBot="1" x14ac:dyDescent="0.3">
      <c r="A397" s="515"/>
      <c r="B397" s="518"/>
      <c r="C397" s="521"/>
      <c r="D397" s="521"/>
      <c r="E397" s="521"/>
      <c r="F397" s="65" t="s">
        <v>400</v>
      </c>
      <c r="G397" s="5">
        <v>4</v>
      </c>
      <c r="H397" s="6"/>
      <c r="I397" s="6"/>
      <c r="J397" s="499"/>
      <c r="K397" s="499"/>
      <c r="L397" s="66">
        <f>IF(H397="x",G397*[1]RESULTATS!$D$11,0)</f>
        <v>0</v>
      </c>
      <c r="M397" s="67">
        <f>IF(I397="x",G397*[1]RESULTATS!$D$11,0)</f>
        <v>0</v>
      </c>
    </row>
    <row r="398" spans="1:13" ht="14.85" customHeight="1" x14ac:dyDescent="0.25">
      <c r="A398" s="513">
        <v>1</v>
      </c>
      <c r="B398" s="516" t="s">
        <v>438</v>
      </c>
      <c r="C398" s="519" t="s">
        <v>439</v>
      </c>
      <c r="D398" s="519" t="s">
        <v>440</v>
      </c>
      <c r="E398" s="519" t="s">
        <v>441</v>
      </c>
      <c r="F398" s="60" t="s">
        <v>16</v>
      </c>
      <c r="G398" s="1">
        <v>0</v>
      </c>
      <c r="H398" s="2"/>
      <c r="I398" s="2"/>
      <c r="J398" s="497"/>
      <c r="K398" s="497" t="s">
        <v>1496</v>
      </c>
      <c r="L398" s="61">
        <f>IF(H398="x",G398*[1]RESULTATS!$D$11,0)</f>
        <v>0</v>
      </c>
      <c r="M398" s="62">
        <f>IF(I398="x",G398*[1]RESULTATS!$D$11,0)</f>
        <v>0</v>
      </c>
    </row>
    <row r="399" spans="1:13" x14ac:dyDescent="0.25">
      <c r="A399" s="514"/>
      <c r="B399" s="517"/>
      <c r="C399" s="520"/>
      <c r="D399" s="520"/>
      <c r="E399" s="520"/>
      <c r="F399" s="37" t="s">
        <v>17</v>
      </c>
      <c r="G399" s="3">
        <v>0</v>
      </c>
      <c r="J399" s="498"/>
      <c r="K399" s="498"/>
      <c r="L399" s="63">
        <f>IF(H399="x",G399*[1]RESULTATS!$D$11,0)</f>
        <v>0</v>
      </c>
      <c r="M399" s="64">
        <f>IF(I399="x",G399*[1]RESULTATS!$D$11,0)</f>
        <v>0</v>
      </c>
    </row>
    <row r="400" spans="1:13" x14ac:dyDescent="0.25">
      <c r="A400" s="514"/>
      <c r="B400" s="517"/>
      <c r="C400" s="520"/>
      <c r="D400" s="520"/>
      <c r="E400" s="520"/>
      <c r="F400" s="37" t="s">
        <v>36</v>
      </c>
      <c r="G400" s="3">
        <v>0</v>
      </c>
      <c r="J400" s="498"/>
      <c r="K400" s="498"/>
      <c r="L400" s="63">
        <f>IF(H400="x",G400*[1]RESULTATS!$D$11,0)</f>
        <v>0</v>
      </c>
      <c r="M400" s="64">
        <f>IF(I400="x",G400*[1]RESULTATS!$D$11,0)</f>
        <v>0</v>
      </c>
    </row>
    <row r="401" spans="1:13" ht="15.75" thickBot="1" x14ac:dyDescent="0.3">
      <c r="A401" s="515"/>
      <c r="B401" s="518"/>
      <c r="C401" s="521"/>
      <c r="D401" s="521"/>
      <c r="E401" s="521"/>
      <c r="F401" s="65" t="s">
        <v>400</v>
      </c>
      <c r="G401" s="5">
        <v>4</v>
      </c>
      <c r="H401" s="6"/>
      <c r="I401" s="6"/>
      <c r="J401" s="499"/>
      <c r="K401" s="499"/>
      <c r="L401" s="66">
        <f>IF(H401="x",G401*[1]RESULTATS!$D$11,0)</f>
        <v>0</v>
      </c>
      <c r="M401" s="67">
        <f>IF(I401="x",G401*[1]RESULTATS!$D$11,0)</f>
        <v>0</v>
      </c>
    </row>
    <row r="402" spans="1:13" ht="14.85" customHeight="1" x14ac:dyDescent="0.25">
      <c r="A402" s="513">
        <v>1</v>
      </c>
      <c r="B402" s="516" t="s">
        <v>442</v>
      </c>
      <c r="C402" s="519" t="s">
        <v>443</v>
      </c>
      <c r="D402" s="519" t="s">
        <v>444</v>
      </c>
      <c r="E402" s="519" t="s">
        <v>445</v>
      </c>
      <c r="F402" s="60" t="s">
        <v>16</v>
      </c>
      <c r="G402" s="1">
        <v>0</v>
      </c>
      <c r="H402" s="2"/>
      <c r="I402" s="2"/>
      <c r="J402" s="494"/>
      <c r="K402" s="500" t="s">
        <v>1497</v>
      </c>
      <c r="L402" s="61">
        <f>IF(H402="x",G402*[1]RESULTATS!$D$11,0)</f>
        <v>0</v>
      </c>
      <c r="M402" s="62">
        <f>IF(I402="x",G402*[1]RESULTATS!$D$11,0)</f>
        <v>0</v>
      </c>
    </row>
    <row r="403" spans="1:13" x14ac:dyDescent="0.25">
      <c r="A403" s="514"/>
      <c r="B403" s="517"/>
      <c r="C403" s="520"/>
      <c r="D403" s="520"/>
      <c r="E403" s="520"/>
      <c r="F403" s="37" t="s">
        <v>17</v>
      </c>
      <c r="G403" s="3">
        <v>0</v>
      </c>
      <c r="J403" s="495"/>
      <c r="K403" s="495"/>
      <c r="L403" s="63">
        <f>IF(H403="x",G403*[1]RESULTATS!$D$11,0)</f>
        <v>0</v>
      </c>
      <c r="M403" s="64">
        <f>IF(I403="x",G403*[1]RESULTATS!$D$11,0)</f>
        <v>0</v>
      </c>
    </row>
    <row r="404" spans="1:13" x14ac:dyDescent="0.25">
      <c r="A404" s="514"/>
      <c r="B404" s="517"/>
      <c r="C404" s="520"/>
      <c r="D404" s="520"/>
      <c r="E404" s="520"/>
      <c r="F404" s="37" t="s">
        <v>36</v>
      </c>
      <c r="G404" s="3">
        <v>0</v>
      </c>
      <c r="J404" s="495"/>
      <c r="K404" s="495"/>
      <c r="L404" s="63">
        <f>IF(H404="x",G404*[1]RESULTATS!$D$11,0)</f>
        <v>0</v>
      </c>
      <c r="M404" s="64">
        <f>IF(I404="x",G404*[1]RESULTATS!$D$11,0)</f>
        <v>0</v>
      </c>
    </row>
    <row r="405" spans="1:13" x14ac:dyDescent="0.25">
      <c r="A405" s="514"/>
      <c r="B405" s="517"/>
      <c r="C405" s="520"/>
      <c r="D405" s="520"/>
      <c r="E405" s="520"/>
      <c r="F405" s="37" t="s">
        <v>45</v>
      </c>
      <c r="G405" s="3">
        <v>2</v>
      </c>
      <c r="J405" s="495"/>
      <c r="K405" s="495"/>
      <c r="L405" s="63">
        <f>IF(H405="x",G405*[1]RESULTATS!$D$11,0)</f>
        <v>0</v>
      </c>
      <c r="M405" s="64">
        <f>IF(I405="x",G405*[1]RESULTATS!$D$11,0)</f>
        <v>0</v>
      </c>
    </row>
    <row r="406" spans="1:13" ht="216.75" customHeight="1" thickBot="1" x14ac:dyDescent="0.3">
      <c r="A406" s="515"/>
      <c r="B406" s="518"/>
      <c r="C406" s="521"/>
      <c r="D406" s="521"/>
      <c r="E406" s="521"/>
      <c r="F406" s="65" t="s">
        <v>446</v>
      </c>
      <c r="G406" s="5">
        <v>4</v>
      </c>
      <c r="H406" s="6"/>
      <c r="I406" s="6"/>
      <c r="J406" s="496"/>
      <c r="K406" s="496"/>
      <c r="L406" s="66">
        <f>IF(H406="x",G406*[1]RESULTATS!$D$11,0)</f>
        <v>0</v>
      </c>
      <c r="M406" s="67">
        <f>IF(I406="x",G406*[1]RESULTATS!$D$11,0)</f>
        <v>0</v>
      </c>
    </row>
    <row r="407" spans="1:13" ht="14.85" customHeight="1" x14ac:dyDescent="0.25">
      <c r="A407" s="513">
        <v>1</v>
      </c>
      <c r="B407" s="516" t="s">
        <v>447</v>
      </c>
      <c r="C407" s="519" t="s">
        <v>448</v>
      </c>
      <c r="D407" s="519" t="s">
        <v>449</v>
      </c>
      <c r="E407" s="519" t="s">
        <v>450</v>
      </c>
      <c r="F407" s="60" t="s">
        <v>16</v>
      </c>
      <c r="G407" s="1">
        <v>0</v>
      </c>
      <c r="H407" s="2"/>
      <c r="I407" s="2"/>
      <c r="J407" s="497"/>
      <c r="K407" s="497" t="s">
        <v>1501</v>
      </c>
      <c r="L407" s="61">
        <f>IF(H407="x",G407*[1]RESULTATS!$D$11,0)</f>
        <v>0</v>
      </c>
      <c r="M407" s="62">
        <f>IF(I407="x",G407*[1]RESULTATS!$D$11,0)</f>
        <v>0</v>
      </c>
    </row>
    <row r="408" spans="1:13" x14ac:dyDescent="0.25">
      <c r="A408" s="514"/>
      <c r="B408" s="517"/>
      <c r="C408" s="520"/>
      <c r="D408" s="520"/>
      <c r="E408" s="520"/>
      <c r="F408" s="37" t="s">
        <v>17</v>
      </c>
      <c r="G408" s="3">
        <v>0</v>
      </c>
      <c r="J408" s="498"/>
      <c r="K408" s="498"/>
      <c r="L408" s="63">
        <f>IF(H408="x",G408*[1]RESULTATS!$D$11,0)</f>
        <v>0</v>
      </c>
      <c r="M408" s="64">
        <f>IF(I408="x",G408*[1]RESULTATS!$D$11,0)</f>
        <v>0</v>
      </c>
    </row>
    <row r="409" spans="1:13" x14ac:dyDescent="0.25">
      <c r="A409" s="514"/>
      <c r="B409" s="517"/>
      <c r="C409" s="520"/>
      <c r="D409" s="520"/>
      <c r="E409" s="520"/>
      <c r="F409" s="37" t="s">
        <v>36</v>
      </c>
      <c r="G409" s="3">
        <v>0</v>
      </c>
      <c r="J409" s="498"/>
      <c r="K409" s="498"/>
      <c r="L409" s="63">
        <f>IF(H409="x",G409*[1]RESULTATS!$D$11,0)</f>
        <v>0</v>
      </c>
      <c r="M409" s="64">
        <f>IF(I409="x",G409*[1]RESULTATS!$D$11,0)</f>
        <v>0</v>
      </c>
    </row>
    <row r="410" spans="1:13" ht="226.5" customHeight="1" thickBot="1" x14ac:dyDescent="0.3">
      <c r="A410" s="515"/>
      <c r="B410" s="518"/>
      <c r="C410" s="521"/>
      <c r="D410" s="521"/>
      <c r="E410" s="521"/>
      <c r="F410" s="65" t="s">
        <v>400</v>
      </c>
      <c r="G410" s="5">
        <v>4</v>
      </c>
      <c r="H410" s="6"/>
      <c r="I410" s="6"/>
      <c r="J410" s="499"/>
      <c r="K410" s="499"/>
      <c r="L410" s="66">
        <f>IF(H410="x",G410*[1]RESULTATS!$D$11,0)</f>
        <v>0</v>
      </c>
      <c r="M410" s="67">
        <f>IF(I410="x",G410*[1]RESULTATS!$D$11,0)</f>
        <v>0</v>
      </c>
    </row>
    <row r="411" spans="1:13" ht="14.85" customHeight="1" x14ac:dyDescent="0.25">
      <c r="A411" s="513">
        <v>1</v>
      </c>
      <c r="B411" s="516" t="s">
        <v>451</v>
      </c>
      <c r="C411" s="519" t="s">
        <v>452</v>
      </c>
      <c r="D411" s="519" t="s">
        <v>453</v>
      </c>
      <c r="E411" s="527" t="s">
        <v>454</v>
      </c>
      <c r="F411" s="60" t="s">
        <v>16</v>
      </c>
      <c r="G411" s="1">
        <v>0</v>
      </c>
      <c r="H411" s="50"/>
      <c r="I411" s="50"/>
      <c r="J411" s="501"/>
      <c r="K411" s="501" t="s">
        <v>1498</v>
      </c>
      <c r="L411" s="61">
        <f>IF(H411="x",G411*[1]RESULTATS!$D$11,0)</f>
        <v>0</v>
      </c>
      <c r="M411" s="62">
        <f>IF(I411="x",G411*[1]RESULTATS!$D$11,0)</f>
        <v>0</v>
      </c>
    </row>
    <row r="412" spans="1:13" x14ac:dyDescent="0.25">
      <c r="A412" s="514"/>
      <c r="B412" s="517"/>
      <c r="C412" s="520"/>
      <c r="D412" s="520"/>
      <c r="E412" s="528"/>
      <c r="F412" s="37" t="s">
        <v>17</v>
      </c>
      <c r="G412" s="3">
        <v>0</v>
      </c>
      <c r="H412" s="42"/>
      <c r="I412" s="42"/>
      <c r="J412" s="502"/>
      <c r="K412" s="502"/>
      <c r="L412" s="63">
        <f>IF(H412="x",G412*[1]RESULTATS!$D$11,0)</f>
        <v>0</v>
      </c>
      <c r="M412" s="64">
        <f>IF(I412="x",G412*[1]RESULTATS!$D$11,0)</f>
        <v>0</v>
      </c>
    </row>
    <row r="413" spans="1:13" x14ac:dyDescent="0.25">
      <c r="A413" s="514"/>
      <c r="B413" s="517"/>
      <c r="C413" s="520"/>
      <c r="D413" s="520"/>
      <c r="E413" s="528"/>
      <c r="F413" s="37" t="s">
        <v>36</v>
      </c>
      <c r="G413" s="3">
        <v>0</v>
      </c>
      <c r="H413" s="42"/>
      <c r="I413" s="42"/>
      <c r="J413" s="502"/>
      <c r="K413" s="502"/>
      <c r="L413" s="63">
        <f>IF(H413="x",G413*[1]RESULTATS!$D$11,0)</f>
        <v>0</v>
      </c>
      <c r="M413" s="64">
        <f>IF(I413="x",G413*[1]RESULTATS!$D$11,0)</f>
        <v>0</v>
      </c>
    </row>
    <row r="414" spans="1:13" ht="208.5" customHeight="1" thickBot="1" x14ac:dyDescent="0.3">
      <c r="A414" s="515"/>
      <c r="B414" s="518"/>
      <c r="C414" s="521"/>
      <c r="D414" s="521"/>
      <c r="E414" s="529"/>
      <c r="F414" s="65" t="s">
        <v>45</v>
      </c>
      <c r="G414" s="5">
        <v>2</v>
      </c>
      <c r="H414" s="43"/>
      <c r="I414" s="43"/>
      <c r="J414" s="503"/>
      <c r="K414" s="503"/>
      <c r="L414" s="66">
        <f>IF(H414="x",G414*[1]RESULTATS!$D$11,0)</f>
        <v>0</v>
      </c>
      <c r="M414" s="67">
        <f>IF(I414="x",G414*[1]RESULTATS!$D$11,0)</f>
        <v>0</v>
      </c>
    </row>
    <row r="415" spans="1:13" ht="15.75" x14ac:dyDescent="0.25">
      <c r="A415" s="7"/>
      <c r="F415" s="54" t="s">
        <v>86</v>
      </c>
      <c r="G415" s="10">
        <f>G414+G410+G406+G401+G397+G392+G385</f>
        <v>26</v>
      </c>
      <c r="H415" s="11">
        <f>SUMIF(H377:H414,"x",G377:G414)</f>
        <v>0</v>
      </c>
      <c r="I415" s="11">
        <f>SUMIF(I377:I414,"x",G377:G414)</f>
        <v>0</v>
      </c>
      <c r="L415" s="68">
        <f>SUM(L377:L414)</f>
        <v>0</v>
      </c>
      <c r="M415" s="68">
        <f>SUM(M377:M414)</f>
        <v>0</v>
      </c>
    </row>
    <row r="416" spans="1:13" ht="15.75" x14ac:dyDescent="0.25">
      <c r="F416" s="55" t="s">
        <v>87</v>
      </c>
      <c r="G416" s="22">
        <v>8.5000000000000006E-2</v>
      </c>
      <c r="H416" s="8"/>
      <c r="I416" s="8"/>
    </row>
    <row r="417" spans="1:13" x14ac:dyDescent="0.25">
      <c r="A417" s="13"/>
      <c r="B417" s="10"/>
      <c r="C417" s="14"/>
      <c r="D417" s="14"/>
      <c r="E417" s="14"/>
      <c r="F417" s="121"/>
      <c r="G417" s="15"/>
      <c r="H417" s="8"/>
      <c r="I417" s="8"/>
    </row>
    <row r="418" spans="1:13" ht="19.5" thickBot="1" x14ac:dyDescent="0.3">
      <c r="A418" s="522" t="s">
        <v>455</v>
      </c>
      <c r="B418" s="523"/>
      <c r="C418" s="523"/>
      <c r="D418" s="523"/>
      <c r="E418" s="523"/>
      <c r="F418" s="523"/>
      <c r="G418" s="523"/>
      <c r="H418" s="525"/>
      <c r="I418" s="525"/>
      <c r="J418" s="526"/>
      <c r="K418" s="58"/>
      <c r="L418" s="59"/>
      <c r="M418" s="59"/>
    </row>
    <row r="419" spans="1:13" ht="14.85" customHeight="1" x14ac:dyDescent="0.25">
      <c r="A419" s="513">
        <v>1</v>
      </c>
      <c r="B419" s="516" t="s">
        <v>456</v>
      </c>
      <c r="C419" s="519" t="s">
        <v>457</v>
      </c>
      <c r="D419" s="519" t="s">
        <v>458</v>
      </c>
      <c r="E419" s="519" t="s">
        <v>459</v>
      </c>
      <c r="F419" s="60" t="s">
        <v>16</v>
      </c>
      <c r="G419" s="1">
        <v>0</v>
      </c>
      <c r="H419" s="2"/>
      <c r="I419" s="2"/>
      <c r="J419" s="497"/>
      <c r="K419" s="497" t="s">
        <v>1499</v>
      </c>
      <c r="L419" s="61">
        <f>IF(H419="x",G419*[1]RESULTATS!$F$11,0)</f>
        <v>0</v>
      </c>
      <c r="M419" s="62">
        <f>IF(I419="x",G419*[1]RESULTATS!$F$11,0)</f>
        <v>0</v>
      </c>
    </row>
    <row r="420" spans="1:13" x14ac:dyDescent="0.25">
      <c r="A420" s="514"/>
      <c r="B420" s="517"/>
      <c r="C420" s="520"/>
      <c r="D420" s="520"/>
      <c r="E420" s="520"/>
      <c r="F420" s="37" t="s">
        <v>17</v>
      </c>
      <c r="G420" s="3">
        <v>0</v>
      </c>
      <c r="J420" s="498"/>
      <c r="K420" s="498"/>
      <c r="L420" s="63">
        <f>IF(H420="x",G420*[1]RESULTATS!$F$11,0)</f>
        <v>0</v>
      </c>
      <c r="M420" s="64">
        <f>IF(I420="x",G420*[1]RESULTATS!$F$11,0)</f>
        <v>0</v>
      </c>
    </row>
    <row r="421" spans="1:13" x14ac:dyDescent="0.25">
      <c r="A421" s="514"/>
      <c r="B421" s="517"/>
      <c r="C421" s="520"/>
      <c r="D421" s="520"/>
      <c r="E421" s="520"/>
      <c r="F421" s="37" t="s">
        <v>36</v>
      </c>
      <c r="G421" s="3">
        <v>0</v>
      </c>
      <c r="J421" s="498"/>
      <c r="K421" s="498"/>
      <c r="L421" s="63">
        <f>IF(H421="x",G421*[1]RESULTATS!$F$11,0)</f>
        <v>0</v>
      </c>
      <c r="M421" s="64">
        <f>IF(I421="x",G421*[1]RESULTATS!$F$11,0)</f>
        <v>0</v>
      </c>
    </row>
    <row r="422" spans="1:13" x14ac:dyDescent="0.25">
      <c r="A422" s="514"/>
      <c r="B422" s="517"/>
      <c r="C422" s="520"/>
      <c r="D422" s="520"/>
      <c r="E422" s="520"/>
      <c r="F422" s="37" t="s">
        <v>460</v>
      </c>
      <c r="G422" s="3">
        <v>1</v>
      </c>
      <c r="J422" s="498"/>
      <c r="K422" s="498"/>
      <c r="L422" s="63">
        <f>IF(H422="x",G422*[1]RESULTATS!$F$11,0)</f>
        <v>0</v>
      </c>
      <c r="M422" s="64">
        <f>IF(I422="x",G422*[1]RESULTATS!$F$11,0)</f>
        <v>0</v>
      </c>
    </row>
    <row r="423" spans="1:13" ht="30" x14ac:dyDescent="0.25">
      <c r="A423" s="514"/>
      <c r="B423" s="517"/>
      <c r="C423" s="520"/>
      <c r="D423" s="520"/>
      <c r="E423" s="520"/>
      <c r="F423" s="37" t="s">
        <v>461</v>
      </c>
      <c r="G423" s="3">
        <v>2</v>
      </c>
      <c r="J423" s="498"/>
      <c r="K423" s="498"/>
      <c r="L423" s="63">
        <f>IF(H423="x",G423*[1]RESULTATS!$F$11,0)</f>
        <v>0</v>
      </c>
      <c r="M423" s="64">
        <f>IF(I423="x",G423*[1]RESULTATS!$F$11,0)</f>
        <v>0</v>
      </c>
    </row>
    <row r="424" spans="1:13" ht="30" x14ac:dyDescent="0.25">
      <c r="A424" s="514"/>
      <c r="B424" s="517"/>
      <c r="C424" s="520"/>
      <c r="D424" s="520"/>
      <c r="E424" s="520"/>
      <c r="F424" s="37" t="s">
        <v>462</v>
      </c>
      <c r="G424" s="3">
        <v>3</v>
      </c>
      <c r="J424" s="498"/>
      <c r="K424" s="498"/>
      <c r="L424" s="63">
        <f>IF(H424="x",G424*[1]RESULTATS!$F$11,0)</f>
        <v>0</v>
      </c>
      <c r="M424" s="64">
        <f>IF(I424="x",G424*[1]RESULTATS!$F$11,0)</f>
        <v>0</v>
      </c>
    </row>
    <row r="425" spans="1:13" ht="30" x14ac:dyDescent="0.25">
      <c r="A425" s="514"/>
      <c r="B425" s="517"/>
      <c r="C425" s="520"/>
      <c r="D425" s="520"/>
      <c r="E425" s="520"/>
      <c r="F425" s="37" t="s">
        <v>463</v>
      </c>
      <c r="G425" s="3">
        <v>4</v>
      </c>
      <c r="H425" s="42"/>
      <c r="I425" s="42"/>
      <c r="J425" s="498"/>
      <c r="K425" s="498"/>
      <c r="L425" s="63">
        <f>IF(H425="x",G425*[1]RESULTATS!$F$11,0)</f>
        <v>0</v>
      </c>
      <c r="M425" s="64">
        <f>IF(I425="x",G425*[1]RESULTATS!$F$11,0)</f>
        <v>0</v>
      </c>
    </row>
    <row r="426" spans="1:13" ht="177" customHeight="1" thickBot="1" x14ac:dyDescent="0.3">
      <c r="A426" s="515"/>
      <c r="B426" s="518"/>
      <c r="C426" s="521"/>
      <c r="D426" s="521"/>
      <c r="E426" s="521"/>
      <c r="F426" s="65" t="s">
        <v>31</v>
      </c>
      <c r="G426" s="5">
        <v>0</v>
      </c>
      <c r="H426" s="6"/>
      <c r="I426" s="6"/>
      <c r="J426" s="499"/>
      <c r="K426" s="499"/>
      <c r="L426" s="66">
        <f>IF(H426="x",G426*[1]RESULTATS!$F$11,0)</f>
        <v>0</v>
      </c>
      <c r="M426" s="67">
        <f>IF(I426="x",G426*[1]RESULTATS!$F$11,0)</f>
        <v>0</v>
      </c>
    </row>
    <row r="427" spans="1:13" ht="15.75" x14ac:dyDescent="0.25">
      <c r="A427" s="7"/>
      <c r="F427" s="54" t="s">
        <v>86</v>
      </c>
      <c r="G427" s="10">
        <f>G425</f>
        <v>4</v>
      </c>
      <c r="H427" s="11">
        <f>SUMIF(H419:H426,"x",G419:G426)</f>
        <v>0</v>
      </c>
      <c r="I427" s="11">
        <f>SUMIF(I419:I426,"x",G419:G426)</f>
        <v>0</v>
      </c>
      <c r="L427" s="68">
        <f>SUM(L419:L426)</f>
        <v>0</v>
      </c>
      <c r="M427" s="68">
        <f>SUM(M419:M426)</f>
        <v>0</v>
      </c>
    </row>
    <row r="428" spans="1:13" ht="15.75" x14ac:dyDescent="0.25">
      <c r="F428" s="55" t="s">
        <v>87</v>
      </c>
      <c r="G428" s="12">
        <v>0.05</v>
      </c>
      <c r="H428" s="8"/>
      <c r="I428" s="8"/>
    </row>
    <row r="429" spans="1:13" x14ac:dyDescent="0.25">
      <c r="A429" s="13"/>
      <c r="B429" s="10"/>
      <c r="C429" s="14"/>
      <c r="D429" s="14"/>
      <c r="E429" s="14"/>
      <c r="F429" s="121"/>
      <c r="G429" s="15"/>
      <c r="H429" s="8"/>
      <c r="I429" s="8"/>
    </row>
    <row r="430" spans="1:13" ht="19.5" thickBot="1" x14ac:dyDescent="0.3">
      <c r="A430" s="522" t="s">
        <v>464</v>
      </c>
      <c r="B430" s="523"/>
      <c r="C430" s="523"/>
      <c r="D430" s="523"/>
      <c r="E430" s="523"/>
      <c r="F430" s="523"/>
      <c r="G430" s="523"/>
      <c r="H430" s="523"/>
      <c r="I430" s="523"/>
      <c r="J430" s="524"/>
      <c r="K430" s="58"/>
      <c r="L430" s="59"/>
      <c r="M430" s="59"/>
    </row>
    <row r="431" spans="1:13" ht="14.85" customHeight="1" x14ac:dyDescent="0.25">
      <c r="A431" s="513">
        <v>1</v>
      </c>
      <c r="B431" s="516" t="s">
        <v>465</v>
      </c>
      <c r="C431" s="519" t="s">
        <v>466</v>
      </c>
      <c r="D431" s="519" t="s">
        <v>467</v>
      </c>
      <c r="E431" s="519" t="s">
        <v>468</v>
      </c>
      <c r="F431" s="60" t="s">
        <v>16</v>
      </c>
      <c r="G431" s="1">
        <v>0</v>
      </c>
      <c r="H431" s="2"/>
      <c r="I431" s="2"/>
      <c r="J431" s="497"/>
      <c r="K431" s="497" t="s">
        <v>1500</v>
      </c>
      <c r="L431" s="61">
        <f>IF(H431="x",G431*[1]RESULTATS!$K$11,0)</f>
        <v>0</v>
      </c>
      <c r="M431" s="62">
        <f>IF(I431="x",G431*[1]RESULTATS!$K$11,0)</f>
        <v>0</v>
      </c>
    </row>
    <row r="432" spans="1:13" x14ac:dyDescent="0.25">
      <c r="A432" s="514"/>
      <c r="B432" s="517"/>
      <c r="C432" s="520"/>
      <c r="D432" s="520"/>
      <c r="E432" s="520"/>
      <c r="F432" s="37" t="s">
        <v>17</v>
      </c>
      <c r="G432" s="3">
        <v>0</v>
      </c>
      <c r="J432" s="498"/>
      <c r="K432" s="498"/>
      <c r="L432" s="63">
        <f>IF(H432="x",G432*[1]RESULTATS!$K$11,0)</f>
        <v>0</v>
      </c>
      <c r="M432" s="64">
        <f>IF(I432="x",G432*[1]RESULTATS!$K$11,0)</f>
        <v>0</v>
      </c>
    </row>
    <row r="433" spans="1:13" x14ac:dyDescent="0.25">
      <c r="A433" s="514"/>
      <c r="B433" s="517"/>
      <c r="C433" s="520"/>
      <c r="D433" s="520"/>
      <c r="E433" s="520"/>
      <c r="F433" s="37" t="s">
        <v>357</v>
      </c>
      <c r="G433" s="3">
        <v>0</v>
      </c>
      <c r="J433" s="498"/>
      <c r="K433" s="498"/>
      <c r="L433" s="63">
        <f>IF(H433="x",G433*[1]RESULTATS!$K$11,0)</f>
        <v>0</v>
      </c>
      <c r="M433" s="64">
        <f>IF(I433="x",G433*[1]RESULTATS!$K$11,0)</f>
        <v>0</v>
      </c>
    </row>
    <row r="434" spans="1:13" x14ac:dyDescent="0.25">
      <c r="A434" s="514"/>
      <c r="B434" s="517"/>
      <c r="C434" s="520"/>
      <c r="D434" s="520"/>
      <c r="E434" s="520"/>
      <c r="F434" s="37" t="s">
        <v>469</v>
      </c>
      <c r="G434" s="3">
        <v>1</v>
      </c>
      <c r="J434" s="498"/>
      <c r="K434" s="498"/>
      <c r="L434" s="63">
        <f>IF(H434="x",G434*[1]RESULTATS!$K$11,0)</f>
        <v>0</v>
      </c>
      <c r="M434" s="64">
        <f>IF(I434="x",G434*[1]RESULTATS!$K$11,0)</f>
        <v>0</v>
      </c>
    </row>
    <row r="435" spans="1:13" x14ac:dyDescent="0.25">
      <c r="A435" s="514"/>
      <c r="B435" s="517"/>
      <c r="C435" s="520"/>
      <c r="D435" s="520"/>
      <c r="E435" s="520"/>
      <c r="F435" s="37" t="s">
        <v>470</v>
      </c>
      <c r="G435" s="3">
        <v>2</v>
      </c>
      <c r="J435" s="498"/>
      <c r="K435" s="498"/>
      <c r="L435" s="63">
        <f>IF(H435="x",G435*[1]RESULTATS!$K$11,0)</f>
        <v>0</v>
      </c>
      <c r="M435" s="64">
        <f>IF(I435="x",G435*[1]RESULTATS!$K$11,0)</f>
        <v>0</v>
      </c>
    </row>
    <row r="436" spans="1:13" x14ac:dyDescent="0.25">
      <c r="A436" s="514"/>
      <c r="B436" s="517"/>
      <c r="C436" s="520"/>
      <c r="D436" s="520"/>
      <c r="E436" s="520"/>
      <c r="F436" s="37" t="s">
        <v>471</v>
      </c>
      <c r="G436" s="3">
        <v>3</v>
      </c>
      <c r="J436" s="498"/>
      <c r="K436" s="498"/>
      <c r="L436" s="63">
        <f>IF(H436="x",G436*[1]RESULTATS!$K$11,0)</f>
        <v>0</v>
      </c>
      <c r="M436" s="64">
        <f>IF(I436="x",G436*[1]RESULTATS!$K$11,0)</f>
        <v>0</v>
      </c>
    </row>
    <row r="437" spans="1:13" x14ac:dyDescent="0.25">
      <c r="A437" s="514"/>
      <c r="B437" s="517"/>
      <c r="C437" s="520"/>
      <c r="D437" s="520"/>
      <c r="E437" s="520"/>
      <c r="F437" s="37" t="s">
        <v>472</v>
      </c>
      <c r="G437" s="3">
        <v>4</v>
      </c>
      <c r="J437" s="498"/>
      <c r="K437" s="498"/>
      <c r="L437" s="63">
        <f>IF(H437="x",G437*[1]RESULTATS!$K$11,0)</f>
        <v>0</v>
      </c>
      <c r="M437" s="64">
        <f>IF(I437="x",G437*[1]RESULTATS!$K$11,0)</f>
        <v>0</v>
      </c>
    </row>
    <row r="438" spans="1:13" ht="111" customHeight="1" thickBot="1" x14ac:dyDescent="0.3">
      <c r="A438" s="515"/>
      <c r="B438" s="518"/>
      <c r="C438" s="521"/>
      <c r="D438" s="521"/>
      <c r="E438" s="521"/>
      <c r="F438" s="65" t="s">
        <v>31</v>
      </c>
      <c r="G438" s="5">
        <v>0</v>
      </c>
      <c r="H438" s="6"/>
      <c r="I438" s="6"/>
      <c r="J438" s="499"/>
      <c r="K438" s="499"/>
      <c r="L438" s="66">
        <f>IF(H438="x",G438*[1]RESULTATS!$K$11,0)</f>
        <v>0</v>
      </c>
      <c r="M438" s="67">
        <f>IF(I438="x",G438*[1]RESULTATS!$K$11,0)</f>
        <v>0</v>
      </c>
    </row>
    <row r="439" spans="1:13" ht="14.85" customHeight="1" x14ac:dyDescent="0.25">
      <c r="A439" s="513">
        <v>1</v>
      </c>
      <c r="B439" s="516" t="s">
        <v>473</v>
      </c>
      <c r="C439" s="519" t="s">
        <v>474</v>
      </c>
      <c r="D439" s="519" t="s">
        <v>475</v>
      </c>
      <c r="E439" s="519" t="s">
        <v>468</v>
      </c>
      <c r="F439" s="60" t="s">
        <v>16</v>
      </c>
      <c r="G439" s="1">
        <v>0</v>
      </c>
      <c r="H439" s="2"/>
      <c r="I439" s="2"/>
      <c r="J439" s="497"/>
      <c r="K439" s="497" t="s">
        <v>1502</v>
      </c>
      <c r="L439" s="61">
        <f>IF(H439="x",G439*[1]RESULTATS!$K$11,0)</f>
        <v>0</v>
      </c>
      <c r="M439" s="62">
        <f>IF(I439="x",G439*[1]RESULTATS!$K$11,0)</f>
        <v>0</v>
      </c>
    </row>
    <row r="440" spans="1:13" x14ac:dyDescent="0.25">
      <c r="A440" s="514"/>
      <c r="B440" s="517"/>
      <c r="C440" s="520"/>
      <c r="D440" s="520"/>
      <c r="E440" s="520"/>
      <c r="F440" s="37" t="s">
        <v>17</v>
      </c>
      <c r="G440" s="3">
        <v>0</v>
      </c>
      <c r="J440" s="498"/>
      <c r="K440" s="498"/>
      <c r="L440" s="63">
        <f>IF(H440="x",G440*[1]RESULTATS!$K$11,0)</f>
        <v>0</v>
      </c>
      <c r="M440" s="64">
        <f>IF(I440="x",G440*[1]RESULTATS!$K$11,0)</f>
        <v>0</v>
      </c>
    </row>
    <row r="441" spans="1:13" x14ac:dyDescent="0.25">
      <c r="A441" s="514"/>
      <c r="B441" s="517"/>
      <c r="C441" s="520"/>
      <c r="D441" s="520"/>
      <c r="E441" s="520"/>
      <c r="F441" s="37" t="s">
        <v>36</v>
      </c>
      <c r="G441" s="3">
        <v>0</v>
      </c>
      <c r="J441" s="498"/>
      <c r="K441" s="498"/>
      <c r="L441" s="63">
        <f>IF(H441="x",G441*[1]RESULTATS!$K$11,0)</f>
        <v>0</v>
      </c>
      <c r="M441" s="64">
        <f>IF(I441="x",G441*[1]RESULTATS!$K$11,0)</f>
        <v>0</v>
      </c>
    </row>
    <row r="442" spans="1:13" x14ac:dyDescent="0.25">
      <c r="A442" s="514"/>
      <c r="B442" s="517"/>
      <c r="C442" s="520"/>
      <c r="D442" s="520"/>
      <c r="E442" s="520"/>
      <c r="F442" s="37" t="s">
        <v>476</v>
      </c>
      <c r="G442" s="3">
        <v>2</v>
      </c>
      <c r="J442" s="498"/>
      <c r="K442" s="498"/>
      <c r="L442" s="63">
        <f>IF(H442="x",G442*[1]RESULTATS!$K$11,0)</f>
        <v>0</v>
      </c>
      <c r="M442" s="64">
        <f>IF(I442="x",G442*[1]RESULTATS!$K$11,0)</f>
        <v>0</v>
      </c>
    </row>
    <row r="443" spans="1:13" ht="30" x14ac:dyDescent="0.25">
      <c r="A443" s="514"/>
      <c r="B443" s="517"/>
      <c r="C443" s="520"/>
      <c r="D443" s="520"/>
      <c r="E443" s="520"/>
      <c r="F443" s="37" t="s">
        <v>477</v>
      </c>
      <c r="G443" s="3">
        <v>2</v>
      </c>
      <c r="J443" s="498"/>
      <c r="K443" s="498"/>
      <c r="L443" s="63">
        <f>IF(H443="x",G443*[1]RESULTATS!$K$11,0)</f>
        <v>0</v>
      </c>
      <c r="M443" s="64">
        <f>IF(I443="x",G443*[1]RESULTATS!$K$11,0)</f>
        <v>0</v>
      </c>
    </row>
    <row r="444" spans="1:13" x14ac:dyDescent="0.25">
      <c r="A444" s="514"/>
      <c r="B444" s="517"/>
      <c r="C444" s="520"/>
      <c r="D444" s="520"/>
      <c r="E444" s="520"/>
      <c r="F444" s="37" t="s">
        <v>478</v>
      </c>
      <c r="G444" s="3">
        <v>2</v>
      </c>
      <c r="J444" s="498"/>
      <c r="K444" s="498"/>
      <c r="L444" s="63">
        <f>IF(H444="x",G444*[1]RESULTATS!$K$11,0)</f>
        <v>0</v>
      </c>
      <c r="M444" s="64">
        <f>IF(I444="x",G444*[1]RESULTATS!$K$11,0)</f>
        <v>0</v>
      </c>
    </row>
    <row r="445" spans="1:13" x14ac:dyDescent="0.25">
      <c r="A445" s="514"/>
      <c r="B445" s="517"/>
      <c r="C445" s="520"/>
      <c r="D445" s="520"/>
      <c r="E445" s="520"/>
      <c r="F445" s="37" t="s">
        <v>479</v>
      </c>
      <c r="G445" s="3">
        <v>2</v>
      </c>
      <c r="J445" s="498"/>
      <c r="K445" s="498"/>
      <c r="L445" s="63">
        <f>IF(H445="x",G445*[1]RESULTATS!$K$11,0)</f>
        <v>0</v>
      </c>
      <c r="M445" s="64">
        <f>IF(I445="x",G445*[1]RESULTATS!$K$11,0)</f>
        <v>0</v>
      </c>
    </row>
    <row r="446" spans="1:13" ht="15.75" thickBot="1" x14ac:dyDescent="0.3">
      <c r="A446" s="515"/>
      <c r="B446" s="518"/>
      <c r="C446" s="521"/>
      <c r="D446" s="521"/>
      <c r="E446" s="521"/>
      <c r="F446" s="65" t="s">
        <v>31</v>
      </c>
      <c r="G446" s="5">
        <v>0</v>
      </c>
      <c r="H446" s="6"/>
      <c r="I446" s="6"/>
      <c r="J446" s="499"/>
      <c r="K446" s="499"/>
      <c r="L446" s="66">
        <f>IF(H446="x",G446*[1]RESULTATS!$K$11,0)</f>
        <v>0</v>
      </c>
      <c r="M446" s="67">
        <f>IF(I446="x",G446*[1]RESULTATS!$K$11,0)</f>
        <v>0</v>
      </c>
    </row>
    <row r="447" spans="1:13" ht="15.75" x14ac:dyDescent="0.25">
      <c r="A447" s="7"/>
      <c r="F447" s="54" t="s">
        <v>86</v>
      </c>
      <c r="G447" s="10">
        <f>G445+G437</f>
        <v>6</v>
      </c>
      <c r="H447" s="11">
        <f>SUMIF(H431:H446,"x",G431:G446)</f>
        <v>0</v>
      </c>
      <c r="I447" s="11">
        <f>SUMIF(I431:I446,"x",G431:G446)</f>
        <v>0</v>
      </c>
      <c r="L447" s="68">
        <f>SUM(L431:L446)</f>
        <v>0</v>
      </c>
      <c r="M447" s="68">
        <f>SUM(M431:M446)</f>
        <v>0</v>
      </c>
    </row>
    <row r="448" spans="1:13" ht="15.75" x14ac:dyDescent="0.25">
      <c r="F448" s="55" t="s">
        <v>87</v>
      </c>
      <c r="G448" s="22">
        <v>9.5000000000000001E-2</v>
      </c>
      <c r="H448" s="8"/>
      <c r="I448" s="8"/>
    </row>
    <row r="449" spans="1:13" x14ac:dyDescent="0.25">
      <c r="A449" s="7"/>
      <c r="F449" s="69"/>
      <c r="G449" s="23"/>
      <c r="H449" s="8"/>
      <c r="I449" s="8"/>
    </row>
    <row r="450" spans="1:13" ht="19.5" thickBot="1" x14ac:dyDescent="0.3">
      <c r="A450" s="522" t="s">
        <v>480</v>
      </c>
      <c r="B450" s="523"/>
      <c r="C450" s="523"/>
      <c r="D450" s="523"/>
      <c r="E450" s="523"/>
      <c r="F450" s="523"/>
      <c r="G450" s="523"/>
      <c r="H450" s="523"/>
      <c r="I450" s="523"/>
      <c r="J450" s="524"/>
      <c r="K450" s="58"/>
      <c r="L450" s="59"/>
      <c r="M450" s="59"/>
    </row>
    <row r="451" spans="1:13" ht="14.85" customHeight="1" x14ac:dyDescent="0.25">
      <c r="A451" s="513">
        <v>1</v>
      </c>
      <c r="B451" s="516" t="s">
        <v>481</v>
      </c>
      <c r="C451" s="519" t="s">
        <v>482</v>
      </c>
      <c r="D451" s="519" t="s">
        <v>483</v>
      </c>
      <c r="E451" s="519" t="s">
        <v>484</v>
      </c>
      <c r="F451" s="60" t="s">
        <v>16</v>
      </c>
      <c r="G451" s="1">
        <v>0</v>
      </c>
      <c r="H451" s="2"/>
      <c r="I451" s="2"/>
      <c r="J451" s="497"/>
      <c r="K451" s="497" t="s">
        <v>1503</v>
      </c>
      <c r="L451" s="61">
        <f>IF(H451="x",G451*[1]RESULTATS!$I$11,0)</f>
        <v>0</v>
      </c>
      <c r="M451" s="62">
        <f>IF(I451="x",G451*[1]RESULTATS!$I$11,0)</f>
        <v>0</v>
      </c>
    </row>
    <row r="452" spans="1:13" x14ac:dyDescent="0.25">
      <c r="A452" s="514"/>
      <c r="B452" s="517"/>
      <c r="C452" s="520"/>
      <c r="D452" s="520"/>
      <c r="E452" s="520"/>
      <c r="F452" s="37" t="s">
        <v>17</v>
      </c>
      <c r="G452" s="3">
        <v>0</v>
      </c>
      <c r="J452" s="498"/>
      <c r="K452" s="498"/>
      <c r="L452" s="63">
        <f>IF(H452="x",G452*[1]RESULTATS!$I$11,0)</f>
        <v>0</v>
      </c>
      <c r="M452" s="64">
        <f>IF(I452="x",G452*[1]RESULTATS!$I$11,0)</f>
        <v>0</v>
      </c>
    </row>
    <row r="453" spans="1:13" x14ac:dyDescent="0.25">
      <c r="A453" s="514"/>
      <c r="B453" s="517"/>
      <c r="C453" s="520"/>
      <c r="D453" s="520"/>
      <c r="E453" s="520"/>
      <c r="F453" s="37" t="s">
        <v>36</v>
      </c>
      <c r="G453" s="3">
        <v>0</v>
      </c>
      <c r="J453" s="498"/>
      <c r="K453" s="498"/>
      <c r="L453" s="63">
        <f>IF(H453="x",G453*[1]RESULTATS!$I$11,0)</f>
        <v>0</v>
      </c>
      <c r="M453" s="64">
        <f>IF(I453="x",G453*[1]RESULTATS!$I$11,0)</f>
        <v>0</v>
      </c>
    </row>
    <row r="454" spans="1:13" ht="60" x14ac:dyDescent="0.25">
      <c r="A454" s="514"/>
      <c r="B454" s="517"/>
      <c r="C454" s="520"/>
      <c r="D454" s="520"/>
      <c r="E454" s="520"/>
      <c r="F454" s="37" t="s">
        <v>485</v>
      </c>
      <c r="G454" s="3">
        <v>4</v>
      </c>
      <c r="J454" s="498"/>
      <c r="K454" s="498"/>
      <c r="L454" s="63">
        <f>IF(H454="x",G454*[1]RESULTATS!$I$11,0)</f>
        <v>0</v>
      </c>
      <c r="M454" s="64">
        <f>IF(I454="x",G454*[1]RESULTATS!$I$11,0)</f>
        <v>0</v>
      </c>
    </row>
    <row r="455" spans="1:13" ht="102" customHeight="1" thickBot="1" x14ac:dyDescent="0.3">
      <c r="A455" s="515"/>
      <c r="B455" s="518"/>
      <c r="C455" s="521"/>
      <c r="D455" s="521"/>
      <c r="E455" s="521"/>
      <c r="F455" s="65" t="s">
        <v>486</v>
      </c>
      <c r="G455" s="5">
        <v>4</v>
      </c>
      <c r="H455" s="6"/>
      <c r="I455" s="6"/>
      <c r="J455" s="499"/>
      <c r="K455" s="499"/>
      <c r="L455" s="66">
        <f>IF(H455="x",G455*[1]RESULTATS!$I$11,0)</f>
        <v>0</v>
      </c>
      <c r="M455" s="67">
        <f>IF(I455="x",G455*[1]RESULTATS!$I$11,0)</f>
        <v>0</v>
      </c>
    </row>
    <row r="456" spans="1:13" ht="14.85" customHeight="1" x14ac:dyDescent="0.25">
      <c r="A456" s="513">
        <v>1</v>
      </c>
      <c r="B456" s="516" t="s">
        <v>487</v>
      </c>
      <c r="C456" s="519" t="s">
        <v>488</v>
      </c>
      <c r="D456" s="519" t="s">
        <v>489</v>
      </c>
      <c r="E456" s="519" t="s">
        <v>490</v>
      </c>
      <c r="F456" s="60" t="s">
        <v>16</v>
      </c>
      <c r="G456" s="1">
        <v>0</v>
      </c>
      <c r="H456" s="2"/>
      <c r="I456" s="2"/>
      <c r="J456" s="494"/>
      <c r="K456" s="494" t="s">
        <v>1504</v>
      </c>
      <c r="L456" s="61">
        <f>IF(H456="x",G456*[1]RESULTATS!$I$11,0)</f>
        <v>0</v>
      </c>
      <c r="M456" s="62">
        <f>IF(I456="x",G456*[1]RESULTATS!$I$11,0)</f>
        <v>0</v>
      </c>
    </row>
    <row r="457" spans="1:13" x14ac:dyDescent="0.25">
      <c r="A457" s="514"/>
      <c r="B457" s="517"/>
      <c r="C457" s="520"/>
      <c r="D457" s="520"/>
      <c r="E457" s="520"/>
      <c r="F457" s="37" t="s">
        <v>17</v>
      </c>
      <c r="G457" s="3">
        <v>0</v>
      </c>
      <c r="J457" s="495"/>
      <c r="K457" s="495"/>
      <c r="L457" s="63">
        <f>IF(H457="x",G457*[1]RESULTATS!$I$11,0)</f>
        <v>0</v>
      </c>
      <c r="M457" s="64">
        <f>IF(I457="x",G457*[1]RESULTATS!$I$11,0)</f>
        <v>0</v>
      </c>
    </row>
    <row r="458" spans="1:13" x14ac:dyDescent="0.25">
      <c r="A458" s="514"/>
      <c r="B458" s="517"/>
      <c r="C458" s="520"/>
      <c r="D458" s="520"/>
      <c r="E458" s="520"/>
      <c r="F458" s="37" t="s">
        <v>491</v>
      </c>
      <c r="G458" s="3">
        <v>1</v>
      </c>
      <c r="J458" s="495"/>
      <c r="K458" s="495"/>
      <c r="L458" s="63">
        <f>IF(H458="x",G458*[1]RESULTATS!$I$11,0)</f>
        <v>0</v>
      </c>
      <c r="M458" s="64">
        <f>IF(I458="x",G458*[1]RESULTATS!$I$11,0)</f>
        <v>0</v>
      </c>
    </row>
    <row r="459" spans="1:13" x14ac:dyDescent="0.25">
      <c r="A459" s="514"/>
      <c r="B459" s="517"/>
      <c r="C459" s="520"/>
      <c r="D459" s="520"/>
      <c r="E459" s="520"/>
      <c r="F459" s="37" t="s">
        <v>492</v>
      </c>
      <c r="G459" s="3">
        <v>2</v>
      </c>
      <c r="J459" s="495"/>
      <c r="K459" s="495"/>
      <c r="L459" s="63">
        <f>IF(H459="x",G459*[1]RESULTATS!$I$11,0)</f>
        <v>0</v>
      </c>
      <c r="M459" s="64">
        <f>IF(I459="x",G459*[1]RESULTATS!$I$11,0)</f>
        <v>0</v>
      </c>
    </row>
    <row r="460" spans="1:13" ht="60" customHeight="1" thickBot="1" x14ac:dyDescent="0.3">
      <c r="A460" s="515"/>
      <c r="B460" s="518"/>
      <c r="C460" s="521"/>
      <c r="D460" s="521"/>
      <c r="E460" s="521"/>
      <c r="F460" s="37" t="s">
        <v>400</v>
      </c>
      <c r="G460" s="3">
        <v>4</v>
      </c>
      <c r="J460" s="496"/>
      <c r="K460" s="496"/>
      <c r="L460" s="66">
        <f>IF(H460="x",G460*[1]RESULTATS!$I$11,0)</f>
        <v>0</v>
      </c>
      <c r="M460" s="67">
        <f>IF(I460="x",G460*[1]RESULTATS!$I$11,0)</f>
        <v>0</v>
      </c>
    </row>
    <row r="461" spans="1:13" ht="14.85" customHeight="1" x14ac:dyDescent="0.25">
      <c r="A461" s="513">
        <v>1</v>
      </c>
      <c r="B461" s="516" t="s">
        <v>493</v>
      </c>
      <c r="C461" s="519" t="s">
        <v>494</v>
      </c>
      <c r="D461" s="519" t="s">
        <v>495</v>
      </c>
      <c r="E461" s="519" t="s">
        <v>496</v>
      </c>
      <c r="F461" s="60" t="s">
        <v>16</v>
      </c>
      <c r="G461" s="1">
        <v>0</v>
      </c>
      <c r="H461" s="2"/>
      <c r="I461" s="2"/>
      <c r="J461" s="497"/>
      <c r="K461" s="497" t="s">
        <v>1505</v>
      </c>
      <c r="L461" s="61">
        <f>IF(H461="x",G461*[1]RESULTATS!$I$11,0)</f>
        <v>0</v>
      </c>
      <c r="M461" s="62">
        <f>IF(I461="x",G461*[1]RESULTATS!$I$11,0)</f>
        <v>0</v>
      </c>
    </row>
    <row r="462" spans="1:13" x14ac:dyDescent="0.25">
      <c r="A462" s="514"/>
      <c r="B462" s="517"/>
      <c r="C462" s="520"/>
      <c r="D462" s="520"/>
      <c r="E462" s="520"/>
      <c r="F462" s="37" t="s">
        <v>17</v>
      </c>
      <c r="G462" s="3">
        <v>0</v>
      </c>
      <c r="J462" s="498"/>
      <c r="K462" s="498"/>
      <c r="L462" s="63">
        <f>IF(H462="x",G462*[1]RESULTATS!$I$11,0)</f>
        <v>0</v>
      </c>
      <c r="M462" s="64">
        <f>IF(I462="x",G462*[1]RESULTATS!$I$11,0)</f>
        <v>0</v>
      </c>
    </row>
    <row r="463" spans="1:13" x14ac:dyDescent="0.25">
      <c r="A463" s="514"/>
      <c r="B463" s="517"/>
      <c r="C463" s="520"/>
      <c r="D463" s="520"/>
      <c r="E463" s="520"/>
      <c r="F463" s="37" t="s">
        <v>36</v>
      </c>
      <c r="G463" s="3">
        <v>0</v>
      </c>
      <c r="J463" s="498"/>
      <c r="K463" s="498"/>
      <c r="L463" s="63">
        <f>IF(H463="x",G463*[1]RESULTATS!$I$11,0)</f>
        <v>0</v>
      </c>
      <c r="M463" s="64">
        <f>IF(I463="x",G463*[1]RESULTATS!$I$11,0)</f>
        <v>0</v>
      </c>
    </row>
    <row r="464" spans="1:13" ht="156.75" customHeight="1" thickBot="1" x14ac:dyDescent="0.3">
      <c r="A464" s="515"/>
      <c r="B464" s="518"/>
      <c r="C464" s="521"/>
      <c r="D464" s="521"/>
      <c r="E464" s="521"/>
      <c r="F464" s="65" t="s">
        <v>45</v>
      </c>
      <c r="G464" s="5">
        <v>2</v>
      </c>
      <c r="H464" s="6"/>
      <c r="I464" s="6"/>
      <c r="J464" s="499"/>
      <c r="K464" s="499"/>
      <c r="L464" s="66">
        <f>IF(H464="x",G464*[1]RESULTATS!$I$11,0)</f>
        <v>0</v>
      </c>
      <c r="M464" s="67">
        <f>IF(I464="x",G464*[1]RESULTATS!$I$11,0)</f>
        <v>0</v>
      </c>
    </row>
    <row r="465" spans="1:13" ht="14.85" customHeight="1" x14ac:dyDescent="0.25">
      <c r="A465" s="513">
        <v>1</v>
      </c>
      <c r="B465" s="516" t="s">
        <v>497</v>
      </c>
      <c r="C465" s="519" t="s">
        <v>498</v>
      </c>
      <c r="D465" s="519" t="s">
        <v>499</v>
      </c>
      <c r="E465" s="519" t="s">
        <v>500</v>
      </c>
      <c r="F465" s="60" t="s">
        <v>16</v>
      </c>
      <c r="G465" s="1">
        <v>0</v>
      </c>
      <c r="H465" s="2"/>
      <c r="I465" s="2"/>
      <c r="J465" s="494"/>
      <c r="K465" s="494" t="s">
        <v>1507</v>
      </c>
      <c r="L465" s="61">
        <f>IF(H465="x",G465*[1]RESULTATS!$I$11,0)</f>
        <v>0</v>
      </c>
      <c r="M465" s="62">
        <f>IF(I465="x",G465*[1]RESULTATS!$I$11,0)</f>
        <v>0</v>
      </c>
    </row>
    <row r="466" spans="1:13" x14ac:dyDescent="0.25">
      <c r="A466" s="514"/>
      <c r="B466" s="517"/>
      <c r="C466" s="520"/>
      <c r="D466" s="520"/>
      <c r="E466" s="520"/>
      <c r="F466" s="37" t="s">
        <v>17</v>
      </c>
      <c r="G466" s="3">
        <v>0</v>
      </c>
      <c r="J466" s="495"/>
      <c r="K466" s="495"/>
      <c r="L466" s="63">
        <f>IF(H466="x",G466*[1]RESULTATS!$I$11,0)</f>
        <v>0</v>
      </c>
      <c r="M466" s="64">
        <f>IF(I466="x",G466*[1]RESULTATS!$I$11,0)</f>
        <v>0</v>
      </c>
    </row>
    <row r="467" spans="1:13" ht="30" x14ac:dyDescent="0.25">
      <c r="A467" s="514"/>
      <c r="B467" s="517"/>
      <c r="C467" s="520"/>
      <c r="D467" s="520"/>
      <c r="E467" s="520"/>
      <c r="F467" s="37" t="s">
        <v>501</v>
      </c>
      <c r="G467" s="3">
        <v>0</v>
      </c>
      <c r="J467" s="495"/>
      <c r="K467" s="495"/>
      <c r="L467" s="63">
        <f>IF(H467="x",G467*[1]RESULTATS!$I$11,0)</f>
        <v>0</v>
      </c>
      <c r="M467" s="64">
        <f>IF(I467="x",G467*[1]RESULTATS!$I$11,0)</f>
        <v>0</v>
      </c>
    </row>
    <row r="468" spans="1:13" x14ac:dyDescent="0.25">
      <c r="A468" s="514"/>
      <c r="B468" s="517"/>
      <c r="C468" s="520"/>
      <c r="D468" s="520"/>
      <c r="E468" s="520"/>
      <c r="F468" s="37" t="s">
        <v>502</v>
      </c>
      <c r="G468" s="3">
        <v>2</v>
      </c>
      <c r="J468" s="495"/>
      <c r="K468" s="495"/>
      <c r="L468" s="63">
        <f>IF(H468="x",G468*[1]RESULTATS!$I$11,0)</f>
        <v>0</v>
      </c>
      <c r="M468" s="64">
        <f>IF(I468="x",G468*[1]RESULTATS!$I$11,0)</f>
        <v>0</v>
      </c>
    </row>
    <row r="469" spans="1:13" ht="30" x14ac:dyDescent="0.25">
      <c r="A469" s="514"/>
      <c r="B469" s="517"/>
      <c r="C469" s="520"/>
      <c r="D469" s="520"/>
      <c r="E469" s="520"/>
      <c r="F469" s="37" t="s">
        <v>503</v>
      </c>
      <c r="G469" s="3">
        <v>4</v>
      </c>
      <c r="J469" s="495"/>
      <c r="K469" s="495"/>
      <c r="L469" s="63">
        <f>IF(H469="x",G469*[1]RESULTATS!$I$11,0)</f>
        <v>0</v>
      </c>
      <c r="M469" s="64">
        <f>IF(I469="x",G469*[1]RESULTATS!$I$11,0)</f>
        <v>0</v>
      </c>
    </row>
    <row r="470" spans="1:13" x14ac:dyDescent="0.25">
      <c r="A470" s="514"/>
      <c r="B470" s="517"/>
      <c r="C470" s="520"/>
      <c r="D470" s="520"/>
      <c r="E470" s="520"/>
      <c r="F470" s="37" t="s">
        <v>504</v>
      </c>
      <c r="G470" s="3">
        <v>4</v>
      </c>
      <c r="J470" s="495"/>
      <c r="K470" s="495"/>
      <c r="L470" s="63">
        <f>IF(H470="x",G470*[1]RESULTATS!$I$11,0)</f>
        <v>0</v>
      </c>
      <c r="M470" s="64">
        <f>IF(I470="x",G470*[1]RESULTATS!$I$11,0)</f>
        <v>0</v>
      </c>
    </row>
    <row r="471" spans="1:13" ht="15.75" thickBot="1" x14ac:dyDescent="0.3">
      <c r="A471" s="515"/>
      <c r="B471" s="518"/>
      <c r="C471" s="521"/>
      <c r="D471" s="521"/>
      <c r="E471" s="521"/>
      <c r="F471" s="65" t="s">
        <v>31</v>
      </c>
      <c r="G471" s="5">
        <v>0</v>
      </c>
      <c r="H471" s="6"/>
      <c r="I471" s="6"/>
      <c r="J471" s="496"/>
      <c r="K471" s="496"/>
      <c r="L471" s="66">
        <f>IF(H471="x",G471*[1]RESULTATS!$I$11,0)</f>
        <v>0</v>
      </c>
      <c r="M471" s="67">
        <f>IF(I471="x",G471*[1]RESULTATS!$I$11,0)</f>
        <v>0</v>
      </c>
    </row>
    <row r="472" spans="1:13" ht="14.85" customHeight="1" x14ac:dyDescent="0.25">
      <c r="A472" s="513">
        <v>1</v>
      </c>
      <c r="B472" s="516" t="s">
        <v>505</v>
      </c>
      <c r="C472" s="519" t="s">
        <v>506</v>
      </c>
      <c r="D472" s="519" t="s">
        <v>507</v>
      </c>
      <c r="E472" s="519" t="s">
        <v>508</v>
      </c>
      <c r="F472" s="60" t="s">
        <v>16</v>
      </c>
      <c r="G472" s="1">
        <v>0</v>
      </c>
      <c r="H472" s="2"/>
      <c r="I472" s="2"/>
      <c r="J472" s="497"/>
      <c r="K472" s="497" t="s">
        <v>1508</v>
      </c>
      <c r="L472" s="61">
        <f>IF(H472="x",G472*[1]RESULTATS!$I$11,0)</f>
        <v>0</v>
      </c>
      <c r="M472" s="62">
        <f>IF(I472="x",G472*[1]RESULTATS!$I$11,0)</f>
        <v>0</v>
      </c>
    </row>
    <row r="473" spans="1:13" x14ac:dyDescent="0.25">
      <c r="A473" s="514"/>
      <c r="B473" s="517"/>
      <c r="C473" s="520"/>
      <c r="D473" s="520"/>
      <c r="E473" s="520"/>
      <c r="F473" s="37" t="s">
        <v>17</v>
      </c>
      <c r="G473" s="3">
        <v>0</v>
      </c>
      <c r="J473" s="498"/>
      <c r="K473" s="498"/>
      <c r="L473" s="63">
        <f>IF(H473="x",G473*[1]RESULTATS!$I$11,0)</f>
        <v>0</v>
      </c>
      <c r="M473" s="64">
        <f>IF(I473="x",G473*[1]RESULTATS!$I$11,0)</f>
        <v>0</v>
      </c>
    </row>
    <row r="474" spans="1:13" x14ac:dyDescent="0.25">
      <c r="A474" s="514"/>
      <c r="B474" s="517"/>
      <c r="C474" s="520"/>
      <c r="D474" s="520"/>
      <c r="E474" s="520"/>
      <c r="F474" s="37" t="s">
        <v>509</v>
      </c>
      <c r="G474" s="3">
        <v>0</v>
      </c>
      <c r="J474" s="498"/>
      <c r="K474" s="498"/>
      <c r="L474" s="63">
        <f>IF(H474="x",G474*[1]RESULTATS!$I$11,0)</f>
        <v>0</v>
      </c>
      <c r="M474" s="64">
        <f>IF(I474="x",G474*[1]RESULTATS!$I$11,0)</f>
        <v>0</v>
      </c>
    </row>
    <row r="475" spans="1:13" x14ac:dyDescent="0.25">
      <c r="A475" s="514"/>
      <c r="B475" s="517"/>
      <c r="C475" s="520"/>
      <c r="D475" s="520"/>
      <c r="E475" s="520"/>
      <c r="F475" s="37" t="s">
        <v>510</v>
      </c>
      <c r="G475" s="3">
        <v>3</v>
      </c>
      <c r="J475" s="498"/>
      <c r="K475" s="498"/>
      <c r="L475" s="63">
        <f>IF(H475="x",G475*[1]RESULTATS!$I$11,0)</f>
        <v>0</v>
      </c>
      <c r="M475" s="64">
        <f>IF(I475="x",G475*[1]RESULTATS!$I$11,0)</f>
        <v>0</v>
      </c>
    </row>
    <row r="476" spans="1:13" x14ac:dyDescent="0.25">
      <c r="A476" s="514"/>
      <c r="B476" s="517"/>
      <c r="C476" s="520"/>
      <c r="D476" s="520"/>
      <c r="E476" s="520"/>
      <c r="F476" s="37" t="s">
        <v>504</v>
      </c>
      <c r="G476" s="3">
        <v>4</v>
      </c>
      <c r="J476" s="498"/>
      <c r="K476" s="498"/>
      <c r="L476" s="63">
        <f>IF(H476="x",G476*[1]RESULTATS!$I$11,0)</f>
        <v>0</v>
      </c>
      <c r="M476" s="64">
        <f>IF(I476="x",G476*[1]RESULTATS!$I$11,0)</f>
        <v>0</v>
      </c>
    </row>
    <row r="477" spans="1:13" ht="30" x14ac:dyDescent="0.25">
      <c r="A477" s="514"/>
      <c r="B477" s="517"/>
      <c r="C477" s="520"/>
      <c r="D477" s="520"/>
      <c r="E477" s="520"/>
      <c r="F477" s="37" t="s">
        <v>511</v>
      </c>
      <c r="G477" s="3">
        <v>4</v>
      </c>
      <c r="J477" s="498"/>
      <c r="K477" s="498"/>
      <c r="L477" s="63">
        <f>IF(H477="x",G477*[1]RESULTATS!$I$11,0)</f>
        <v>0</v>
      </c>
      <c r="M477" s="64">
        <f>IF(I477="x",G477*[1]RESULTATS!$I$11,0)</f>
        <v>0</v>
      </c>
    </row>
    <row r="478" spans="1:13" ht="15.75" thickBot="1" x14ac:dyDescent="0.3">
      <c r="A478" s="515"/>
      <c r="B478" s="518"/>
      <c r="C478" s="521"/>
      <c r="D478" s="521"/>
      <c r="E478" s="521"/>
      <c r="F478" s="65" t="s">
        <v>31</v>
      </c>
      <c r="G478" s="5">
        <v>0</v>
      </c>
      <c r="H478" s="6"/>
      <c r="I478" s="6"/>
      <c r="J478" s="499"/>
      <c r="K478" s="499"/>
      <c r="L478" s="66">
        <f>IF(H478="x",G478*[1]RESULTATS!$I$11,0)</f>
        <v>0</v>
      </c>
      <c r="M478" s="67">
        <f>IF(I478="x",G478*[1]RESULTATS!$I$11,0)</f>
        <v>0</v>
      </c>
    </row>
    <row r="479" spans="1:13" ht="14.85" customHeight="1" x14ac:dyDescent="0.25">
      <c r="A479" s="513">
        <v>1</v>
      </c>
      <c r="B479" s="516" t="s">
        <v>512</v>
      </c>
      <c r="C479" s="519" t="s">
        <v>513</v>
      </c>
      <c r="D479" s="519" t="s">
        <v>514</v>
      </c>
      <c r="E479" s="519" t="s">
        <v>515</v>
      </c>
      <c r="F479" s="60" t="s">
        <v>16</v>
      </c>
      <c r="G479" s="1">
        <v>0</v>
      </c>
      <c r="H479" s="2"/>
      <c r="I479" s="2"/>
      <c r="J479" s="497"/>
      <c r="K479" s="497" t="s">
        <v>1506</v>
      </c>
      <c r="L479" s="61">
        <f>IF(H479="x",G479*[1]RESULTATS!$I$11,0)</f>
        <v>0</v>
      </c>
      <c r="M479" s="62">
        <f>IF(I479="x",G479*[1]RESULTATS!$I$11,0)</f>
        <v>0</v>
      </c>
    </row>
    <row r="480" spans="1:13" x14ac:dyDescent="0.25">
      <c r="A480" s="514"/>
      <c r="B480" s="517"/>
      <c r="C480" s="520"/>
      <c r="D480" s="520"/>
      <c r="E480" s="520"/>
      <c r="F480" s="37" t="s">
        <v>17</v>
      </c>
      <c r="G480" s="3">
        <v>0</v>
      </c>
      <c r="J480" s="498"/>
      <c r="K480" s="498"/>
      <c r="L480" s="63">
        <f>IF(H480="x",G480*[1]RESULTATS!$I$11,0)</f>
        <v>0</v>
      </c>
      <c r="M480" s="64">
        <f>IF(I480="x",G480*[1]RESULTATS!$I$11,0)</f>
        <v>0</v>
      </c>
    </row>
    <row r="481" spans="1:13" x14ac:dyDescent="0.25">
      <c r="A481" s="514"/>
      <c r="B481" s="517"/>
      <c r="C481" s="520"/>
      <c r="D481" s="520"/>
      <c r="E481" s="520"/>
      <c r="F481" s="37" t="s">
        <v>516</v>
      </c>
      <c r="G481" s="3">
        <v>0</v>
      </c>
      <c r="J481" s="498"/>
      <c r="K481" s="498"/>
      <c r="L481" s="63">
        <f>IF(H481="x",G481*[1]RESULTATS!$I$11,0)</f>
        <v>0</v>
      </c>
      <c r="M481" s="64">
        <f>IF(I481="x",G481*[1]RESULTATS!$I$11,0)</f>
        <v>0</v>
      </c>
    </row>
    <row r="482" spans="1:13" ht="72.75" customHeight="1" thickBot="1" x14ac:dyDescent="0.3">
      <c r="A482" s="515"/>
      <c r="B482" s="518"/>
      <c r="C482" s="521"/>
      <c r="D482" s="521"/>
      <c r="E482" s="521"/>
      <c r="F482" s="65" t="s">
        <v>517</v>
      </c>
      <c r="G482" s="5">
        <v>4</v>
      </c>
      <c r="H482" s="6"/>
      <c r="I482" s="6"/>
      <c r="J482" s="499"/>
      <c r="K482" s="499"/>
      <c r="L482" s="66">
        <f>IF(H482="x",G482*[1]RESULTATS!$I$11,0)</f>
        <v>0</v>
      </c>
      <c r="M482" s="67">
        <f>IF(I482="x",G482*[1]RESULTATS!$I$11,0)</f>
        <v>0</v>
      </c>
    </row>
    <row r="483" spans="1:13" ht="15.75" x14ac:dyDescent="0.25">
      <c r="A483" s="7"/>
      <c r="F483" s="54" t="s">
        <v>86</v>
      </c>
      <c r="G483" s="10">
        <f>G482+G476+G469+G460+G455+G464</f>
        <v>22</v>
      </c>
      <c r="H483" s="11">
        <f>SUMIF(H451:H482,"x",G451:G482)</f>
        <v>0</v>
      </c>
      <c r="I483" s="11">
        <f>SUMIF(I451:I482,"x",G451:G482)</f>
        <v>0</v>
      </c>
    </row>
    <row r="484" spans="1:13" ht="16.5" thickBot="1" x14ac:dyDescent="0.3">
      <c r="F484" s="55" t="s">
        <v>87</v>
      </c>
      <c r="G484" s="12">
        <v>0.14000000000000001</v>
      </c>
      <c r="H484" s="8"/>
      <c r="I484" s="8"/>
    </row>
    <row r="485" spans="1:13" ht="21.75" thickBot="1" x14ac:dyDescent="0.3">
      <c r="A485" s="7"/>
      <c r="E485" s="24"/>
      <c r="F485" s="69"/>
      <c r="G485" s="23"/>
      <c r="H485" s="8"/>
      <c r="I485" s="8"/>
    </row>
    <row r="486" spans="1:13" ht="14.85" hidden="1" customHeight="1" x14ac:dyDescent="0.25">
      <c r="E486" s="25">
        <v>2950</v>
      </c>
      <c r="H486" s="8"/>
      <c r="I486" s="8"/>
    </row>
    <row r="487" spans="1:13" ht="14.85" hidden="1" customHeight="1" x14ac:dyDescent="0.25">
      <c r="E487" s="26">
        <v>2800</v>
      </c>
      <c r="H487" s="8"/>
      <c r="I487" s="8"/>
    </row>
    <row r="488" spans="1:13" ht="14.85" hidden="1" customHeight="1" x14ac:dyDescent="0.25">
      <c r="H488" s="8"/>
      <c r="I488" s="8"/>
    </row>
    <row r="489" spans="1:13" ht="14.85" hidden="1" customHeight="1" x14ac:dyDescent="0.25">
      <c r="H489" s="8"/>
      <c r="I489" s="8"/>
    </row>
    <row r="490" spans="1:13" ht="14.85" hidden="1" customHeight="1" x14ac:dyDescent="0.25">
      <c r="H490" s="8"/>
      <c r="I490" s="8"/>
    </row>
    <row r="491" spans="1:13" ht="14.85" hidden="1" customHeight="1" x14ac:dyDescent="0.25">
      <c r="H491" s="8"/>
      <c r="I491" s="8"/>
    </row>
    <row r="492" spans="1:13" ht="14.85" hidden="1" customHeight="1" x14ac:dyDescent="0.25">
      <c r="H492" s="8"/>
      <c r="I492" s="8"/>
    </row>
    <row r="493" spans="1:13" ht="14.85" hidden="1" customHeight="1" x14ac:dyDescent="0.25">
      <c r="H493" s="8"/>
      <c r="I493" s="8"/>
    </row>
    <row r="494" spans="1:13" ht="14.85" hidden="1" customHeight="1" x14ac:dyDescent="0.25">
      <c r="H494" s="8"/>
      <c r="I494" s="8"/>
    </row>
    <row r="495" spans="1:13" ht="14.85" hidden="1" customHeight="1" x14ac:dyDescent="0.25">
      <c r="H495" s="8"/>
      <c r="I495" s="8"/>
    </row>
    <row r="496" spans="1:13" ht="14.85" hidden="1" customHeight="1" x14ac:dyDescent="0.25">
      <c r="H496" s="8"/>
      <c r="I496" s="8"/>
    </row>
    <row r="497" spans="8:9" ht="14.85" hidden="1" customHeight="1" x14ac:dyDescent="0.25">
      <c r="H497" s="8"/>
      <c r="I497" s="8"/>
    </row>
    <row r="498" spans="8:9" ht="14.85" hidden="1" customHeight="1" x14ac:dyDescent="0.25">
      <c r="H498" s="8"/>
      <c r="I498" s="8"/>
    </row>
    <row r="499" spans="8:9" ht="14.85" hidden="1" customHeight="1" x14ac:dyDescent="0.25">
      <c r="H499" s="8"/>
      <c r="I499" s="8"/>
    </row>
    <row r="500" spans="8:9" ht="14.85" hidden="1" customHeight="1" x14ac:dyDescent="0.25">
      <c r="H500" s="8"/>
      <c r="I500" s="8"/>
    </row>
    <row r="501" spans="8:9" ht="14.85" hidden="1" customHeight="1" x14ac:dyDescent="0.25">
      <c r="H501" s="8"/>
      <c r="I501" s="8"/>
    </row>
    <row r="502" spans="8:9" ht="14.85" hidden="1" customHeight="1" x14ac:dyDescent="0.25">
      <c r="H502" s="8"/>
      <c r="I502" s="8"/>
    </row>
    <row r="503" spans="8:9" ht="14.85" hidden="1" customHeight="1" x14ac:dyDescent="0.25">
      <c r="H503" s="8"/>
      <c r="I503" s="8"/>
    </row>
    <row r="504" spans="8:9" ht="14.85" hidden="1" customHeight="1" x14ac:dyDescent="0.25">
      <c r="H504" s="8"/>
      <c r="I504" s="8"/>
    </row>
    <row r="505" spans="8:9" ht="14.85" hidden="1" customHeight="1" x14ac:dyDescent="0.25">
      <c r="H505" s="8"/>
      <c r="I505" s="8"/>
    </row>
    <row r="506" spans="8:9" ht="14.85" hidden="1" customHeight="1" x14ac:dyDescent="0.25">
      <c r="H506" s="8"/>
      <c r="I506" s="8"/>
    </row>
    <row r="507" spans="8:9" ht="14.85" hidden="1" customHeight="1" x14ac:dyDescent="0.25">
      <c r="H507" s="8"/>
      <c r="I507" s="8"/>
    </row>
    <row r="508" spans="8:9" ht="14.85" hidden="1" customHeight="1" x14ac:dyDescent="0.25">
      <c r="H508" s="8"/>
      <c r="I508" s="8"/>
    </row>
    <row r="509" spans="8:9" ht="14.85" hidden="1" customHeight="1" x14ac:dyDescent="0.25">
      <c r="H509" s="8"/>
      <c r="I509" s="8"/>
    </row>
    <row r="510" spans="8:9" ht="14.85" hidden="1" customHeight="1" x14ac:dyDescent="0.25">
      <c r="H510" s="8"/>
      <c r="I510" s="8"/>
    </row>
    <row r="511" spans="8:9" ht="14.85" hidden="1" customHeight="1" x14ac:dyDescent="0.25">
      <c r="H511" s="8"/>
      <c r="I511" s="8"/>
    </row>
    <row r="512" spans="8:9" ht="14.85" hidden="1" customHeight="1" x14ac:dyDescent="0.25">
      <c r="H512" s="8"/>
      <c r="I512" s="8"/>
    </row>
    <row r="513" spans="8:9" ht="14.85" hidden="1" customHeight="1" x14ac:dyDescent="0.25">
      <c r="H513" s="8"/>
      <c r="I513" s="8"/>
    </row>
    <row r="514" spans="8:9" ht="14.85" hidden="1" customHeight="1" x14ac:dyDescent="0.25">
      <c r="H514" s="8"/>
      <c r="I514" s="8"/>
    </row>
    <row r="515" spans="8:9" ht="14.85" hidden="1" customHeight="1" x14ac:dyDescent="0.25">
      <c r="H515" s="8"/>
      <c r="I515" s="8"/>
    </row>
    <row r="516" spans="8:9" ht="14.85" hidden="1" customHeight="1" x14ac:dyDescent="0.25">
      <c r="H516" s="8"/>
      <c r="I516" s="8"/>
    </row>
    <row r="517" spans="8:9" ht="14.85" hidden="1" customHeight="1" x14ac:dyDescent="0.25">
      <c r="H517" s="8"/>
      <c r="I517" s="8"/>
    </row>
    <row r="518" spans="8:9" ht="14.85" hidden="1" customHeight="1" x14ac:dyDescent="0.25">
      <c r="H518" s="8"/>
      <c r="I518" s="8"/>
    </row>
    <row r="519" spans="8:9" ht="14.85" hidden="1" customHeight="1" x14ac:dyDescent="0.25">
      <c r="H519" s="8"/>
      <c r="I519" s="8"/>
    </row>
    <row r="520" spans="8:9" ht="14.85" hidden="1" customHeight="1" x14ac:dyDescent="0.25">
      <c r="H520" s="8"/>
      <c r="I520" s="8"/>
    </row>
    <row r="521" spans="8:9" ht="14.85" hidden="1" customHeight="1" x14ac:dyDescent="0.25">
      <c r="H521" s="8"/>
      <c r="I521" s="8"/>
    </row>
    <row r="522" spans="8:9" ht="14.85" hidden="1" customHeight="1" x14ac:dyDescent="0.25">
      <c r="H522" s="8"/>
      <c r="I522" s="8"/>
    </row>
    <row r="523" spans="8:9" ht="14.85" hidden="1" customHeight="1" x14ac:dyDescent="0.25">
      <c r="H523" s="8"/>
      <c r="I523" s="8"/>
    </row>
    <row r="524" spans="8:9" ht="14.85" hidden="1" customHeight="1" x14ac:dyDescent="0.25">
      <c r="H524" s="8"/>
      <c r="I524" s="8"/>
    </row>
    <row r="525" spans="8:9" ht="14.85" hidden="1" customHeight="1" x14ac:dyDescent="0.25">
      <c r="H525" s="8"/>
      <c r="I525" s="8"/>
    </row>
    <row r="526" spans="8:9" ht="14.85" hidden="1" customHeight="1" x14ac:dyDescent="0.25">
      <c r="H526" s="8"/>
      <c r="I526" s="8"/>
    </row>
    <row r="527" spans="8:9" ht="14.85" hidden="1" customHeight="1" x14ac:dyDescent="0.25">
      <c r="H527" s="8"/>
      <c r="I527" s="8"/>
    </row>
    <row r="528" spans="8:9" ht="14.85" hidden="1" customHeight="1" x14ac:dyDescent="0.25">
      <c r="H528" s="8"/>
      <c r="I528" s="8"/>
    </row>
    <row r="529" spans="8:9" ht="14.85" hidden="1" customHeight="1" x14ac:dyDescent="0.25">
      <c r="H529" s="8"/>
      <c r="I529" s="8"/>
    </row>
    <row r="530" spans="8:9" ht="14.85" hidden="1" customHeight="1" x14ac:dyDescent="0.25">
      <c r="H530" s="8"/>
      <c r="I530" s="8"/>
    </row>
    <row r="531" spans="8:9" ht="14.85" hidden="1" customHeight="1" x14ac:dyDescent="0.25">
      <c r="H531" s="8"/>
      <c r="I531" s="8"/>
    </row>
    <row r="532" spans="8:9" ht="14.85" hidden="1" customHeight="1" x14ac:dyDescent="0.25">
      <c r="H532" s="8"/>
      <c r="I532" s="8"/>
    </row>
    <row r="533" spans="8:9" ht="14.85" hidden="1" customHeight="1" x14ac:dyDescent="0.25">
      <c r="H533" s="8"/>
      <c r="I533" s="8"/>
    </row>
    <row r="534" spans="8:9" ht="14.85" hidden="1" customHeight="1" x14ac:dyDescent="0.25">
      <c r="H534" s="8"/>
      <c r="I534" s="8"/>
    </row>
    <row r="535" spans="8:9" ht="14.85" hidden="1" customHeight="1" x14ac:dyDescent="0.25">
      <c r="H535" s="8"/>
      <c r="I535" s="8"/>
    </row>
    <row r="536" spans="8:9" ht="14.85" hidden="1" customHeight="1" x14ac:dyDescent="0.25">
      <c r="H536" s="8"/>
      <c r="I536" s="8"/>
    </row>
    <row r="537" spans="8:9" ht="14.85" hidden="1" customHeight="1" x14ac:dyDescent="0.25">
      <c r="H537" s="8"/>
      <c r="I537" s="8"/>
    </row>
    <row r="538" spans="8:9" ht="14.85" hidden="1" customHeight="1" x14ac:dyDescent="0.25">
      <c r="H538" s="8"/>
      <c r="I538" s="8"/>
    </row>
    <row r="539" spans="8:9" ht="14.85" hidden="1" customHeight="1" x14ac:dyDescent="0.25">
      <c r="H539" s="8"/>
      <c r="I539" s="8"/>
    </row>
    <row r="540" spans="8:9" ht="14.85" hidden="1" customHeight="1" x14ac:dyDescent="0.25">
      <c r="H540" s="8"/>
      <c r="I540" s="8"/>
    </row>
    <row r="541" spans="8:9" ht="14.85" hidden="1" customHeight="1" x14ac:dyDescent="0.25">
      <c r="H541" s="8"/>
      <c r="I541" s="8"/>
    </row>
    <row r="542" spans="8:9" ht="14.85" hidden="1" customHeight="1" x14ac:dyDescent="0.25">
      <c r="H542" s="8"/>
      <c r="I542" s="8"/>
    </row>
    <row r="543" spans="8:9" ht="14.85" hidden="1" customHeight="1" x14ac:dyDescent="0.25">
      <c r="H543" s="8"/>
      <c r="I543" s="8"/>
    </row>
    <row r="544" spans="8:9" ht="14.85" hidden="1" customHeight="1" x14ac:dyDescent="0.25">
      <c r="H544" s="8"/>
      <c r="I544" s="8"/>
    </row>
    <row r="545" spans="8:9" ht="14.85" hidden="1" customHeight="1" x14ac:dyDescent="0.25">
      <c r="H545" s="8"/>
      <c r="I545" s="8"/>
    </row>
    <row r="546" spans="8:9" ht="14.85" hidden="1" customHeight="1" x14ac:dyDescent="0.25">
      <c r="H546" s="8"/>
      <c r="I546" s="8"/>
    </row>
    <row r="547" spans="8:9" ht="14.85" hidden="1" customHeight="1" x14ac:dyDescent="0.25">
      <c r="H547" s="8"/>
      <c r="I547" s="8"/>
    </row>
    <row r="548" spans="8:9" ht="14.85" hidden="1" customHeight="1" x14ac:dyDescent="0.25">
      <c r="H548" s="8"/>
      <c r="I548" s="8"/>
    </row>
    <row r="549" spans="8:9" ht="14.85" hidden="1" customHeight="1" x14ac:dyDescent="0.25">
      <c r="H549" s="8"/>
      <c r="I549" s="8"/>
    </row>
    <row r="550" spans="8:9" ht="14.85" hidden="1" customHeight="1" x14ac:dyDescent="0.25">
      <c r="H550" s="8"/>
      <c r="I550" s="8"/>
    </row>
    <row r="551" spans="8:9" ht="14.85" hidden="1" customHeight="1" x14ac:dyDescent="0.25">
      <c r="H551" s="8"/>
      <c r="I551" s="8"/>
    </row>
    <row r="552" spans="8:9" ht="14.85" hidden="1" customHeight="1" x14ac:dyDescent="0.25">
      <c r="H552" s="8"/>
      <c r="I552" s="8"/>
    </row>
    <row r="553" spans="8:9" ht="14.85" hidden="1" customHeight="1" x14ac:dyDescent="0.25">
      <c r="H553" s="8"/>
      <c r="I553" s="8"/>
    </row>
    <row r="554" spans="8:9" ht="14.85" hidden="1" customHeight="1" x14ac:dyDescent="0.25">
      <c r="H554" s="8"/>
      <c r="I554" s="8"/>
    </row>
    <row r="555" spans="8:9" ht="14.85" hidden="1" customHeight="1" x14ac:dyDescent="0.25">
      <c r="H555" s="8"/>
      <c r="I555" s="8"/>
    </row>
    <row r="556" spans="8:9" ht="14.85" hidden="1" customHeight="1" x14ac:dyDescent="0.25">
      <c r="H556" s="8"/>
      <c r="I556" s="8"/>
    </row>
    <row r="557" spans="8:9" ht="14.85" hidden="1" customHeight="1" x14ac:dyDescent="0.25">
      <c r="H557" s="8"/>
      <c r="I557" s="8"/>
    </row>
    <row r="558" spans="8:9" ht="14.85" hidden="1" customHeight="1" x14ac:dyDescent="0.25">
      <c r="H558" s="8"/>
      <c r="I558" s="8"/>
    </row>
    <row r="559" spans="8:9" ht="14.85" hidden="1" customHeight="1" x14ac:dyDescent="0.25">
      <c r="H559" s="8"/>
      <c r="I559" s="8"/>
    </row>
    <row r="560" spans="8:9" ht="14.85" hidden="1" customHeight="1" x14ac:dyDescent="0.25">
      <c r="H560" s="8"/>
      <c r="I560" s="8"/>
    </row>
    <row r="561" spans="8:9" ht="14.85" hidden="1" customHeight="1" x14ac:dyDescent="0.25">
      <c r="H561" s="8"/>
      <c r="I561" s="8"/>
    </row>
    <row r="562" spans="8:9" ht="14.85" hidden="1" customHeight="1" x14ac:dyDescent="0.25">
      <c r="H562" s="8"/>
      <c r="I562" s="8"/>
    </row>
    <row r="563" spans="8:9" ht="14.85" hidden="1" customHeight="1" x14ac:dyDescent="0.25">
      <c r="H563" s="8"/>
      <c r="I563" s="8"/>
    </row>
    <row r="564" spans="8:9" ht="14.85" hidden="1" customHeight="1" x14ac:dyDescent="0.25">
      <c r="H564" s="8"/>
      <c r="I564" s="8"/>
    </row>
    <row r="565" spans="8:9" ht="14.85" hidden="1" customHeight="1" x14ac:dyDescent="0.25">
      <c r="H565" s="8"/>
      <c r="I565" s="8"/>
    </row>
    <row r="566" spans="8:9" ht="14.85" hidden="1" customHeight="1" x14ac:dyDescent="0.25">
      <c r="H566" s="8"/>
      <c r="I566" s="8"/>
    </row>
    <row r="567" spans="8:9" ht="14.85" hidden="1" customHeight="1" x14ac:dyDescent="0.25">
      <c r="H567" s="8"/>
      <c r="I567" s="8"/>
    </row>
    <row r="568" spans="8:9" ht="14.85" hidden="1" customHeight="1" x14ac:dyDescent="0.25">
      <c r="H568" s="8"/>
      <c r="I568" s="8"/>
    </row>
    <row r="569" spans="8:9" ht="14.85" hidden="1" customHeight="1" x14ac:dyDescent="0.25">
      <c r="H569" s="8"/>
      <c r="I569" s="8"/>
    </row>
    <row r="570" spans="8:9" ht="14.85" hidden="1" customHeight="1" x14ac:dyDescent="0.25">
      <c r="H570" s="8"/>
      <c r="I570" s="8"/>
    </row>
    <row r="571" spans="8:9" ht="14.85" hidden="1" customHeight="1" x14ac:dyDescent="0.25">
      <c r="H571" s="8"/>
      <c r="I571" s="8"/>
    </row>
    <row r="572" spans="8:9" ht="14.85" hidden="1" customHeight="1" x14ac:dyDescent="0.25">
      <c r="H572" s="8"/>
      <c r="I572" s="8"/>
    </row>
    <row r="573" spans="8:9" ht="14.85" hidden="1" customHeight="1" x14ac:dyDescent="0.25">
      <c r="H573" s="8"/>
      <c r="I573" s="8"/>
    </row>
    <row r="574" spans="8:9" ht="14.85" hidden="1" customHeight="1" x14ac:dyDescent="0.25">
      <c r="H574" s="8"/>
      <c r="I574" s="8"/>
    </row>
    <row r="575" spans="8:9" ht="14.85" hidden="1" customHeight="1" x14ac:dyDescent="0.25">
      <c r="H575" s="8"/>
      <c r="I575" s="8"/>
    </row>
    <row r="576" spans="8:9" ht="14.85" hidden="1" customHeight="1" x14ac:dyDescent="0.25">
      <c r="H576" s="8"/>
      <c r="I576" s="8"/>
    </row>
    <row r="577" spans="8:9" ht="14.85" hidden="1" customHeight="1" x14ac:dyDescent="0.25">
      <c r="H577" s="8"/>
      <c r="I577" s="8"/>
    </row>
    <row r="578" spans="8:9" ht="14.85" hidden="1" customHeight="1" x14ac:dyDescent="0.25">
      <c r="H578" s="8"/>
      <c r="I578" s="8"/>
    </row>
    <row r="579" spans="8:9" ht="14.85" hidden="1" customHeight="1" x14ac:dyDescent="0.25">
      <c r="H579" s="8"/>
      <c r="I579" s="8"/>
    </row>
    <row r="580" spans="8:9" ht="14.85" hidden="1" customHeight="1" x14ac:dyDescent="0.25">
      <c r="H580" s="8"/>
      <c r="I580" s="8"/>
    </row>
    <row r="581" spans="8:9" ht="14.85" hidden="1" customHeight="1" x14ac:dyDescent="0.25">
      <c r="H581" s="8"/>
      <c r="I581" s="8"/>
    </row>
    <row r="582" spans="8:9" ht="14.85" hidden="1" customHeight="1" x14ac:dyDescent="0.25">
      <c r="H582" s="8"/>
      <c r="I582" s="8"/>
    </row>
    <row r="583" spans="8:9" ht="14.85" hidden="1" customHeight="1" x14ac:dyDescent="0.25">
      <c r="H583" s="8"/>
      <c r="I583" s="8"/>
    </row>
    <row r="584" spans="8:9" ht="14.85" hidden="1" customHeight="1" x14ac:dyDescent="0.25">
      <c r="H584" s="8"/>
      <c r="I584" s="8"/>
    </row>
    <row r="585" spans="8:9" ht="14.85" hidden="1" customHeight="1" x14ac:dyDescent="0.25">
      <c r="H585" s="8"/>
      <c r="I585" s="8"/>
    </row>
    <row r="586" spans="8:9" ht="14.85" hidden="1" customHeight="1" x14ac:dyDescent="0.25">
      <c r="H586" s="8"/>
      <c r="I586" s="8"/>
    </row>
    <row r="587" spans="8:9" ht="14.85" hidden="1" customHeight="1" x14ac:dyDescent="0.25">
      <c r="H587" s="8"/>
      <c r="I587" s="8"/>
    </row>
    <row r="588" spans="8:9" ht="14.85" hidden="1" customHeight="1" x14ac:dyDescent="0.25">
      <c r="H588" s="8"/>
      <c r="I588" s="8"/>
    </row>
    <row r="589" spans="8:9" ht="14.85" hidden="1" customHeight="1" x14ac:dyDescent="0.25">
      <c r="H589" s="8"/>
      <c r="I589" s="8"/>
    </row>
    <row r="590" spans="8:9" ht="14.85" hidden="1" customHeight="1" x14ac:dyDescent="0.25">
      <c r="H590" s="8"/>
      <c r="I590" s="8"/>
    </row>
    <row r="591" spans="8:9" ht="14.85" hidden="1" customHeight="1" x14ac:dyDescent="0.25">
      <c r="H591" s="8"/>
      <c r="I591" s="8"/>
    </row>
    <row r="592" spans="8:9" ht="14.85" hidden="1" customHeight="1" x14ac:dyDescent="0.25">
      <c r="H592" s="8"/>
      <c r="I592" s="8"/>
    </row>
    <row r="593" spans="8:9" ht="14.85" hidden="1" customHeight="1" x14ac:dyDescent="0.25">
      <c r="H593" s="8"/>
      <c r="I593" s="8"/>
    </row>
    <row r="594" spans="8:9" ht="14.85" hidden="1" customHeight="1" x14ac:dyDescent="0.25">
      <c r="H594" s="8"/>
      <c r="I594" s="8"/>
    </row>
    <row r="595" spans="8:9" ht="14.85" hidden="1" customHeight="1" x14ac:dyDescent="0.25">
      <c r="H595" s="8"/>
      <c r="I595" s="8"/>
    </row>
    <row r="596" spans="8:9" ht="14.85" hidden="1" customHeight="1" x14ac:dyDescent="0.25">
      <c r="H596" s="8"/>
      <c r="I596" s="8"/>
    </row>
    <row r="597" spans="8:9" ht="14.85" hidden="1" customHeight="1" x14ac:dyDescent="0.25">
      <c r="H597" s="8"/>
      <c r="I597" s="8"/>
    </row>
    <row r="598" spans="8:9" ht="14.85" hidden="1" customHeight="1" x14ac:dyDescent="0.25">
      <c r="H598" s="8"/>
      <c r="I598" s="8"/>
    </row>
    <row r="599" spans="8:9" ht="14.85" hidden="1" customHeight="1" x14ac:dyDescent="0.25">
      <c r="H599" s="8"/>
      <c r="I599" s="8"/>
    </row>
    <row r="600" spans="8:9" ht="14.85" hidden="1" customHeight="1" x14ac:dyDescent="0.25">
      <c r="H600" s="8"/>
      <c r="I600" s="8"/>
    </row>
    <row r="601" spans="8:9" ht="14.85" hidden="1" customHeight="1" x14ac:dyDescent="0.25">
      <c r="H601" s="8"/>
      <c r="I601" s="8"/>
    </row>
    <row r="602" spans="8:9" ht="14.85" hidden="1" customHeight="1" x14ac:dyDescent="0.25">
      <c r="H602" s="8"/>
      <c r="I602" s="8"/>
    </row>
    <row r="603" spans="8:9" ht="14.85" hidden="1" customHeight="1" x14ac:dyDescent="0.25">
      <c r="H603" s="8"/>
      <c r="I603" s="8"/>
    </row>
    <row r="604" spans="8:9" ht="14.85" hidden="1" customHeight="1" x14ac:dyDescent="0.25">
      <c r="H604" s="8"/>
      <c r="I604" s="8"/>
    </row>
    <row r="605" spans="8:9" ht="14.85" hidden="1" customHeight="1" x14ac:dyDescent="0.25">
      <c r="H605" s="8"/>
      <c r="I605" s="8"/>
    </row>
    <row r="606" spans="8:9" ht="14.85" hidden="1" customHeight="1" x14ac:dyDescent="0.25">
      <c r="H606" s="8"/>
      <c r="I606" s="8"/>
    </row>
    <row r="607" spans="8:9" ht="14.85" hidden="1" customHeight="1" x14ac:dyDescent="0.25">
      <c r="H607" s="8"/>
      <c r="I607" s="8"/>
    </row>
    <row r="608" spans="8:9" ht="14.85" hidden="1" customHeight="1" x14ac:dyDescent="0.25">
      <c r="H608" s="8"/>
      <c r="I608" s="8"/>
    </row>
    <row r="609" spans="8:9" ht="14.85" hidden="1" customHeight="1" x14ac:dyDescent="0.25">
      <c r="H609" s="8"/>
      <c r="I609" s="8"/>
    </row>
    <row r="610" spans="8:9" ht="14.85" hidden="1" customHeight="1" x14ac:dyDescent="0.25">
      <c r="H610" s="8"/>
      <c r="I610" s="8"/>
    </row>
    <row r="611" spans="8:9" ht="14.85" hidden="1" customHeight="1" x14ac:dyDescent="0.25">
      <c r="H611" s="8"/>
      <c r="I611" s="8"/>
    </row>
    <row r="612" spans="8:9" ht="14.85" hidden="1" customHeight="1" x14ac:dyDescent="0.25">
      <c r="H612" s="8"/>
      <c r="I612" s="8"/>
    </row>
    <row r="613" spans="8:9" ht="14.85" hidden="1" customHeight="1" x14ac:dyDescent="0.25">
      <c r="H613" s="8"/>
      <c r="I613" s="8"/>
    </row>
    <row r="614" spans="8:9" ht="14.85" hidden="1" customHeight="1" x14ac:dyDescent="0.25">
      <c r="H614" s="8"/>
      <c r="I614" s="8"/>
    </row>
    <row r="615" spans="8:9" ht="14.85" hidden="1" customHeight="1" x14ac:dyDescent="0.25">
      <c r="H615" s="8"/>
      <c r="I615" s="8"/>
    </row>
    <row r="616" spans="8:9" ht="14.85" hidden="1" customHeight="1" x14ac:dyDescent="0.25">
      <c r="H616" s="8"/>
      <c r="I616" s="8"/>
    </row>
    <row r="617" spans="8:9" ht="14.85" hidden="1" customHeight="1" x14ac:dyDescent="0.25">
      <c r="H617" s="8"/>
      <c r="I617" s="8"/>
    </row>
    <row r="618" spans="8:9" ht="14.85" hidden="1" customHeight="1" x14ac:dyDescent="0.25">
      <c r="H618" s="8"/>
      <c r="I618" s="8"/>
    </row>
    <row r="619" spans="8:9" ht="14.85" hidden="1" customHeight="1" x14ac:dyDescent="0.25">
      <c r="H619" s="8"/>
      <c r="I619" s="8"/>
    </row>
    <row r="620" spans="8:9" ht="14.85" hidden="1" customHeight="1" x14ac:dyDescent="0.25">
      <c r="H620" s="8"/>
      <c r="I620" s="8"/>
    </row>
    <row r="621" spans="8:9" ht="14.85" hidden="1" customHeight="1" x14ac:dyDescent="0.25">
      <c r="H621" s="8"/>
      <c r="I621" s="8"/>
    </row>
    <row r="622" spans="8:9" ht="14.85" hidden="1" customHeight="1" x14ac:dyDescent="0.25">
      <c r="H622" s="8"/>
      <c r="I622" s="8"/>
    </row>
    <row r="623" spans="8:9" ht="14.85" hidden="1" customHeight="1" x14ac:dyDescent="0.25">
      <c r="H623" s="8"/>
      <c r="I623" s="8"/>
    </row>
    <row r="624" spans="8:9" ht="14.85" hidden="1" customHeight="1" x14ac:dyDescent="0.25">
      <c r="H624" s="8"/>
      <c r="I624" s="8"/>
    </row>
    <row r="625" spans="8:9" ht="14.85" hidden="1" customHeight="1" x14ac:dyDescent="0.25">
      <c r="H625" s="8"/>
      <c r="I625" s="8"/>
    </row>
    <row r="626" spans="8:9" ht="14.85" hidden="1" customHeight="1" x14ac:dyDescent="0.25">
      <c r="H626" s="8"/>
      <c r="I626" s="8"/>
    </row>
    <row r="627" spans="8:9" ht="14.85" hidden="1" customHeight="1" x14ac:dyDescent="0.25">
      <c r="H627" s="8"/>
      <c r="I627" s="8"/>
    </row>
    <row r="628" spans="8:9" ht="14.85" hidden="1" customHeight="1" x14ac:dyDescent="0.25">
      <c r="H628" s="8"/>
      <c r="I628" s="8"/>
    </row>
    <row r="629" spans="8:9" ht="14.85" hidden="1" customHeight="1" x14ac:dyDescent="0.25">
      <c r="H629" s="8"/>
      <c r="I629" s="8"/>
    </row>
    <row r="630" spans="8:9" ht="14.85" hidden="1" customHeight="1" x14ac:dyDescent="0.25">
      <c r="H630" s="8"/>
      <c r="I630" s="8"/>
    </row>
    <row r="631" spans="8:9" ht="14.85" hidden="1" customHeight="1" x14ac:dyDescent="0.25">
      <c r="H631" s="8"/>
      <c r="I631" s="8"/>
    </row>
    <row r="632" spans="8:9" ht="14.85" hidden="1" customHeight="1" x14ac:dyDescent="0.25">
      <c r="H632" s="8"/>
      <c r="I632" s="8"/>
    </row>
    <row r="633" spans="8:9" ht="14.85" hidden="1" customHeight="1" x14ac:dyDescent="0.25">
      <c r="H633" s="8"/>
      <c r="I633" s="8"/>
    </row>
    <row r="634" spans="8:9" ht="14.85" hidden="1" customHeight="1" x14ac:dyDescent="0.25">
      <c r="H634" s="8"/>
      <c r="I634" s="8"/>
    </row>
    <row r="635" spans="8:9" ht="14.85" hidden="1" customHeight="1" x14ac:dyDescent="0.25">
      <c r="H635" s="8"/>
      <c r="I635" s="8"/>
    </row>
    <row r="636" spans="8:9" ht="14.85" hidden="1" customHeight="1" x14ac:dyDescent="0.25">
      <c r="H636" s="8"/>
      <c r="I636" s="8"/>
    </row>
    <row r="637" spans="8:9" ht="14.85" hidden="1" customHeight="1" x14ac:dyDescent="0.25">
      <c r="H637" s="8"/>
      <c r="I637" s="8"/>
    </row>
    <row r="638" spans="8:9" ht="14.85" hidden="1" customHeight="1" x14ac:dyDescent="0.25">
      <c r="H638" s="8"/>
      <c r="I638" s="8"/>
    </row>
    <row r="639" spans="8:9" ht="14.85" hidden="1" customHeight="1" x14ac:dyDescent="0.25">
      <c r="H639" s="8"/>
      <c r="I639" s="8"/>
    </row>
    <row r="640" spans="8:9" ht="14.85" hidden="1" customHeight="1" x14ac:dyDescent="0.25">
      <c r="H640" s="8"/>
      <c r="I640" s="8"/>
    </row>
    <row r="641" spans="8:9" ht="14.85" hidden="1" customHeight="1" x14ac:dyDescent="0.25">
      <c r="H641" s="8"/>
      <c r="I641" s="8"/>
    </row>
    <row r="642" spans="8:9" ht="14.85" hidden="1" customHeight="1" x14ac:dyDescent="0.25">
      <c r="H642" s="8"/>
      <c r="I642" s="8"/>
    </row>
    <row r="643" spans="8:9" ht="14.85" hidden="1" customHeight="1" x14ac:dyDescent="0.25">
      <c r="H643" s="8"/>
      <c r="I643" s="8"/>
    </row>
    <row r="644" spans="8:9" ht="14.85" hidden="1" customHeight="1" x14ac:dyDescent="0.25">
      <c r="H644" s="8"/>
      <c r="I644" s="8"/>
    </row>
    <row r="645" spans="8:9" ht="14.85" hidden="1" customHeight="1" x14ac:dyDescent="0.25">
      <c r="H645" s="8"/>
      <c r="I645" s="8"/>
    </row>
    <row r="646" spans="8:9" ht="14.85" hidden="1" customHeight="1" x14ac:dyDescent="0.25">
      <c r="H646" s="8"/>
      <c r="I646" s="8"/>
    </row>
    <row r="647" spans="8:9" ht="14.85" hidden="1" customHeight="1" x14ac:dyDescent="0.25">
      <c r="H647" s="8"/>
      <c r="I647" s="8"/>
    </row>
    <row r="648" spans="8:9" ht="14.85" hidden="1" customHeight="1" x14ac:dyDescent="0.25">
      <c r="H648" s="8"/>
      <c r="I648" s="8"/>
    </row>
    <row r="649" spans="8:9" ht="14.85" hidden="1" customHeight="1" x14ac:dyDescent="0.25">
      <c r="H649" s="8"/>
      <c r="I649" s="8"/>
    </row>
    <row r="650" spans="8:9" ht="14.85" hidden="1" customHeight="1" x14ac:dyDescent="0.25">
      <c r="H650" s="8"/>
      <c r="I650" s="8"/>
    </row>
    <row r="651" spans="8:9" ht="14.85" hidden="1" customHeight="1" x14ac:dyDescent="0.25">
      <c r="H651" s="8"/>
      <c r="I651" s="8"/>
    </row>
    <row r="652" spans="8:9" ht="14.85" hidden="1" customHeight="1" x14ac:dyDescent="0.25">
      <c r="H652" s="8"/>
      <c r="I652" s="8"/>
    </row>
    <row r="653" spans="8:9" ht="14.85" hidden="1" customHeight="1" x14ac:dyDescent="0.25">
      <c r="H653" s="8"/>
      <c r="I653" s="8"/>
    </row>
    <row r="654" spans="8:9" ht="14.85" hidden="1" customHeight="1" x14ac:dyDescent="0.25">
      <c r="H654" s="8"/>
      <c r="I654" s="8"/>
    </row>
    <row r="655" spans="8:9" ht="14.85" hidden="1" customHeight="1" x14ac:dyDescent="0.25">
      <c r="H655" s="8"/>
      <c r="I655" s="8"/>
    </row>
    <row r="656" spans="8:9" ht="14.85" hidden="1" customHeight="1" x14ac:dyDescent="0.25">
      <c r="H656" s="8"/>
      <c r="I656" s="8"/>
    </row>
    <row r="657" spans="8:9" ht="14.85" hidden="1" customHeight="1" x14ac:dyDescent="0.25">
      <c r="H657" s="8"/>
      <c r="I657" s="8"/>
    </row>
    <row r="658" spans="8:9" ht="14.85" hidden="1" customHeight="1" x14ac:dyDescent="0.25">
      <c r="H658" s="8"/>
      <c r="I658" s="8"/>
    </row>
    <row r="659" spans="8:9" ht="14.85" hidden="1" customHeight="1" x14ac:dyDescent="0.25">
      <c r="H659" s="8"/>
      <c r="I659" s="8"/>
    </row>
    <row r="660" spans="8:9" ht="14.85" hidden="1" customHeight="1" x14ac:dyDescent="0.25">
      <c r="H660" s="8"/>
      <c r="I660" s="8"/>
    </row>
    <row r="661" spans="8:9" ht="14.85" hidden="1" customHeight="1" x14ac:dyDescent="0.25">
      <c r="H661" s="8"/>
      <c r="I661" s="8"/>
    </row>
    <row r="662" spans="8:9" ht="14.85" hidden="1" customHeight="1" x14ac:dyDescent="0.25">
      <c r="H662" s="8"/>
      <c r="I662" s="8"/>
    </row>
    <row r="663" spans="8:9" ht="14.85" hidden="1" customHeight="1" x14ac:dyDescent="0.25">
      <c r="H663" s="8"/>
      <c r="I663" s="8"/>
    </row>
    <row r="664" spans="8:9" ht="14.85" hidden="1" customHeight="1" x14ac:dyDescent="0.25">
      <c r="H664" s="8"/>
      <c r="I664" s="8"/>
    </row>
    <row r="665" spans="8:9" ht="14.85" hidden="1" customHeight="1" x14ac:dyDescent="0.25">
      <c r="H665" s="8"/>
      <c r="I665" s="8"/>
    </row>
    <row r="666" spans="8:9" ht="14.85" hidden="1" customHeight="1" x14ac:dyDescent="0.25">
      <c r="H666" s="8"/>
      <c r="I666" s="8"/>
    </row>
    <row r="667" spans="8:9" ht="14.85" hidden="1" customHeight="1" x14ac:dyDescent="0.25">
      <c r="H667" s="8"/>
      <c r="I667" s="8"/>
    </row>
    <row r="668" spans="8:9" ht="14.85" hidden="1" customHeight="1" x14ac:dyDescent="0.25">
      <c r="H668" s="8"/>
      <c r="I668" s="8"/>
    </row>
    <row r="669" spans="8:9" ht="14.85" hidden="1" customHeight="1" x14ac:dyDescent="0.25">
      <c r="H669" s="8"/>
      <c r="I669" s="8"/>
    </row>
    <row r="670" spans="8:9" ht="14.85" hidden="1" customHeight="1" x14ac:dyDescent="0.25">
      <c r="H670" s="8"/>
      <c r="I670" s="8"/>
    </row>
    <row r="671" spans="8:9" ht="14.85" hidden="1" customHeight="1" x14ac:dyDescent="0.25">
      <c r="H671" s="8"/>
      <c r="I671" s="8"/>
    </row>
    <row r="672" spans="8:9" ht="14.85" hidden="1" customHeight="1" x14ac:dyDescent="0.25">
      <c r="H672" s="8"/>
      <c r="I672" s="8"/>
    </row>
    <row r="673" spans="8:9" ht="14.85" hidden="1" customHeight="1" x14ac:dyDescent="0.25">
      <c r="H673" s="8"/>
      <c r="I673" s="8"/>
    </row>
    <row r="674" spans="8:9" ht="14.85" hidden="1" customHeight="1" x14ac:dyDescent="0.25">
      <c r="H674" s="8"/>
      <c r="I674" s="8"/>
    </row>
    <row r="675" spans="8:9" ht="14.85" hidden="1" customHeight="1" x14ac:dyDescent="0.25">
      <c r="H675" s="8"/>
      <c r="I675" s="8"/>
    </row>
    <row r="676" spans="8:9" ht="14.85" hidden="1" customHeight="1" x14ac:dyDescent="0.25">
      <c r="H676" s="8"/>
      <c r="I676" s="8"/>
    </row>
    <row r="677" spans="8:9" ht="14.85" hidden="1" customHeight="1" x14ac:dyDescent="0.25">
      <c r="H677" s="8"/>
      <c r="I677" s="8"/>
    </row>
    <row r="678" spans="8:9" ht="14.85" hidden="1" customHeight="1" x14ac:dyDescent="0.25">
      <c r="H678" s="8"/>
      <c r="I678" s="8"/>
    </row>
    <row r="679" spans="8:9" ht="14.85" hidden="1" customHeight="1" x14ac:dyDescent="0.25">
      <c r="H679" s="8"/>
      <c r="I679" s="8"/>
    </row>
    <row r="680" spans="8:9" ht="14.85" hidden="1" customHeight="1" x14ac:dyDescent="0.25">
      <c r="H680" s="8"/>
      <c r="I680" s="8"/>
    </row>
    <row r="681" spans="8:9" ht="14.85" hidden="1" customHeight="1" x14ac:dyDescent="0.25">
      <c r="H681" s="8"/>
      <c r="I681" s="8"/>
    </row>
    <row r="682" spans="8:9" ht="14.85" hidden="1" customHeight="1" x14ac:dyDescent="0.25">
      <c r="H682" s="8"/>
      <c r="I682" s="8"/>
    </row>
    <row r="683" spans="8:9" ht="14.85" hidden="1" customHeight="1" x14ac:dyDescent="0.25">
      <c r="H683" s="8"/>
      <c r="I683" s="8"/>
    </row>
    <row r="684" spans="8:9" ht="14.85" hidden="1" customHeight="1" x14ac:dyDescent="0.25">
      <c r="H684" s="8"/>
      <c r="I684" s="8"/>
    </row>
    <row r="685" spans="8:9" ht="14.85" hidden="1" customHeight="1" x14ac:dyDescent="0.25">
      <c r="H685" s="8"/>
      <c r="I685" s="8"/>
    </row>
    <row r="686" spans="8:9" ht="14.85" hidden="1" customHeight="1" x14ac:dyDescent="0.25">
      <c r="H686" s="8"/>
      <c r="I686" s="8"/>
    </row>
    <row r="687" spans="8:9" ht="14.85" hidden="1" customHeight="1" x14ac:dyDescent="0.25">
      <c r="H687" s="8"/>
      <c r="I687" s="8"/>
    </row>
    <row r="688" spans="8:9" ht="14.85" hidden="1" customHeight="1" x14ac:dyDescent="0.25">
      <c r="H688" s="8"/>
      <c r="I688" s="8"/>
    </row>
    <row r="689" spans="8:9" ht="14.85" hidden="1" customHeight="1" x14ac:dyDescent="0.25">
      <c r="H689" s="8"/>
      <c r="I689" s="8"/>
    </row>
    <row r="690" spans="8:9" ht="14.85" hidden="1" customHeight="1" x14ac:dyDescent="0.25">
      <c r="H690" s="8"/>
      <c r="I690" s="8"/>
    </row>
    <row r="691" spans="8:9" ht="14.85" hidden="1" customHeight="1" x14ac:dyDescent="0.25">
      <c r="H691" s="8"/>
      <c r="I691" s="8"/>
    </row>
    <row r="692" spans="8:9" ht="14.85" hidden="1" customHeight="1" x14ac:dyDescent="0.25">
      <c r="H692" s="8"/>
      <c r="I692" s="8"/>
    </row>
    <row r="693" spans="8:9" ht="14.85" hidden="1" customHeight="1" x14ac:dyDescent="0.25">
      <c r="H693" s="8"/>
      <c r="I693" s="8"/>
    </row>
    <row r="694" spans="8:9" ht="14.85" hidden="1" customHeight="1" x14ac:dyDescent="0.25">
      <c r="H694" s="8"/>
      <c r="I694" s="8"/>
    </row>
    <row r="695" spans="8:9" ht="14.85" hidden="1" customHeight="1" x14ac:dyDescent="0.25">
      <c r="H695" s="8"/>
      <c r="I695" s="8"/>
    </row>
    <row r="696" spans="8:9" ht="14.85" hidden="1" customHeight="1" x14ac:dyDescent="0.25">
      <c r="H696" s="8"/>
      <c r="I696" s="8"/>
    </row>
    <row r="697" spans="8:9" ht="14.85" hidden="1" customHeight="1" x14ac:dyDescent="0.25">
      <c r="H697" s="8"/>
      <c r="I697" s="8"/>
    </row>
    <row r="698" spans="8:9" ht="14.85" hidden="1" customHeight="1" x14ac:dyDescent="0.25">
      <c r="H698" s="8"/>
      <c r="I698" s="8"/>
    </row>
    <row r="699" spans="8:9" ht="14.85" hidden="1" customHeight="1" x14ac:dyDescent="0.25">
      <c r="H699" s="8"/>
      <c r="I699" s="8"/>
    </row>
    <row r="700" spans="8:9" ht="14.85" hidden="1" customHeight="1" x14ac:dyDescent="0.25">
      <c r="H700" s="8"/>
      <c r="I700" s="8"/>
    </row>
    <row r="701" spans="8:9" ht="14.85" hidden="1" customHeight="1" x14ac:dyDescent="0.25">
      <c r="H701" s="8"/>
      <c r="I701" s="8"/>
    </row>
    <row r="702" spans="8:9" ht="14.85" hidden="1" customHeight="1" x14ac:dyDescent="0.25">
      <c r="H702" s="8"/>
      <c r="I702" s="8"/>
    </row>
    <row r="703" spans="8:9" ht="14.85" hidden="1" customHeight="1" x14ac:dyDescent="0.25">
      <c r="H703" s="8"/>
      <c r="I703" s="8"/>
    </row>
    <row r="704" spans="8:9" ht="14.85" hidden="1" customHeight="1" x14ac:dyDescent="0.25">
      <c r="H704" s="8"/>
      <c r="I704" s="8"/>
    </row>
    <row r="705" spans="8:9" ht="14.85" hidden="1" customHeight="1" x14ac:dyDescent="0.25">
      <c r="H705" s="8"/>
      <c r="I705" s="8"/>
    </row>
    <row r="706" spans="8:9" ht="14.85" hidden="1" customHeight="1" x14ac:dyDescent="0.25">
      <c r="H706" s="8"/>
      <c r="I706" s="8"/>
    </row>
    <row r="707" spans="8:9" ht="14.85" hidden="1" customHeight="1" x14ac:dyDescent="0.25">
      <c r="H707" s="8"/>
      <c r="I707" s="8"/>
    </row>
    <row r="708" spans="8:9" ht="14.85" hidden="1" customHeight="1" x14ac:dyDescent="0.25">
      <c r="H708" s="8"/>
      <c r="I708" s="8"/>
    </row>
    <row r="709" spans="8:9" ht="14.85" hidden="1" customHeight="1" x14ac:dyDescent="0.25">
      <c r="H709" s="8"/>
      <c r="I709" s="8"/>
    </row>
    <row r="710" spans="8:9" ht="14.85" hidden="1" customHeight="1" x14ac:dyDescent="0.25">
      <c r="H710" s="8"/>
      <c r="I710" s="8"/>
    </row>
    <row r="711" spans="8:9" ht="14.85" hidden="1" customHeight="1" x14ac:dyDescent="0.25">
      <c r="H711" s="8"/>
      <c r="I711" s="8"/>
    </row>
    <row r="712" spans="8:9" ht="14.85" hidden="1" customHeight="1" x14ac:dyDescent="0.25">
      <c r="H712" s="8"/>
      <c r="I712" s="8"/>
    </row>
    <row r="713" spans="8:9" ht="14.85" hidden="1" customHeight="1" x14ac:dyDescent="0.25">
      <c r="H713" s="8"/>
      <c r="I713" s="8"/>
    </row>
    <row r="714" spans="8:9" ht="14.85" hidden="1" customHeight="1" x14ac:dyDescent="0.25">
      <c r="H714" s="8"/>
      <c r="I714" s="8"/>
    </row>
    <row r="715" spans="8:9" ht="14.85" hidden="1" customHeight="1" x14ac:dyDescent="0.25">
      <c r="H715" s="8"/>
      <c r="I715" s="8"/>
    </row>
    <row r="716" spans="8:9" ht="14.85" hidden="1" customHeight="1" x14ac:dyDescent="0.25">
      <c r="H716" s="8"/>
      <c r="I716" s="8"/>
    </row>
    <row r="717" spans="8:9" ht="14.85" hidden="1" customHeight="1" x14ac:dyDescent="0.25">
      <c r="H717" s="8"/>
      <c r="I717" s="8"/>
    </row>
    <row r="718" spans="8:9" ht="14.85" hidden="1" customHeight="1" x14ac:dyDescent="0.25">
      <c r="H718" s="8"/>
      <c r="I718" s="8"/>
    </row>
    <row r="719" spans="8:9" ht="14.85" hidden="1" customHeight="1" x14ac:dyDescent="0.25">
      <c r="H719" s="8"/>
      <c r="I719" s="8"/>
    </row>
    <row r="720" spans="8:9" ht="14.85" hidden="1" customHeight="1" x14ac:dyDescent="0.25">
      <c r="H720" s="8"/>
      <c r="I720" s="8"/>
    </row>
    <row r="721" spans="8:9" ht="14.85" hidden="1" customHeight="1" x14ac:dyDescent="0.25">
      <c r="H721" s="8"/>
      <c r="I721" s="8"/>
    </row>
    <row r="722" spans="8:9" ht="14.85" hidden="1" customHeight="1" x14ac:dyDescent="0.25">
      <c r="H722" s="8"/>
      <c r="I722" s="8"/>
    </row>
    <row r="723" spans="8:9" ht="14.85" hidden="1" customHeight="1" x14ac:dyDescent="0.25">
      <c r="H723" s="8"/>
      <c r="I723" s="8"/>
    </row>
    <row r="724" spans="8:9" ht="14.85" hidden="1" customHeight="1" x14ac:dyDescent="0.25">
      <c r="H724" s="8"/>
      <c r="I724" s="8"/>
    </row>
    <row r="725" spans="8:9" ht="14.85" hidden="1" customHeight="1" x14ac:dyDescent="0.25">
      <c r="H725" s="8"/>
      <c r="I725" s="8"/>
    </row>
    <row r="726" spans="8:9" ht="14.85" hidden="1" customHeight="1" x14ac:dyDescent="0.25">
      <c r="H726" s="8"/>
      <c r="I726" s="8"/>
    </row>
    <row r="727" spans="8:9" ht="14.85" hidden="1" customHeight="1" x14ac:dyDescent="0.25">
      <c r="H727" s="8"/>
      <c r="I727" s="8"/>
    </row>
    <row r="728" spans="8:9" ht="14.85" hidden="1" customHeight="1" x14ac:dyDescent="0.25">
      <c r="H728" s="8"/>
      <c r="I728" s="8"/>
    </row>
    <row r="729" spans="8:9" ht="14.85" hidden="1" customHeight="1" x14ac:dyDescent="0.25">
      <c r="H729" s="8"/>
      <c r="I729" s="8"/>
    </row>
    <row r="730" spans="8:9" ht="14.85" hidden="1" customHeight="1" x14ac:dyDescent="0.25">
      <c r="H730" s="8"/>
      <c r="I730" s="8"/>
    </row>
    <row r="731" spans="8:9" ht="14.85" hidden="1" customHeight="1" x14ac:dyDescent="0.25">
      <c r="H731" s="8"/>
      <c r="I731" s="8"/>
    </row>
    <row r="732" spans="8:9" ht="14.85" hidden="1" customHeight="1" x14ac:dyDescent="0.25">
      <c r="H732" s="8"/>
      <c r="I732" s="8"/>
    </row>
    <row r="733" spans="8:9" ht="14.85" hidden="1" customHeight="1" x14ac:dyDescent="0.25">
      <c r="H733" s="8"/>
      <c r="I733" s="8"/>
    </row>
    <row r="734" spans="8:9" ht="14.85" hidden="1" customHeight="1" x14ac:dyDescent="0.25">
      <c r="H734" s="8"/>
      <c r="I734" s="8"/>
    </row>
    <row r="735" spans="8:9" ht="14.85" hidden="1" customHeight="1" x14ac:dyDescent="0.25">
      <c r="H735" s="8"/>
      <c r="I735" s="8"/>
    </row>
    <row r="736" spans="8:9" ht="14.85" hidden="1" customHeight="1" x14ac:dyDescent="0.25">
      <c r="H736" s="8"/>
      <c r="I736" s="8"/>
    </row>
    <row r="737" spans="8:9" ht="14.85" hidden="1" customHeight="1" x14ac:dyDescent="0.25">
      <c r="H737" s="8"/>
      <c r="I737" s="8"/>
    </row>
    <row r="738" spans="8:9" ht="14.85" hidden="1" customHeight="1" x14ac:dyDescent="0.25">
      <c r="H738" s="8"/>
      <c r="I738" s="8"/>
    </row>
    <row r="739" spans="8:9" ht="14.85" hidden="1" customHeight="1" x14ac:dyDescent="0.25">
      <c r="H739" s="8"/>
      <c r="I739" s="8"/>
    </row>
    <row r="740" spans="8:9" ht="14.85" hidden="1" customHeight="1" x14ac:dyDescent="0.25">
      <c r="H740" s="8"/>
      <c r="I740" s="8"/>
    </row>
    <row r="741" spans="8:9" ht="14.85" hidden="1" customHeight="1" x14ac:dyDescent="0.25">
      <c r="H741" s="8"/>
      <c r="I741" s="8"/>
    </row>
    <row r="742" spans="8:9" ht="14.85" hidden="1" customHeight="1" x14ac:dyDescent="0.25">
      <c r="H742" s="8"/>
      <c r="I742" s="8"/>
    </row>
    <row r="743" spans="8:9" ht="14.85" hidden="1" customHeight="1" x14ac:dyDescent="0.25">
      <c r="H743" s="8"/>
      <c r="I743" s="8"/>
    </row>
    <row r="744" spans="8:9" ht="14.85" hidden="1" customHeight="1" x14ac:dyDescent="0.25">
      <c r="H744" s="8"/>
      <c r="I744" s="8"/>
    </row>
    <row r="745" spans="8:9" ht="14.85" hidden="1" customHeight="1" x14ac:dyDescent="0.25">
      <c r="H745" s="8"/>
      <c r="I745" s="8"/>
    </row>
    <row r="746" spans="8:9" ht="14.85" hidden="1" customHeight="1" x14ac:dyDescent="0.25">
      <c r="H746" s="8"/>
      <c r="I746" s="8"/>
    </row>
    <row r="747" spans="8:9" ht="14.85" hidden="1" customHeight="1" x14ac:dyDescent="0.25">
      <c r="H747" s="8"/>
      <c r="I747" s="8"/>
    </row>
    <row r="748" spans="8:9" ht="14.85" hidden="1" customHeight="1" x14ac:dyDescent="0.25">
      <c r="H748" s="8"/>
      <c r="I748" s="8"/>
    </row>
    <row r="749" spans="8:9" ht="14.85" hidden="1" customHeight="1" x14ac:dyDescent="0.25">
      <c r="H749" s="8"/>
      <c r="I749" s="8"/>
    </row>
    <row r="750" spans="8:9" ht="14.85" hidden="1" customHeight="1" x14ac:dyDescent="0.25">
      <c r="H750" s="8"/>
      <c r="I750" s="8"/>
    </row>
    <row r="751" spans="8:9" ht="14.85" hidden="1" customHeight="1" x14ac:dyDescent="0.25">
      <c r="H751" s="8"/>
      <c r="I751" s="8"/>
    </row>
    <row r="752" spans="8:9" ht="14.85" hidden="1" customHeight="1" x14ac:dyDescent="0.25">
      <c r="H752" s="8"/>
      <c r="I752" s="8"/>
    </row>
    <row r="753" spans="8:9" ht="14.85" hidden="1" customHeight="1" x14ac:dyDescent="0.25">
      <c r="H753" s="8"/>
      <c r="I753" s="8"/>
    </row>
    <row r="754" spans="8:9" ht="14.85" hidden="1" customHeight="1" x14ac:dyDescent="0.25">
      <c r="H754" s="8"/>
      <c r="I754" s="8"/>
    </row>
    <row r="755" spans="8:9" ht="14.85" hidden="1" customHeight="1" x14ac:dyDescent="0.25">
      <c r="H755" s="8"/>
      <c r="I755" s="8"/>
    </row>
    <row r="756" spans="8:9" ht="14.85" hidden="1" customHeight="1" x14ac:dyDescent="0.25">
      <c r="H756" s="8"/>
      <c r="I756" s="8"/>
    </row>
    <row r="757" spans="8:9" ht="14.85" hidden="1" customHeight="1" x14ac:dyDescent="0.25">
      <c r="H757" s="8"/>
      <c r="I757" s="8"/>
    </row>
    <row r="758" spans="8:9" ht="14.85" hidden="1" customHeight="1" x14ac:dyDescent="0.25">
      <c r="H758" s="8"/>
      <c r="I758" s="8"/>
    </row>
    <row r="759" spans="8:9" ht="14.85" hidden="1" customHeight="1" x14ac:dyDescent="0.25">
      <c r="H759" s="8"/>
      <c r="I759" s="8"/>
    </row>
    <row r="760" spans="8:9" ht="14.85" hidden="1" customHeight="1" x14ac:dyDescent="0.25">
      <c r="H760" s="8"/>
      <c r="I760" s="8"/>
    </row>
    <row r="761" spans="8:9" ht="14.85" hidden="1" customHeight="1" x14ac:dyDescent="0.25">
      <c r="H761" s="8"/>
      <c r="I761" s="8"/>
    </row>
    <row r="762" spans="8:9" ht="14.85" hidden="1" customHeight="1" x14ac:dyDescent="0.25">
      <c r="H762" s="8"/>
      <c r="I762" s="8"/>
    </row>
    <row r="763" spans="8:9" ht="14.85" hidden="1" customHeight="1" x14ac:dyDescent="0.25">
      <c r="H763" s="8"/>
      <c r="I763" s="8"/>
    </row>
    <row r="764" spans="8:9" ht="14.85" hidden="1" customHeight="1" x14ac:dyDescent="0.25">
      <c r="H764" s="8"/>
      <c r="I764" s="8"/>
    </row>
    <row r="765" spans="8:9" ht="14.85" hidden="1" customHeight="1" x14ac:dyDescent="0.25">
      <c r="H765" s="8"/>
      <c r="I765" s="8"/>
    </row>
    <row r="766" spans="8:9" ht="14.85" hidden="1" customHeight="1" x14ac:dyDescent="0.25">
      <c r="H766" s="8"/>
      <c r="I766" s="8"/>
    </row>
    <row r="767" spans="8:9" ht="14.85" hidden="1" customHeight="1" x14ac:dyDescent="0.25">
      <c r="H767" s="8"/>
      <c r="I767" s="8"/>
    </row>
    <row r="768" spans="8:9" ht="14.85" hidden="1" customHeight="1" x14ac:dyDescent="0.25">
      <c r="H768" s="8"/>
      <c r="I768" s="8"/>
    </row>
    <row r="769" spans="8:9" ht="14.85" hidden="1" customHeight="1" x14ac:dyDescent="0.25">
      <c r="H769" s="8"/>
      <c r="I769" s="8"/>
    </row>
    <row r="770" spans="8:9" ht="14.85" hidden="1" customHeight="1" x14ac:dyDescent="0.25">
      <c r="H770" s="8"/>
      <c r="I770" s="8"/>
    </row>
    <row r="771" spans="8:9" ht="14.85" hidden="1" customHeight="1" x14ac:dyDescent="0.25">
      <c r="H771" s="8"/>
      <c r="I771" s="8"/>
    </row>
    <row r="772" spans="8:9" ht="14.85" hidden="1" customHeight="1" x14ac:dyDescent="0.25">
      <c r="H772" s="8"/>
      <c r="I772" s="8"/>
    </row>
    <row r="773" spans="8:9" ht="14.85" hidden="1" customHeight="1" x14ac:dyDescent="0.25">
      <c r="H773" s="8"/>
      <c r="I773" s="8"/>
    </row>
    <row r="774" spans="8:9" ht="14.85" hidden="1" customHeight="1" x14ac:dyDescent="0.25">
      <c r="H774" s="8"/>
      <c r="I774" s="8"/>
    </row>
    <row r="775" spans="8:9" ht="14.85" hidden="1" customHeight="1" x14ac:dyDescent="0.25">
      <c r="H775" s="8"/>
      <c r="I775" s="8"/>
    </row>
    <row r="776" spans="8:9" ht="14.85" hidden="1" customHeight="1" x14ac:dyDescent="0.25">
      <c r="H776" s="8"/>
      <c r="I776" s="8"/>
    </row>
    <row r="777" spans="8:9" ht="14.85" hidden="1" customHeight="1" x14ac:dyDescent="0.25">
      <c r="H777" s="8"/>
      <c r="I777" s="8"/>
    </row>
    <row r="778" spans="8:9" ht="14.85" hidden="1" customHeight="1" x14ac:dyDescent="0.25">
      <c r="H778" s="8"/>
      <c r="I778" s="8"/>
    </row>
    <row r="779" spans="8:9" ht="14.85" hidden="1" customHeight="1" x14ac:dyDescent="0.25">
      <c r="H779" s="8"/>
      <c r="I779" s="8"/>
    </row>
    <row r="780" spans="8:9" ht="14.85" hidden="1" customHeight="1" x14ac:dyDescent="0.25">
      <c r="H780" s="8"/>
      <c r="I780" s="8"/>
    </row>
    <row r="781" spans="8:9" ht="14.85" hidden="1" customHeight="1" x14ac:dyDescent="0.25">
      <c r="H781" s="8"/>
      <c r="I781" s="8"/>
    </row>
    <row r="782" spans="8:9" ht="14.85" hidden="1" customHeight="1" x14ac:dyDescent="0.25">
      <c r="H782" s="8"/>
      <c r="I782" s="8"/>
    </row>
    <row r="783" spans="8:9" ht="14.85" hidden="1" customHeight="1" x14ac:dyDescent="0.25">
      <c r="H783" s="8"/>
      <c r="I783" s="8"/>
    </row>
    <row r="784" spans="8:9" ht="14.85" hidden="1" customHeight="1" x14ac:dyDescent="0.25">
      <c r="H784" s="8"/>
      <c r="I784" s="8"/>
    </row>
    <row r="785" spans="8:9" ht="14.85" hidden="1" customHeight="1" x14ac:dyDescent="0.25">
      <c r="H785" s="8"/>
      <c r="I785" s="8"/>
    </row>
    <row r="786" spans="8:9" ht="14.85" hidden="1" customHeight="1" x14ac:dyDescent="0.25">
      <c r="H786" s="8"/>
      <c r="I786" s="8"/>
    </row>
    <row r="787" spans="8:9" ht="14.85" hidden="1" customHeight="1" x14ac:dyDescent="0.25">
      <c r="H787" s="8"/>
      <c r="I787" s="8"/>
    </row>
    <row r="788" spans="8:9" ht="14.85" hidden="1" customHeight="1" x14ac:dyDescent="0.25">
      <c r="H788" s="8"/>
      <c r="I788" s="8"/>
    </row>
    <row r="789" spans="8:9" ht="14.85" hidden="1" customHeight="1" x14ac:dyDescent="0.25">
      <c r="H789" s="8"/>
      <c r="I789" s="8"/>
    </row>
    <row r="790" spans="8:9" ht="14.85" hidden="1" customHeight="1" x14ac:dyDescent="0.25">
      <c r="H790" s="8"/>
      <c r="I790" s="8"/>
    </row>
    <row r="791" spans="8:9" ht="14.85" hidden="1" customHeight="1" x14ac:dyDescent="0.25">
      <c r="H791" s="8"/>
      <c r="I791" s="8"/>
    </row>
    <row r="792" spans="8:9" ht="14.85" hidden="1" customHeight="1" x14ac:dyDescent="0.25">
      <c r="H792" s="8"/>
      <c r="I792" s="8"/>
    </row>
    <row r="793" spans="8:9" ht="14.85" hidden="1" customHeight="1" x14ac:dyDescent="0.25">
      <c r="H793" s="8"/>
      <c r="I793" s="8"/>
    </row>
    <row r="794" spans="8:9" ht="14.85" hidden="1" customHeight="1" x14ac:dyDescent="0.25">
      <c r="H794" s="8"/>
      <c r="I794" s="8"/>
    </row>
    <row r="795" spans="8:9" ht="14.85" hidden="1" customHeight="1" x14ac:dyDescent="0.25">
      <c r="H795" s="8"/>
      <c r="I795" s="8"/>
    </row>
    <row r="796" spans="8:9" ht="14.85" hidden="1" customHeight="1" x14ac:dyDescent="0.25">
      <c r="H796" s="8"/>
      <c r="I796" s="8"/>
    </row>
    <row r="797" spans="8:9" ht="14.85" hidden="1" customHeight="1" x14ac:dyDescent="0.25">
      <c r="H797" s="8"/>
      <c r="I797" s="8"/>
    </row>
    <row r="798" spans="8:9" ht="14.85" hidden="1" customHeight="1" x14ac:dyDescent="0.25">
      <c r="H798" s="8"/>
      <c r="I798" s="8"/>
    </row>
    <row r="799" spans="8:9" ht="14.85" hidden="1" customHeight="1" x14ac:dyDescent="0.25">
      <c r="H799" s="8"/>
      <c r="I799" s="8"/>
    </row>
    <row r="800" spans="8:9" ht="14.85" hidden="1" customHeight="1" x14ac:dyDescent="0.25">
      <c r="H800" s="8"/>
      <c r="I800" s="8"/>
    </row>
    <row r="801" spans="8:9" ht="14.85" hidden="1" customHeight="1" x14ac:dyDescent="0.25">
      <c r="H801" s="8"/>
      <c r="I801" s="8"/>
    </row>
    <row r="802" spans="8:9" ht="14.85" hidden="1" customHeight="1" x14ac:dyDescent="0.25">
      <c r="H802" s="8"/>
      <c r="I802" s="8"/>
    </row>
    <row r="803" spans="8:9" ht="14.85" hidden="1" customHeight="1" x14ac:dyDescent="0.25">
      <c r="H803" s="8"/>
      <c r="I803" s="8"/>
    </row>
    <row r="804" spans="8:9" ht="14.85" hidden="1" customHeight="1" x14ac:dyDescent="0.25">
      <c r="H804" s="8"/>
      <c r="I804" s="8"/>
    </row>
    <row r="805" spans="8:9" ht="14.85" hidden="1" customHeight="1" x14ac:dyDescent="0.25">
      <c r="H805" s="8"/>
      <c r="I805" s="8"/>
    </row>
    <row r="806" spans="8:9" ht="14.85" hidden="1" customHeight="1" x14ac:dyDescent="0.25">
      <c r="H806" s="8"/>
      <c r="I806" s="8"/>
    </row>
    <row r="807" spans="8:9" ht="14.85" hidden="1" customHeight="1" x14ac:dyDescent="0.25">
      <c r="H807" s="8"/>
      <c r="I807" s="8"/>
    </row>
    <row r="808" spans="8:9" ht="14.85" hidden="1" customHeight="1" x14ac:dyDescent="0.25">
      <c r="H808" s="8"/>
      <c r="I808" s="8"/>
    </row>
    <row r="809" spans="8:9" ht="14.85" hidden="1" customHeight="1" x14ac:dyDescent="0.25">
      <c r="H809" s="8"/>
      <c r="I809" s="8"/>
    </row>
    <row r="810" spans="8:9" ht="14.85" hidden="1" customHeight="1" x14ac:dyDescent="0.25">
      <c r="H810" s="8"/>
      <c r="I810" s="8"/>
    </row>
    <row r="811" spans="8:9" ht="14.85" hidden="1" customHeight="1" x14ac:dyDescent="0.25">
      <c r="H811" s="8"/>
      <c r="I811" s="8"/>
    </row>
    <row r="812" spans="8:9" ht="14.85" hidden="1" customHeight="1" x14ac:dyDescent="0.25">
      <c r="H812" s="8"/>
      <c r="I812" s="8"/>
    </row>
    <row r="813" spans="8:9" ht="14.85" hidden="1" customHeight="1" x14ac:dyDescent="0.25">
      <c r="H813" s="8"/>
      <c r="I813" s="8"/>
    </row>
    <row r="814" spans="8:9" ht="14.85" hidden="1" customHeight="1" x14ac:dyDescent="0.25">
      <c r="H814" s="8"/>
      <c r="I814" s="8"/>
    </row>
    <row r="815" spans="8:9" ht="14.85" hidden="1" customHeight="1" x14ac:dyDescent="0.25">
      <c r="H815" s="8"/>
      <c r="I815" s="8"/>
    </row>
    <row r="816" spans="8:9" ht="14.85" hidden="1" customHeight="1" x14ac:dyDescent="0.25">
      <c r="H816" s="8"/>
      <c r="I816" s="8"/>
    </row>
    <row r="817" spans="8:9" ht="14.85" hidden="1" customHeight="1" x14ac:dyDescent="0.25">
      <c r="H817" s="8"/>
      <c r="I817" s="8"/>
    </row>
    <row r="818" spans="8:9" ht="14.85" hidden="1" customHeight="1" x14ac:dyDescent="0.25">
      <c r="H818" s="8"/>
      <c r="I818" s="8"/>
    </row>
    <row r="819" spans="8:9" ht="14.85" hidden="1" customHeight="1" x14ac:dyDescent="0.25">
      <c r="H819" s="8"/>
      <c r="I819" s="8"/>
    </row>
    <row r="820" spans="8:9" ht="14.85" hidden="1" customHeight="1" x14ac:dyDescent="0.25">
      <c r="H820" s="8"/>
      <c r="I820" s="8"/>
    </row>
    <row r="821" spans="8:9" ht="14.85" hidden="1" customHeight="1" x14ac:dyDescent="0.25">
      <c r="H821" s="8"/>
      <c r="I821" s="8"/>
    </row>
    <row r="822" spans="8:9" ht="14.85" hidden="1" customHeight="1" x14ac:dyDescent="0.25">
      <c r="H822" s="8"/>
      <c r="I822" s="8"/>
    </row>
    <row r="823" spans="8:9" ht="14.85" hidden="1" customHeight="1" x14ac:dyDescent="0.25">
      <c r="H823" s="8"/>
      <c r="I823" s="8"/>
    </row>
    <row r="824" spans="8:9" ht="14.85" hidden="1" customHeight="1" x14ac:dyDescent="0.25">
      <c r="H824" s="8"/>
      <c r="I824" s="8"/>
    </row>
    <row r="825" spans="8:9" ht="14.85" hidden="1" customHeight="1" x14ac:dyDescent="0.25">
      <c r="H825" s="8"/>
      <c r="I825" s="8"/>
    </row>
    <row r="826" spans="8:9" ht="14.85" hidden="1" customHeight="1" x14ac:dyDescent="0.25">
      <c r="H826" s="8"/>
      <c r="I826" s="8"/>
    </row>
    <row r="827" spans="8:9" ht="14.85" hidden="1" customHeight="1" x14ac:dyDescent="0.25">
      <c r="H827" s="8"/>
      <c r="I827" s="8"/>
    </row>
    <row r="828" spans="8:9" ht="14.85" hidden="1" customHeight="1" x14ac:dyDescent="0.25">
      <c r="H828" s="8"/>
      <c r="I828" s="8"/>
    </row>
    <row r="829" spans="8:9" ht="14.85" hidden="1" customHeight="1" x14ac:dyDescent="0.25">
      <c r="H829" s="8"/>
      <c r="I829" s="8"/>
    </row>
    <row r="830" spans="8:9" ht="14.85" hidden="1" customHeight="1" x14ac:dyDescent="0.25">
      <c r="H830" s="8"/>
      <c r="I830" s="8"/>
    </row>
    <row r="831" spans="8:9" ht="14.85" hidden="1" customHeight="1" x14ac:dyDescent="0.25">
      <c r="H831" s="8"/>
      <c r="I831" s="8"/>
    </row>
    <row r="832" spans="8:9" ht="14.85" hidden="1" customHeight="1" x14ac:dyDescent="0.25">
      <c r="H832" s="8"/>
      <c r="I832" s="8"/>
    </row>
    <row r="833" spans="8:9" ht="14.85" hidden="1" customHeight="1" x14ac:dyDescent="0.25">
      <c r="H833" s="8"/>
      <c r="I833" s="8"/>
    </row>
    <row r="834" spans="8:9" ht="14.85" hidden="1" customHeight="1" x14ac:dyDescent="0.25">
      <c r="H834" s="8"/>
      <c r="I834" s="8"/>
    </row>
    <row r="835" spans="8:9" ht="14.85" hidden="1" customHeight="1" x14ac:dyDescent="0.25">
      <c r="H835" s="8"/>
      <c r="I835" s="8"/>
    </row>
    <row r="836" spans="8:9" ht="14.85" hidden="1" customHeight="1" x14ac:dyDescent="0.25">
      <c r="H836" s="8"/>
      <c r="I836" s="8"/>
    </row>
    <row r="837" spans="8:9" ht="14.85" hidden="1" customHeight="1" x14ac:dyDescent="0.25">
      <c r="H837" s="8"/>
      <c r="I837" s="8"/>
    </row>
    <row r="838" spans="8:9" ht="14.85" hidden="1" customHeight="1" x14ac:dyDescent="0.25">
      <c r="H838" s="8"/>
      <c r="I838" s="8"/>
    </row>
    <row r="839" spans="8:9" ht="14.85" hidden="1" customHeight="1" x14ac:dyDescent="0.25">
      <c r="H839" s="8"/>
      <c r="I839" s="8"/>
    </row>
    <row r="840" spans="8:9" ht="14.85" hidden="1" customHeight="1" x14ac:dyDescent="0.25">
      <c r="H840" s="8"/>
      <c r="I840" s="8"/>
    </row>
    <row r="841" spans="8:9" ht="14.85" hidden="1" customHeight="1" x14ac:dyDescent="0.25">
      <c r="H841" s="8"/>
      <c r="I841" s="8"/>
    </row>
    <row r="842" spans="8:9" ht="14.85" hidden="1" customHeight="1" x14ac:dyDescent="0.25">
      <c r="H842" s="8"/>
      <c r="I842" s="8"/>
    </row>
    <row r="843" spans="8:9" ht="14.85" hidden="1" customHeight="1" x14ac:dyDescent="0.25">
      <c r="H843" s="8"/>
      <c r="I843" s="8"/>
    </row>
    <row r="844" spans="8:9" ht="14.85" hidden="1" customHeight="1" x14ac:dyDescent="0.25">
      <c r="H844" s="8"/>
      <c r="I844" s="8"/>
    </row>
    <row r="845" spans="8:9" ht="14.85" hidden="1" customHeight="1" x14ac:dyDescent="0.25">
      <c r="H845" s="8"/>
      <c r="I845" s="8"/>
    </row>
    <row r="846" spans="8:9" ht="14.85" hidden="1" customHeight="1" x14ac:dyDescent="0.25">
      <c r="H846" s="8"/>
      <c r="I846" s="8"/>
    </row>
    <row r="847" spans="8:9" ht="14.85" hidden="1" customHeight="1" x14ac:dyDescent="0.25">
      <c r="H847" s="8"/>
      <c r="I847" s="8"/>
    </row>
    <row r="848" spans="8:9" ht="14.85" hidden="1" customHeight="1" x14ac:dyDescent="0.25">
      <c r="H848" s="8"/>
      <c r="I848" s="8"/>
    </row>
    <row r="849" spans="8:9" ht="14.85" hidden="1" customHeight="1" x14ac:dyDescent="0.25">
      <c r="H849" s="8"/>
      <c r="I849" s="8"/>
    </row>
    <row r="850" spans="8:9" ht="14.85" hidden="1" customHeight="1" x14ac:dyDescent="0.25">
      <c r="H850" s="8"/>
      <c r="I850" s="8"/>
    </row>
    <row r="851" spans="8:9" ht="14.85" hidden="1" customHeight="1" x14ac:dyDescent="0.25">
      <c r="H851" s="8"/>
      <c r="I851" s="8"/>
    </row>
    <row r="852" spans="8:9" ht="14.85" hidden="1" customHeight="1" x14ac:dyDescent="0.25">
      <c r="H852" s="8"/>
      <c r="I852" s="8"/>
    </row>
    <row r="853" spans="8:9" ht="14.85" hidden="1" customHeight="1" x14ac:dyDescent="0.25">
      <c r="H853" s="8"/>
      <c r="I853" s="8"/>
    </row>
    <row r="854" spans="8:9" ht="14.85" hidden="1" customHeight="1" x14ac:dyDescent="0.25">
      <c r="H854" s="8"/>
      <c r="I854" s="8"/>
    </row>
    <row r="855" spans="8:9" ht="14.85" hidden="1" customHeight="1" x14ac:dyDescent="0.25">
      <c r="H855" s="8"/>
      <c r="I855" s="8"/>
    </row>
    <row r="856" spans="8:9" ht="14.85" hidden="1" customHeight="1" x14ac:dyDescent="0.25">
      <c r="H856" s="8"/>
      <c r="I856" s="8"/>
    </row>
    <row r="857" spans="8:9" ht="14.85" hidden="1" customHeight="1" x14ac:dyDescent="0.25">
      <c r="H857" s="8"/>
      <c r="I857" s="8"/>
    </row>
    <row r="858" spans="8:9" ht="14.85" hidden="1" customHeight="1" x14ac:dyDescent="0.25">
      <c r="H858" s="8"/>
      <c r="I858" s="8"/>
    </row>
    <row r="859" spans="8:9" ht="14.85" hidden="1" customHeight="1" x14ac:dyDescent="0.25">
      <c r="H859" s="8"/>
      <c r="I859" s="8"/>
    </row>
    <row r="860" spans="8:9" ht="14.85" hidden="1" customHeight="1" x14ac:dyDescent="0.25">
      <c r="H860" s="8"/>
      <c r="I860" s="8"/>
    </row>
    <row r="861" spans="8:9" ht="14.85" hidden="1" customHeight="1" x14ac:dyDescent="0.25">
      <c r="H861" s="8"/>
      <c r="I861" s="8"/>
    </row>
    <row r="862" spans="8:9" ht="14.85" hidden="1" customHeight="1" x14ac:dyDescent="0.25">
      <c r="H862" s="8"/>
      <c r="I862" s="8"/>
    </row>
    <row r="863" spans="8:9" ht="14.85" hidden="1" customHeight="1" x14ac:dyDescent="0.25">
      <c r="H863" s="8"/>
      <c r="I863" s="8"/>
    </row>
    <row r="864" spans="8:9" ht="14.85" hidden="1" customHeight="1" x14ac:dyDescent="0.25">
      <c r="H864" s="8"/>
      <c r="I864" s="8"/>
    </row>
    <row r="865" spans="8:9" ht="14.85" hidden="1" customHeight="1" x14ac:dyDescent="0.25">
      <c r="H865" s="8"/>
      <c r="I865" s="8"/>
    </row>
    <row r="866" spans="8:9" ht="14.85" hidden="1" customHeight="1" x14ac:dyDescent="0.25">
      <c r="H866" s="8"/>
      <c r="I866" s="8"/>
    </row>
    <row r="867" spans="8:9" ht="14.85" hidden="1" customHeight="1" x14ac:dyDescent="0.25">
      <c r="H867" s="8"/>
      <c r="I867" s="8"/>
    </row>
    <row r="868" spans="8:9" ht="14.85" hidden="1" customHeight="1" x14ac:dyDescent="0.25">
      <c r="H868" s="8"/>
      <c r="I868" s="8"/>
    </row>
    <row r="869" spans="8:9" ht="14.85" hidden="1" customHeight="1" x14ac:dyDescent="0.25">
      <c r="H869" s="8"/>
      <c r="I869" s="8"/>
    </row>
    <row r="870" spans="8:9" ht="14.85" hidden="1" customHeight="1" x14ac:dyDescent="0.25">
      <c r="H870" s="8"/>
      <c r="I870" s="8"/>
    </row>
    <row r="871" spans="8:9" ht="14.85" hidden="1" customHeight="1" x14ac:dyDescent="0.25">
      <c r="H871" s="8"/>
      <c r="I871" s="8"/>
    </row>
    <row r="872" spans="8:9" ht="14.85" hidden="1" customHeight="1" x14ac:dyDescent="0.25">
      <c r="H872" s="8"/>
      <c r="I872" s="8"/>
    </row>
    <row r="873" spans="8:9" ht="14.85" hidden="1" customHeight="1" x14ac:dyDescent="0.25">
      <c r="H873" s="8"/>
      <c r="I873" s="8"/>
    </row>
    <row r="874" spans="8:9" ht="14.85" hidden="1" customHeight="1" x14ac:dyDescent="0.25">
      <c r="H874" s="8"/>
      <c r="I874" s="8"/>
    </row>
    <row r="875" spans="8:9" ht="14.85" hidden="1" customHeight="1" x14ac:dyDescent="0.25">
      <c r="H875" s="8"/>
      <c r="I875" s="8"/>
    </row>
    <row r="876" spans="8:9" ht="14.85" hidden="1" customHeight="1" x14ac:dyDescent="0.25">
      <c r="H876" s="8"/>
      <c r="I876" s="8"/>
    </row>
    <row r="877" spans="8:9" ht="14.85" hidden="1" customHeight="1" x14ac:dyDescent="0.25">
      <c r="H877" s="8"/>
      <c r="I877" s="8"/>
    </row>
    <row r="878" spans="8:9" ht="14.85" hidden="1" customHeight="1" x14ac:dyDescent="0.25">
      <c r="H878" s="8"/>
      <c r="I878" s="8"/>
    </row>
    <row r="879" spans="8:9" ht="14.85" hidden="1" customHeight="1" x14ac:dyDescent="0.25">
      <c r="H879" s="8"/>
      <c r="I879" s="8"/>
    </row>
    <row r="880" spans="8:9" ht="14.85" hidden="1" customHeight="1" x14ac:dyDescent="0.25">
      <c r="H880" s="8"/>
      <c r="I880" s="8"/>
    </row>
    <row r="881" spans="8:9" ht="14.85" hidden="1" customHeight="1" x14ac:dyDescent="0.25">
      <c r="H881" s="8"/>
      <c r="I881" s="8"/>
    </row>
    <row r="882" spans="8:9" ht="14.85" hidden="1" customHeight="1" x14ac:dyDescent="0.25">
      <c r="H882" s="8"/>
      <c r="I882" s="8"/>
    </row>
    <row r="883" spans="8:9" ht="14.85" hidden="1" customHeight="1" x14ac:dyDescent="0.25">
      <c r="H883" s="8"/>
      <c r="I883" s="8"/>
    </row>
    <row r="884" spans="8:9" ht="14.85" hidden="1" customHeight="1" x14ac:dyDescent="0.25">
      <c r="H884" s="8"/>
      <c r="I884" s="8"/>
    </row>
    <row r="885" spans="8:9" ht="14.85" hidden="1" customHeight="1" x14ac:dyDescent="0.25">
      <c r="H885" s="8"/>
      <c r="I885" s="8"/>
    </row>
    <row r="886" spans="8:9" ht="14.85" hidden="1" customHeight="1" x14ac:dyDescent="0.25">
      <c r="H886" s="8"/>
      <c r="I886" s="8"/>
    </row>
    <row r="887" spans="8:9" ht="14.85" hidden="1" customHeight="1" x14ac:dyDescent="0.25">
      <c r="H887" s="8"/>
      <c r="I887" s="8"/>
    </row>
    <row r="888" spans="8:9" ht="14.85" hidden="1" customHeight="1" x14ac:dyDescent="0.25">
      <c r="H888" s="8"/>
      <c r="I888" s="8"/>
    </row>
    <row r="889" spans="8:9" ht="14.85" hidden="1" customHeight="1" x14ac:dyDescent="0.25">
      <c r="H889" s="8"/>
      <c r="I889" s="8"/>
    </row>
    <row r="890" spans="8:9" ht="14.85" hidden="1" customHeight="1" x14ac:dyDescent="0.25">
      <c r="H890" s="8"/>
      <c r="I890" s="8"/>
    </row>
    <row r="891" spans="8:9" ht="14.85" hidden="1" customHeight="1" x14ac:dyDescent="0.25">
      <c r="H891" s="8"/>
      <c r="I891" s="8"/>
    </row>
    <row r="892" spans="8:9" ht="14.85" hidden="1" customHeight="1" x14ac:dyDescent="0.25">
      <c r="H892" s="8"/>
      <c r="I892" s="8"/>
    </row>
    <row r="893" spans="8:9" ht="14.85" hidden="1" customHeight="1" x14ac:dyDescent="0.25">
      <c r="H893" s="8"/>
      <c r="I893" s="8"/>
    </row>
    <row r="894" spans="8:9" ht="14.85" hidden="1" customHeight="1" x14ac:dyDescent="0.25">
      <c r="H894" s="8"/>
      <c r="I894" s="8"/>
    </row>
    <row r="895" spans="8:9" ht="14.85" hidden="1" customHeight="1" x14ac:dyDescent="0.25">
      <c r="H895" s="8"/>
      <c r="I895" s="8"/>
    </row>
    <row r="896" spans="8:9" ht="14.85" hidden="1" customHeight="1" x14ac:dyDescent="0.25">
      <c r="H896" s="8"/>
      <c r="I896" s="8"/>
    </row>
    <row r="897" spans="8:9" ht="14.85" hidden="1" customHeight="1" x14ac:dyDescent="0.25">
      <c r="H897" s="8"/>
      <c r="I897" s="8"/>
    </row>
    <row r="898" spans="8:9" ht="14.85" hidden="1" customHeight="1" x14ac:dyDescent="0.25">
      <c r="H898" s="8"/>
      <c r="I898" s="8"/>
    </row>
    <row r="899" spans="8:9" ht="14.85" hidden="1" customHeight="1" x14ac:dyDescent="0.25">
      <c r="H899" s="8"/>
      <c r="I899" s="8"/>
    </row>
    <row r="900" spans="8:9" ht="14.85" hidden="1" customHeight="1" x14ac:dyDescent="0.25">
      <c r="H900" s="8"/>
      <c r="I900" s="8"/>
    </row>
    <row r="901" spans="8:9" ht="14.85" hidden="1" customHeight="1" x14ac:dyDescent="0.25">
      <c r="H901" s="8"/>
      <c r="I901" s="8"/>
    </row>
    <row r="902" spans="8:9" ht="14.85" hidden="1" customHeight="1" x14ac:dyDescent="0.25">
      <c r="H902" s="8"/>
      <c r="I902" s="8"/>
    </row>
    <row r="903" spans="8:9" ht="14.85" hidden="1" customHeight="1" x14ac:dyDescent="0.25">
      <c r="H903" s="8"/>
      <c r="I903" s="8"/>
    </row>
    <row r="904" spans="8:9" ht="14.85" hidden="1" customHeight="1" x14ac:dyDescent="0.25">
      <c r="H904" s="8"/>
      <c r="I904" s="8"/>
    </row>
    <row r="905" spans="8:9" ht="14.85" hidden="1" customHeight="1" x14ac:dyDescent="0.25">
      <c r="H905" s="8"/>
      <c r="I905" s="8"/>
    </row>
    <row r="906" spans="8:9" ht="14.85" hidden="1" customHeight="1" x14ac:dyDescent="0.25">
      <c r="H906" s="8"/>
      <c r="I906" s="8"/>
    </row>
    <row r="907" spans="8:9" ht="14.85" hidden="1" customHeight="1" x14ac:dyDescent="0.25">
      <c r="H907" s="8"/>
      <c r="I907" s="8"/>
    </row>
    <row r="908" spans="8:9" ht="14.85" hidden="1" customHeight="1" x14ac:dyDescent="0.25">
      <c r="H908" s="8"/>
      <c r="I908" s="8"/>
    </row>
    <row r="909" spans="8:9" ht="14.85" hidden="1" customHeight="1" x14ac:dyDescent="0.25">
      <c r="H909" s="8"/>
      <c r="I909" s="8"/>
    </row>
    <row r="910" spans="8:9" ht="14.85" hidden="1" customHeight="1" x14ac:dyDescent="0.25">
      <c r="H910" s="8"/>
      <c r="I910" s="8"/>
    </row>
    <row r="911" spans="8:9" ht="14.85" hidden="1" customHeight="1" x14ac:dyDescent="0.25">
      <c r="H911" s="8"/>
      <c r="I911" s="8"/>
    </row>
    <row r="912" spans="8:9" ht="14.85" hidden="1" customHeight="1" x14ac:dyDescent="0.25">
      <c r="H912" s="8"/>
      <c r="I912" s="8"/>
    </row>
    <row r="913" spans="8:9" ht="14.85" hidden="1" customHeight="1" x14ac:dyDescent="0.25">
      <c r="H913" s="8"/>
      <c r="I913" s="8"/>
    </row>
    <row r="914" spans="8:9" ht="14.85" hidden="1" customHeight="1" x14ac:dyDescent="0.25">
      <c r="H914" s="8"/>
      <c r="I914" s="8"/>
    </row>
    <row r="915" spans="8:9" ht="14.85" hidden="1" customHeight="1" x14ac:dyDescent="0.25">
      <c r="H915" s="8"/>
      <c r="I915" s="8"/>
    </row>
    <row r="916" spans="8:9" ht="14.85" hidden="1" customHeight="1" x14ac:dyDescent="0.25">
      <c r="H916" s="8"/>
      <c r="I916" s="8"/>
    </row>
    <row r="917" spans="8:9" ht="14.85" hidden="1" customHeight="1" x14ac:dyDescent="0.25">
      <c r="H917" s="8"/>
      <c r="I917" s="8"/>
    </row>
    <row r="918" spans="8:9" ht="14.85" hidden="1" customHeight="1" x14ac:dyDescent="0.25">
      <c r="H918" s="8"/>
      <c r="I918" s="8"/>
    </row>
    <row r="919" spans="8:9" ht="14.85" hidden="1" customHeight="1" x14ac:dyDescent="0.25">
      <c r="H919" s="8"/>
      <c r="I919" s="8"/>
    </row>
    <row r="920" spans="8:9" ht="14.85" hidden="1" customHeight="1" x14ac:dyDescent="0.25">
      <c r="H920" s="8"/>
      <c r="I920" s="8"/>
    </row>
    <row r="921" spans="8:9" ht="14.85" hidden="1" customHeight="1" x14ac:dyDescent="0.25">
      <c r="H921" s="8"/>
      <c r="I921" s="8"/>
    </row>
    <row r="922" spans="8:9" ht="14.85" hidden="1" customHeight="1" x14ac:dyDescent="0.25">
      <c r="H922" s="8"/>
      <c r="I922" s="8"/>
    </row>
    <row r="923" spans="8:9" ht="14.85" hidden="1" customHeight="1" x14ac:dyDescent="0.25">
      <c r="H923" s="8"/>
      <c r="I923" s="8"/>
    </row>
    <row r="924" spans="8:9" ht="14.85" hidden="1" customHeight="1" x14ac:dyDescent="0.25">
      <c r="H924" s="8"/>
      <c r="I924" s="8"/>
    </row>
    <row r="925" spans="8:9" ht="14.85" hidden="1" customHeight="1" x14ac:dyDescent="0.25">
      <c r="H925" s="8"/>
      <c r="I925" s="8"/>
    </row>
    <row r="926" spans="8:9" ht="14.85" hidden="1" customHeight="1" x14ac:dyDescent="0.25">
      <c r="H926" s="8"/>
      <c r="I926" s="8"/>
    </row>
    <row r="927" spans="8:9" ht="14.85" hidden="1" customHeight="1" x14ac:dyDescent="0.25">
      <c r="H927" s="8"/>
      <c r="I927" s="8"/>
    </row>
    <row r="928" spans="8:9" ht="14.85" hidden="1" customHeight="1" x14ac:dyDescent="0.25">
      <c r="H928" s="8"/>
      <c r="I928" s="8"/>
    </row>
    <row r="929" spans="8:9" ht="14.85" hidden="1" customHeight="1" x14ac:dyDescent="0.25">
      <c r="H929" s="8"/>
      <c r="I929" s="8"/>
    </row>
    <row r="930" spans="8:9" ht="14.85" hidden="1" customHeight="1" x14ac:dyDescent="0.25">
      <c r="H930" s="8"/>
      <c r="I930" s="8"/>
    </row>
    <row r="931" spans="8:9" ht="14.85" hidden="1" customHeight="1" x14ac:dyDescent="0.25">
      <c r="H931" s="8"/>
      <c r="I931" s="8"/>
    </row>
    <row r="932" spans="8:9" ht="14.85" hidden="1" customHeight="1" x14ac:dyDescent="0.25">
      <c r="H932" s="8"/>
      <c r="I932" s="8"/>
    </row>
    <row r="933" spans="8:9" ht="14.85" hidden="1" customHeight="1" x14ac:dyDescent="0.25">
      <c r="H933" s="8"/>
      <c r="I933" s="8"/>
    </row>
    <row r="934" spans="8:9" ht="14.85" hidden="1" customHeight="1" x14ac:dyDescent="0.25">
      <c r="H934" s="8"/>
      <c r="I934" s="8"/>
    </row>
    <row r="935" spans="8:9" ht="14.85" hidden="1" customHeight="1" x14ac:dyDescent="0.25">
      <c r="H935" s="8"/>
      <c r="I935" s="8"/>
    </row>
    <row r="936" spans="8:9" ht="14.85" hidden="1" customHeight="1" x14ac:dyDescent="0.25">
      <c r="H936" s="8"/>
      <c r="I936" s="8"/>
    </row>
    <row r="937" spans="8:9" ht="14.85" hidden="1" customHeight="1" x14ac:dyDescent="0.25">
      <c r="H937" s="8"/>
      <c r="I937" s="8"/>
    </row>
    <row r="938" spans="8:9" ht="14.85" hidden="1" customHeight="1" x14ac:dyDescent="0.25">
      <c r="H938" s="8"/>
      <c r="I938" s="8"/>
    </row>
    <row r="939" spans="8:9" ht="14.85" hidden="1" customHeight="1" x14ac:dyDescent="0.25">
      <c r="H939" s="8"/>
      <c r="I939" s="8"/>
    </row>
    <row r="940" spans="8:9" ht="14.85" hidden="1" customHeight="1" x14ac:dyDescent="0.25">
      <c r="H940" s="8"/>
      <c r="I940" s="8"/>
    </row>
    <row r="941" spans="8:9" ht="14.85" hidden="1" customHeight="1" x14ac:dyDescent="0.25">
      <c r="H941" s="8"/>
      <c r="I941" s="8"/>
    </row>
    <row r="942" spans="8:9" ht="14.85" hidden="1" customHeight="1" x14ac:dyDescent="0.25">
      <c r="H942" s="8"/>
      <c r="I942" s="8"/>
    </row>
    <row r="943" spans="8:9" ht="14.85" hidden="1" customHeight="1" x14ac:dyDescent="0.25">
      <c r="H943" s="8"/>
      <c r="I943" s="8"/>
    </row>
    <row r="944" spans="8:9" ht="14.85" hidden="1" customHeight="1" x14ac:dyDescent="0.25">
      <c r="H944" s="8"/>
      <c r="I944" s="8"/>
    </row>
    <row r="945" spans="8:9" ht="14.85" hidden="1" customHeight="1" x14ac:dyDescent="0.25">
      <c r="H945" s="8"/>
      <c r="I945" s="8"/>
    </row>
    <row r="946" spans="8:9" ht="14.85" hidden="1" customHeight="1" x14ac:dyDescent="0.25">
      <c r="H946" s="8"/>
      <c r="I946" s="8"/>
    </row>
    <row r="947" spans="8:9" ht="14.85" hidden="1" customHeight="1" x14ac:dyDescent="0.25">
      <c r="H947" s="8"/>
      <c r="I947" s="8"/>
    </row>
    <row r="948" spans="8:9" ht="14.85" hidden="1" customHeight="1" x14ac:dyDescent="0.25">
      <c r="H948" s="8"/>
      <c r="I948" s="8"/>
    </row>
    <row r="949" spans="8:9" ht="14.85" hidden="1" customHeight="1" x14ac:dyDescent="0.25">
      <c r="H949" s="8"/>
      <c r="I949" s="8"/>
    </row>
    <row r="950" spans="8:9" ht="14.85" hidden="1" customHeight="1" x14ac:dyDescent="0.25">
      <c r="H950" s="8"/>
      <c r="I950" s="8"/>
    </row>
    <row r="951" spans="8:9" ht="14.85" hidden="1" customHeight="1" x14ac:dyDescent="0.25">
      <c r="H951" s="8"/>
      <c r="I951" s="8"/>
    </row>
    <row r="952" spans="8:9" ht="14.85" hidden="1" customHeight="1" x14ac:dyDescent="0.25">
      <c r="H952" s="8"/>
      <c r="I952" s="8"/>
    </row>
    <row r="953" spans="8:9" ht="14.85" hidden="1" customHeight="1" x14ac:dyDescent="0.25">
      <c r="H953" s="8"/>
      <c r="I953" s="8"/>
    </row>
    <row r="954" spans="8:9" ht="14.85" hidden="1" customHeight="1" x14ac:dyDescent="0.25">
      <c r="H954" s="8"/>
      <c r="I954" s="8"/>
    </row>
    <row r="955" spans="8:9" ht="14.85" hidden="1" customHeight="1" x14ac:dyDescent="0.25">
      <c r="H955" s="8"/>
      <c r="I955" s="8"/>
    </row>
    <row r="956" spans="8:9" ht="14.85" hidden="1" customHeight="1" x14ac:dyDescent="0.25">
      <c r="H956" s="8"/>
      <c r="I956" s="8"/>
    </row>
    <row r="957" spans="8:9" ht="14.85" hidden="1" customHeight="1" x14ac:dyDescent="0.25">
      <c r="H957" s="8"/>
      <c r="I957" s="8"/>
    </row>
    <row r="958" spans="8:9" ht="14.85" hidden="1" customHeight="1" x14ac:dyDescent="0.25">
      <c r="H958" s="8"/>
      <c r="I958" s="8"/>
    </row>
    <row r="959" spans="8:9" ht="14.85" hidden="1" customHeight="1" x14ac:dyDescent="0.25">
      <c r="H959" s="8"/>
      <c r="I959" s="8"/>
    </row>
    <row r="960" spans="8:9" ht="14.85" hidden="1" customHeight="1" x14ac:dyDescent="0.25">
      <c r="H960" s="8"/>
      <c r="I960" s="8"/>
    </row>
    <row r="961" spans="8:9" ht="14.85" hidden="1" customHeight="1" x14ac:dyDescent="0.25">
      <c r="H961" s="8"/>
      <c r="I961" s="8"/>
    </row>
    <row r="962" spans="8:9" ht="14.85" hidden="1" customHeight="1" x14ac:dyDescent="0.25">
      <c r="H962" s="8"/>
      <c r="I962" s="8"/>
    </row>
    <row r="963" spans="8:9" ht="14.85" hidden="1" customHeight="1" x14ac:dyDescent="0.25">
      <c r="H963" s="8"/>
      <c r="I963" s="8"/>
    </row>
    <row r="964" spans="8:9" ht="14.85" hidden="1" customHeight="1" x14ac:dyDescent="0.25">
      <c r="H964" s="8"/>
      <c r="I964" s="8"/>
    </row>
    <row r="965" spans="8:9" ht="14.85" hidden="1" customHeight="1" x14ac:dyDescent="0.25">
      <c r="H965" s="8"/>
      <c r="I965" s="8"/>
    </row>
    <row r="966" spans="8:9" ht="14.85" hidden="1" customHeight="1" x14ac:dyDescent="0.25">
      <c r="H966" s="8"/>
      <c r="I966" s="8"/>
    </row>
    <row r="967" spans="8:9" ht="14.85" hidden="1" customHeight="1" x14ac:dyDescent="0.25">
      <c r="H967" s="8"/>
      <c r="I967" s="8"/>
    </row>
    <row r="968" spans="8:9" ht="14.85" hidden="1" customHeight="1" x14ac:dyDescent="0.25">
      <c r="H968" s="8"/>
      <c r="I968" s="8"/>
    </row>
    <row r="969" spans="8:9" ht="14.85" hidden="1" customHeight="1" x14ac:dyDescent="0.25">
      <c r="H969" s="8"/>
      <c r="I969" s="8"/>
    </row>
    <row r="970" spans="8:9" ht="14.85" hidden="1" customHeight="1" x14ac:dyDescent="0.25">
      <c r="H970" s="8"/>
      <c r="I970" s="8"/>
    </row>
    <row r="971" spans="8:9" ht="14.85" hidden="1" customHeight="1" x14ac:dyDescent="0.25">
      <c r="H971" s="8"/>
      <c r="I971" s="8"/>
    </row>
    <row r="972" spans="8:9" ht="14.85" hidden="1" customHeight="1" x14ac:dyDescent="0.25">
      <c r="H972" s="8"/>
      <c r="I972" s="8"/>
    </row>
    <row r="973" spans="8:9" ht="14.85" hidden="1" customHeight="1" x14ac:dyDescent="0.25">
      <c r="H973" s="8"/>
      <c r="I973" s="8"/>
    </row>
    <row r="974" spans="8:9" ht="14.85" hidden="1" customHeight="1" x14ac:dyDescent="0.25">
      <c r="H974" s="8"/>
      <c r="I974" s="8"/>
    </row>
    <row r="975" spans="8:9" ht="14.85" hidden="1" customHeight="1" x14ac:dyDescent="0.25">
      <c r="H975" s="8"/>
      <c r="I975" s="8"/>
    </row>
    <row r="976" spans="8:9" ht="14.85" hidden="1" customHeight="1" x14ac:dyDescent="0.25">
      <c r="H976" s="8"/>
      <c r="I976" s="8"/>
    </row>
    <row r="977" spans="8:9" ht="14.85" hidden="1" customHeight="1" x14ac:dyDescent="0.25">
      <c r="H977" s="8"/>
      <c r="I977" s="8"/>
    </row>
    <row r="978" spans="8:9" ht="14.85" hidden="1" customHeight="1" x14ac:dyDescent="0.25">
      <c r="H978" s="8"/>
      <c r="I978" s="8"/>
    </row>
    <row r="979" spans="8:9" ht="14.85" hidden="1" customHeight="1" x14ac:dyDescent="0.25">
      <c r="H979" s="8"/>
      <c r="I979" s="8"/>
    </row>
    <row r="980" spans="8:9" ht="14.85" hidden="1" customHeight="1" x14ac:dyDescent="0.25">
      <c r="H980" s="8"/>
      <c r="I980" s="8"/>
    </row>
    <row r="981" spans="8:9" ht="14.85" hidden="1" customHeight="1" x14ac:dyDescent="0.25">
      <c r="H981" s="8"/>
      <c r="I981" s="8"/>
    </row>
    <row r="982" spans="8:9" ht="14.85" hidden="1" customHeight="1" x14ac:dyDescent="0.25">
      <c r="H982" s="8"/>
      <c r="I982" s="8"/>
    </row>
    <row r="983" spans="8:9" ht="14.85" hidden="1" customHeight="1" x14ac:dyDescent="0.25">
      <c r="H983" s="8"/>
      <c r="I983" s="8"/>
    </row>
    <row r="984" spans="8:9" ht="14.85" hidden="1" customHeight="1" x14ac:dyDescent="0.25">
      <c r="H984" s="8"/>
      <c r="I984" s="8"/>
    </row>
    <row r="985" spans="8:9" ht="14.85" hidden="1" customHeight="1" x14ac:dyDescent="0.25">
      <c r="H985" s="8"/>
      <c r="I985" s="8"/>
    </row>
    <row r="986" spans="8:9" ht="14.85" hidden="1" customHeight="1" x14ac:dyDescent="0.25">
      <c r="H986" s="8"/>
      <c r="I986" s="8"/>
    </row>
    <row r="987" spans="8:9" ht="14.85" hidden="1" customHeight="1" x14ac:dyDescent="0.25">
      <c r="H987" s="8"/>
      <c r="I987" s="8"/>
    </row>
    <row r="988" spans="8:9" ht="14.85" hidden="1" customHeight="1" x14ac:dyDescent="0.25">
      <c r="H988" s="8"/>
      <c r="I988" s="8"/>
    </row>
    <row r="989" spans="8:9" ht="14.85" hidden="1" customHeight="1" x14ac:dyDescent="0.25">
      <c r="H989" s="8"/>
      <c r="I989" s="8"/>
    </row>
    <row r="990" spans="8:9" ht="14.85" hidden="1" customHeight="1" x14ac:dyDescent="0.25">
      <c r="H990" s="8"/>
      <c r="I990" s="8"/>
    </row>
    <row r="991" spans="8:9" ht="14.85" hidden="1" customHeight="1" x14ac:dyDescent="0.25">
      <c r="H991" s="8"/>
      <c r="I991" s="8"/>
    </row>
    <row r="992" spans="8:9" ht="14.85" hidden="1" customHeight="1" x14ac:dyDescent="0.25">
      <c r="H992" s="8"/>
      <c r="I992" s="8"/>
    </row>
    <row r="993" spans="8:9" ht="14.85" hidden="1" customHeight="1" x14ac:dyDescent="0.25">
      <c r="H993" s="8"/>
      <c r="I993" s="8"/>
    </row>
    <row r="994" spans="8:9" ht="14.85" hidden="1" customHeight="1" x14ac:dyDescent="0.25">
      <c r="H994" s="8"/>
      <c r="I994" s="8"/>
    </row>
    <row r="995" spans="8:9" ht="14.85" hidden="1" customHeight="1" x14ac:dyDescent="0.25">
      <c r="H995" s="8"/>
      <c r="I995" s="8"/>
    </row>
    <row r="996" spans="8:9" ht="14.85" hidden="1" customHeight="1" x14ac:dyDescent="0.25">
      <c r="H996" s="8"/>
      <c r="I996" s="8"/>
    </row>
    <row r="997" spans="8:9" ht="14.85" hidden="1" customHeight="1" x14ac:dyDescent="0.25">
      <c r="H997" s="8"/>
      <c r="I997" s="8"/>
    </row>
    <row r="998" spans="8:9" ht="14.85" hidden="1" customHeight="1" x14ac:dyDescent="0.25">
      <c r="H998" s="8"/>
      <c r="I998" s="8"/>
    </row>
    <row r="999" spans="8:9" ht="14.85" hidden="1" customHeight="1" x14ac:dyDescent="0.25">
      <c r="H999" s="8"/>
      <c r="I999" s="8"/>
    </row>
    <row r="1000" spans="8:9" ht="14.85" hidden="1" customHeight="1" x14ac:dyDescent="0.25">
      <c r="H1000" s="8"/>
      <c r="I1000" s="8"/>
    </row>
    <row r="1001" spans="8:9" ht="14.85" hidden="1" customHeight="1" x14ac:dyDescent="0.25">
      <c r="H1001" s="8"/>
      <c r="I1001" s="8"/>
    </row>
    <row r="1002" spans="8:9" ht="14.85" hidden="1" customHeight="1" x14ac:dyDescent="0.25">
      <c r="H1002" s="8"/>
      <c r="I1002" s="8"/>
    </row>
    <row r="1003" spans="8:9" ht="14.85" hidden="1" customHeight="1" x14ac:dyDescent="0.25">
      <c r="H1003" s="8"/>
      <c r="I1003" s="8"/>
    </row>
    <row r="1004" spans="8:9" ht="14.85" hidden="1" customHeight="1" x14ac:dyDescent="0.25">
      <c r="H1004" s="8"/>
      <c r="I1004" s="8"/>
    </row>
    <row r="1005" spans="8:9" ht="14.85" hidden="1" customHeight="1" x14ac:dyDescent="0.25">
      <c r="H1005" s="8"/>
      <c r="I1005" s="8"/>
    </row>
    <row r="1006" spans="8:9" ht="14.85" hidden="1" customHeight="1" x14ac:dyDescent="0.25">
      <c r="H1006" s="8"/>
      <c r="I1006" s="8"/>
    </row>
    <row r="1007" spans="8:9" ht="14.85" hidden="1" customHeight="1" x14ac:dyDescent="0.25">
      <c r="H1007" s="8"/>
      <c r="I1007" s="8"/>
    </row>
    <row r="1008" spans="8:9" ht="14.85" hidden="1" customHeight="1" x14ac:dyDescent="0.25">
      <c r="H1008" s="8"/>
      <c r="I1008" s="8"/>
    </row>
    <row r="1009" spans="8:9" ht="14.85" hidden="1" customHeight="1" x14ac:dyDescent="0.25">
      <c r="H1009" s="8"/>
      <c r="I1009" s="8"/>
    </row>
    <row r="1010" spans="8:9" ht="14.85" hidden="1" customHeight="1" x14ac:dyDescent="0.25">
      <c r="H1010" s="8"/>
      <c r="I1010" s="8"/>
    </row>
    <row r="1011" spans="8:9" ht="14.85" hidden="1" customHeight="1" x14ac:dyDescent="0.25">
      <c r="H1011" s="8"/>
      <c r="I1011" s="8"/>
    </row>
    <row r="1012" spans="8:9" ht="14.85" hidden="1" customHeight="1" x14ac:dyDescent="0.25">
      <c r="H1012" s="8"/>
      <c r="I1012" s="8"/>
    </row>
    <row r="1013" spans="8:9" ht="14.85" hidden="1" customHeight="1" x14ac:dyDescent="0.25">
      <c r="H1013" s="8"/>
      <c r="I1013" s="8"/>
    </row>
    <row r="1014" spans="8:9" ht="14.85" hidden="1" customHeight="1" x14ac:dyDescent="0.25">
      <c r="H1014" s="8"/>
      <c r="I1014" s="8"/>
    </row>
    <row r="1015" spans="8:9" ht="14.85" hidden="1" customHeight="1" x14ac:dyDescent="0.25">
      <c r="H1015" s="8"/>
      <c r="I1015" s="8"/>
    </row>
    <row r="1016" spans="8:9" ht="14.85" hidden="1" customHeight="1" x14ac:dyDescent="0.25">
      <c r="H1016" s="8"/>
      <c r="I1016" s="8"/>
    </row>
    <row r="1017" spans="8:9" ht="14.85" hidden="1" customHeight="1" x14ac:dyDescent="0.25">
      <c r="H1017" s="8"/>
      <c r="I1017" s="8"/>
    </row>
    <row r="1018" spans="8:9" ht="14.85" hidden="1" customHeight="1" x14ac:dyDescent="0.25">
      <c r="H1018" s="8"/>
      <c r="I1018" s="8"/>
    </row>
    <row r="1019" spans="8:9" ht="14.85" hidden="1" customHeight="1" x14ac:dyDescent="0.25">
      <c r="H1019" s="8"/>
      <c r="I1019" s="8"/>
    </row>
    <row r="1020" spans="8:9" ht="14.85" hidden="1" customHeight="1" x14ac:dyDescent="0.25">
      <c r="H1020" s="8"/>
      <c r="I1020" s="8"/>
    </row>
    <row r="1021" spans="8:9" ht="14.85" hidden="1" customHeight="1" x14ac:dyDescent="0.25">
      <c r="H1021" s="8"/>
      <c r="I1021" s="8"/>
    </row>
    <row r="1022" spans="8:9" ht="14.85" hidden="1" customHeight="1" x14ac:dyDescent="0.25">
      <c r="H1022" s="8"/>
      <c r="I1022" s="8"/>
    </row>
    <row r="1023" spans="8:9" ht="14.85" hidden="1" customHeight="1" x14ac:dyDescent="0.25">
      <c r="H1023" s="8"/>
      <c r="I1023" s="8"/>
    </row>
    <row r="1024" spans="8:9" ht="14.85" hidden="1" customHeight="1" x14ac:dyDescent="0.25">
      <c r="H1024" s="8"/>
      <c r="I1024" s="8"/>
    </row>
    <row r="1025" spans="8:9" ht="14.85" hidden="1" customHeight="1" x14ac:dyDescent="0.25">
      <c r="H1025" s="8"/>
      <c r="I1025" s="8"/>
    </row>
    <row r="1026" spans="8:9" ht="14.85" hidden="1" customHeight="1" x14ac:dyDescent="0.25">
      <c r="H1026" s="8"/>
      <c r="I1026" s="8"/>
    </row>
    <row r="1027" spans="8:9" ht="14.85" hidden="1" customHeight="1" x14ac:dyDescent="0.25">
      <c r="H1027" s="8"/>
      <c r="I1027" s="8"/>
    </row>
    <row r="1028" spans="8:9" ht="14.85" hidden="1" customHeight="1" x14ac:dyDescent="0.25">
      <c r="H1028" s="8"/>
      <c r="I1028" s="8"/>
    </row>
    <row r="1029" spans="8:9" ht="14.85" hidden="1" customHeight="1" x14ac:dyDescent="0.25">
      <c r="H1029" s="8"/>
      <c r="I1029" s="8"/>
    </row>
    <row r="1030" spans="8:9" ht="14.85" hidden="1" customHeight="1" x14ac:dyDescent="0.25">
      <c r="H1030" s="8"/>
      <c r="I1030" s="8"/>
    </row>
    <row r="1031" spans="8:9" ht="14.85" hidden="1" customHeight="1" x14ac:dyDescent="0.25">
      <c r="H1031" s="8"/>
      <c r="I1031" s="8"/>
    </row>
    <row r="1032" spans="8:9" ht="14.85" hidden="1" customHeight="1" x14ac:dyDescent="0.25">
      <c r="H1032" s="8"/>
      <c r="I1032" s="8"/>
    </row>
    <row r="1033" spans="8:9" ht="14.85" hidden="1" customHeight="1" x14ac:dyDescent="0.25">
      <c r="H1033" s="8"/>
      <c r="I1033" s="8"/>
    </row>
    <row r="1034" spans="8:9" ht="14.85" hidden="1" customHeight="1" x14ac:dyDescent="0.25">
      <c r="H1034" s="8"/>
      <c r="I1034" s="8"/>
    </row>
    <row r="1035" spans="8:9" ht="14.85" hidden="1" customHeight="1" x14ac:dyDescent="0.25">
      <c r="H1035" s="8"/>
      <c r="I1035" s="8"/>
    </row>
    <row r="1036" spans="8:9" ht="14.85" hidden="1" customHeight="1" x14ac:dyDescent="0.25">
      <c r="H1036" s="8"/>
      <c r="I1036" s="8"/>
    </row>
    <row r="1037" spans="8:9" ht="14.85" hidden="1" customHeight="1" x14ac:dyDescent="0.25">
      <c r="H1037" s="8"/>
      <c r="I1037" s="8"/>
    </row>
    <row r="1038" spans="8:9" ht="14.85" hidden="1" customHeight="1" x14ac:dyDescent="0.25">
      <c r="H1038" s="8"/>
      <c r="I1038" s="8"/>
    </row>
    <row r="1039" spans="8:9" ht="14.85" hidden="1" customHeight="1" x14ac:dyDescent="0.25">
      <c r="H1039" s="8"/>
      <c r="I1039" s="8"/>
    </row>
    <row r="1040" spans="8:9" ht="14.85" hidden="1" customHeight="1" x14ac:dyDescent="0.25">
      <c r="H1040" s="8"/>
      <c r="I1040" s="8"/>
    </row>
    <row r="1041" spans="8:9" ht="14.85" hidden="1" customHeight="1" x14ac:dyDescent="0.25">
      <c r="H1041" s="8"/>
      <c r="I1041" s="8"/>
    </row>
    <row r="1042" spans="8:9" ht="14.85" hidden="1" customHeight="1" x14ac:dyDescent="0.25">
      <c r="H1042" s="8"/>
      <c r="I1042" s="8"/>
    </row>
    <row r="1043" spans="8:9" ht="14.85" hidden="1" customHeight="1" x14ac:dyDescent="0.25">
      <c r="H1043" s="8"/>
      <c r="I1043" s="8"/>
    </row>
    <row r="1044" spans="8:9" ht="14.85" hidden="1" customHeight="1" x14ac:dyDescent="0.25">
      <c r="H1044" s="8"/>
      <c r="I1044" s="8"/>
    </row>
    <row r="1045" spans="8:9" ht="14.85" hidden="1" customHeight="1" x14ac:dyDescent="0.25">
      <c r="H1045" s="8"/>
      <c r="I1045" s="8"/>
    </row>
    <row r="1046" spans="8:9" ht="14.85" hidden="1" customHeight="1" x14ac:dyDescent="0.25">
      <c r="H1046" s="8"/>
      <c r="I1046" s="8"/>
    </row>
    <row r="1047" spans="8:9" ht="14.85" hidden="1" customHeight="1" x14ac:dyDescent="0.25">
      <c r="H1047" s="8"/>
      <c r="I1047" s="8"/>
    </row>
    <row r="1048" spans="8:9" ht="14.85" hidden="1" customHeight="1" x14ac:dyDescent="0.25">
      <c r="H1048" s="8"/>
      <c r="I1048" s="8"/>
    </row>
    <row r="1049" spans="8:9" ht="14.85" hidden="1" customHeight="1" x14ac:dyDescent="0.25">
      <c r="H1049" s="8"/>
      <c r="I1049" s="8"/>
    </row>
    <row r="1050" spans="8:9" ht="14.85" hidden="1" customHeight="1" x14ac:dyDescent="0.25">
      <c r="H1050" s="8"/>
      <c r="I1050" s="8"/>
    </row>
    <row r="1051" spans="8:9" ht="14.85" hidden="1" customHeight="1" x14ac:dyDescent="0.25">
      <c r="H1051" s="8"/>
      <c r="I1051" s="8"/>
    </row>
    <row r="1052" spans="8:9" ht="14.85" hidden="1" customHeight="1" x14ac:dyDescent="0.25">
      <c r="H1052" s="8"/>
      <c r="I1052" s="8"/>
    </row>
    <row r="1053" spans="8:9" ht="14.85" hidden="1" customHeight="1" x14ac:dyDescent="0.25">
      <c r="H1053" s="8"/>
      <c r="I1053" s="8"/>
    </row>
    <row r="1054" spans="8:9" ht="14.85" hidden="1" customHeight="1" x14ac:dyDescent="0.25">
      <c r="H1054" s="8"/>
      <c r="I1054" s="8"/>
    </row>
    <row r="1055" spans="8:9" ht="14.85" hidden="1" customHeight="1" x14ac:dyDescent="0.25">
      <c r="H1055" s="8"/>
      <c r="I1055" s="8"/>
    </row>
    <row r="1056" spans="8:9" ht="14.85" hidden="1" customHeight="1" x14ac:dyDescent="0.25">
      <c r="H1056" s="8"/>
      <c r="I1056" s="8"/>
    </row>
    <row r="1057" spans="8:9" ht="14.85" hidden="1" customHeight="1" x14ac:dyDescent="0.25">
      <c r="H1057" s="8"/>
      <c r="I1057" s="8"/>
    </row>
    <row r="1058" spans="8:9" ht="14.85" hidden="1" customHeight="1" x14ac:dyDescent="0.25">
      <c r="H1058" s="8"/>
      <c r="I1058" s="8"/>
    </row>
    <row r="1059" spans="8:9" ht="14.85" hidden="1" customHeight="1" x14ac:dyDescent="0.25">
      <c r="H1059" s="8"/>
      <c r="I1059" s="8"/>
    </row>
    <row r="1060" spans="8:9" ht="14.85" hidden="1" customHeight="1" x14ac:dyDescent="0.25">
      <c r="H1060" s="8"/>
      <c r="I1060" s="8"/>
    </row>
    <row r="1061" spans="8:9" ht="14.85" hidden="1" customHeight="1" x14ac:dyDescent="0.25">
      <c r="H1061" s="8"/>
      <c r="I1061" s="8"/>
    </row>
    <row r="1062" spans="8:9" ht="14.85" hidden="1" customHeight="1" x14ac:dyDescent="0.25">
      <c r="H1062" s="8"/>
      <c r="I1062" s="8"/>
    </row>
    <row r="1063" spans="8:9" ht="14.85" hidden="1" customHeight="1" x14ac:dyDescent="0.25">
      <c r="H1063" s="8"/>
      <c r="I1063" s="8"/>
    </row>
    <row r="1064" spans="8:9" ht="14.85" hidden="1" customHeight="1" x14ac:dyDescent="0.25">
      <c r="H1064" s="8"/>
      <c r="I1064" s="8"/>
    </row>
    <row r="1065" spans="8:9" ht="14.85" hidden="1" customHeight="1" x14ac:dyDescent="0.25">
      <c r="H1065" s="8"/>
      <c r="I1065" s="8"/>
    </row>
    <row r="1066" spans="8:9" ht="14.85" hidden="1" customHeight="1" x14ac:dyDescent="0.25">
      <c r="H1066" s="8"/>
      <c r="I1066" s="8"/>
    </row>
    <row r="1067" spans="8:9" x14ac:dyDescent="0.25">
      <c r="H1067" s="8"/>
      <c r="I1067" s="8"/>
    </row>
    <row r="1068" spans="8:9" x14ac:dyDescent="0.25">
      <c r="H1068" s="8"/>
      <c r="I1068" s="8"/>
    </row>
    <row r="1069" spans="8:9" x14ac:dyDescent="0.25">
      <c r="H1069" s="8"/>
      <c r="I1069" s="8"/>
    </row>
    <row r="1070" spans="8:9" x14ac:dyDescent="0.25">
      <c r="H1070" s="8"/>
      <c r="I1070" s="8"/>
    </row>
    <row r="1071" spans="8:9" x14ac:dyDescent="0.25">
      <c r="H1071" s="8"/>
      <c r="I1071" s="8"/>
    </row>
    <row r="1072" spans="8:9" x14ac:dyDescent="0.25">
      <c r="H1072" s="8"/>
      <c r="I1072" s="8"/>
    </row>
    <row r="1073" spans="8:9" x14ac:dyDescent="0.25">
      <c r="H1073" s="8"/>
      <c r="I1073" s="8"/>
    </row>
    <row r="1074" spans="8:9" x14ac:dyDescent="0.25">
      <c r="H1074" s="8"/>
      <c r="I1074" s="8"/>
    </row>
    <row r="1075" spans="8:9" x14ac:dyDescent="0.25">
      <c r="H1075" s="8"/>
      <c r="I1075" s="8"/>
    </row>
    <row r="1076" spans="8:9" x14ac:dyDescent="0.25">
      <c r="H1076" s="8"/>
      <c r="I1076" s="8"/>
    </row>
    <row r="1077" spans="8:9" x14ac:dyDescent="0.25">
      <c r="H1077" s="8"/>
      <c r="I1077" s="8"/>
    </row>
    <row r="1078" spans="8:9" x14ac:dyDescent="0.25">
      <c r="H1078" s="8"/>
      <c r="I1078" s="8"/>
    </row>
    <row r="1079" spans="8:9" x14ac:dyDescent="0.25">
      <c r="H1079" s="8"/>
      <c r="I1079" s="8"/>
    </row>
    <row r="1080" spans="8:9" x14ac:dyDescent="0.25">
      <c r="H1080" s="8"/>
      <c r="I1080" s="8"/>
    </row>
    <row r="1081" spans="8:9" x14ac:dyDescent="0.25">
      <c r="H1081" s="8"/>
      <c r="I1081" s="8"/>
    </row>
    <row r="1082" spans="8:9" x14ac:dyDescent="0.25">
      <c r="H1082" s="8"/>
      <c r="I1082" s="8"/>
    </row>
    <row r="1083" spans="8:9" x14ac:dyDescent="0.25">
      <c r="H1083" s="8"/>
      <c r="I1083" s="8"/>
    </row>
    <row r="1084" spans="8:9" x14ac:dyDescent="0.25">
      <c r="H1084" s="8"/>
      <c r="I1084" s="8"/>
    </row>
    <row r="1085" spans="8:9" x14ac:dyDescent="0.25">
      <c r="H1085" s="8"/>
      <c r="I1085" s="8"/>
    </row>
    <row r="1086" spans="8:9" x14ac:dyDescent="0.25">
      <c r="H1086" s="8"/>
      <c r="I1086" s="8"/>
    </row>
    <row r="1087" spans="8:9" x14ac:dyDescent="0.25">
      <c r="H1087" s="8"/>
      <c r="I1087" s="8"/>
    </row>
    <row r="1088" spans="8:9" x14ac:dyDescent="0.25">
      <c r="H1088" s="8"/>
      <c r="I1088" s="8"/>
    </row>
    <row r="1089" spans="8:9" x14ac:dyDescent="0.25">
      <c r="H1089" s="8"/>
      <c r="I1089" s="8"/>
    </row>
    <row r="1090" spans="8:9" x14ac:dyDescent="0.25">
      <c r="H1090" s="8"/>
      <c r="I1090" s="8"/>
    </row>
    <row r="1091" spans="8:9" x14ac:dyDescent="0.25">
      <c r="H1091" s="8"/>
      <c r="I1091" s="8"/>
    </row>
    <row r="1092" spans="8:9" x14ac:dyDescent="0.25">
      <c r="H1092" s="8"/>
      <c r="I1092" s="8"/>
    </row>
    <row r="1093" spans="8:9" x14ac:dyDescent="0.25">
      <c r="H1093" s="8"/>
      <c r="I1093" s="8"/>
    </row>
    <row r="1094" spans="8:9" x14ac:dyDescent="0.25">
      <c r="H1094" s="8"/>
      <c r="I1094" s="8"/>
    </row>
    <row r="1095" spans="8:9" x14ac:dyDescent="0.25">
      <c r="H1095" s="8"/>
      <c r="I1095" s="8"/>
    </row>
    <row r="1096" spans="8:9" x14ac:dyDescent="0.25">
      <c r="H1096" s="8"/>
      <c r="I1096" s="8"/>
    </row>
    <row r="1097" spans="8:9" x14ac:dyDescent="0.25">
      <c r="H1097" s="8"/>
      <c r="I1097" s="8"/>
    </row>
    <row r="1098" spans="8:9" x14ac:dyDescent="0.25">
      <c r="H1098" s="8"/>
      <c r="I1098" s="8"/>
    </row>
    <row r="1099" spans="8:9" x14ac:dyDescent="0.25">
      <c r="H1099" s="8"/>
      <c r="I1099" s="8"/>
    </row>
    <row r="1100" spans="8:9" x14ac:dyDescent="0.25">
      <c r="H1100" s="8"/>
      <c r="I1100" s="8"/>
    </row>
    <row r="1101" spans="8:9" x14ac:dyDescent="0.25">
      <c r="H1101" s="8"/>
      <c r="I1101" s="8"/>
    </row>
    <row r="1102" spans="8:9" x14ac:dyDescent="0.25">
      <c r="H1102" s="8"/>
      <c r="I1102" s="8"/>
    </row>
    <row r="1103" spans="8:9" x14ac:dyDescent="0.25">
      <c r="H1103" s="8"/>
      <c r="I1103" s="8"/>
    </row>
    <row r="1104" spans="8:9" x14ac:dyDescent="0.25">
      <c r="H1104" s="8"/>
      <c r="I1104" s="8"/>
    </row>
    <row r="1105" spans="8:9" x14ac:dyDescent="0.25">
      <c r="H1105" s="8"/>
      <c r="I1105" s="8"/>
    </row>
    <row r="1106" spans="8:9" x14ac:dyDescent="0.25">
      <c r="H1106" s="8"/>
      <c r="I1106" s="8"/>
    </row>
    <row r="1107" spans="8:9" x14ac:dyDescent="0.25">
      <c r="H1107" s="8"/>
      <c r="I1107" s="8"/>
    </row>
    <row r="1108" spans="8:9" x14ac:dyDescent="0.25">
      <c r="H1108" s="8"/>
      <c r="I1108" s="8"/>
    </row>
    <row r="1109" spans="8:9" x14ac:dyDescent="0.25">
      <c r="H1109" s="8"/>
      <c r="I1109" s="8"/>
    </row>
    <row r="1110" spans="8:9" x14ac:dyDescent="0.25">
      <c r="H1110" s="8"/>
      <c r="I1110" s="8"/>
    </row>
    <row r="1111" spans="8:9" x14ac:dyDescent="0.25">
      <c r="H1111" s="8"/>
      <c r="I1111" s="8"/>
    </row>
    <row r="1112" spans="8:9" x14ac:dyDescent="0.25">
      <c r="H1112" s="8"/>
      <c r="I1112" s="8"/>
    </row>
    <row r="1113" spans="8:9" x14ac:dyDescent="0.25">
      <c r="H1113" s="8"/>
      <c r="I1113" s="8"/>
    </row>
    <row r="1114" spans="8:9" x14ac:dyDescent="0.25">
      <c r="H1114" s="8"/>
      <c r="I1114" s="8"/>
    </row>
    <row r="1115" spans="8:9" x14ac:dyDescent="0.25">
      <c r="H1115" s="8"/>
      <c r="I1115" s="8"/>
    </row>
    <row r="1116" spans="8:9" x14ac:dyDescent="0.25">
      <c r="H1116" s="8"/>
      <c r="I1116" s="8"/>
    </row>
    <row r="1117" spans="8:9" x14ac:dyDescent="0.25">
      <c r="H1117" s="8"/>
      <c r="I1117" s="8"/>
    </row>
    <row r="1118" spans="8:9" x14ac:dyDescent="0.25">
      <c r="H1118" s="8"/>
      <c r="I1118" s="8"/>
    </row>
    <row r="1119" spans="8:9" x14ac:dyDescent="0.25">
      <c r="H1119" s="8"/>
      <c r="I1119" s="8"/>
    </row>
    <row r="1120" spans="8:9" x14ac:dyDescent="0.25">
      <c r="H1120" s="8"/>
      <c r="I1120" s="8"/>
    </row>
    <row r="1121" spans="8:9" x14ac:dyDescent="0.25">
      <c r="H1121" s="8"/>
      <c r="I1121" s="8"/>
    </row>
    <row r="1122" spans="8:9" x14ac:dyDescent="0.25">
      <c r="H1122" s="8"/>
      <c r="I1122" s="8"/>
    </row>
    <row r="1123" spans="8:9" x14ac:dyDescent="0.25">
      <c r="H1123" s="8"/>
      <c r="I1123" s="8"/>
    </row>
    <row r="1124" spans="8:9" x14ac:dyDescent="0.25">
      <c r="H1124" s="8"/>
      <c r="I1124" s="8"/>
    </row>
    <row r="1125" spans="8:9" x14ac:dyDescent="0.25">
      <c r="H1125" s="8"/>
      <c r="I1125" s="8"/>
    </row>
    <row r="1126" spans="8:9" x14ac:dyDescent="0.25">
      <c r="H1126" s="8"/>
      <c r="I1126" s="8"/>
    </row>
    <row r="1127" spans="8:9" x14ac:dyDescent="0.25">
      <c r="H1127" s="8"/>
      <c r="I1127" s="8"/>
    </row>
    <row r="1128" spans="8:9" x14ac:dyDescent="0.25">
      <c r="H1128" s="8"/>
      <c r="I1128" s="8"/>
    </row>
    <row r="1129" spans="8:9" x14ac:dyDescent="0.25">
      <c r="H1129" s="8"/>
      <c r="I1129" s="8"/>
    </row>
    <row r="1130" spans="8:9" x14ac:dyDescent="0.25">
      <c r="H1130" s="8"/>
      <c r="I1130" s="8"/>
    </row>
    <row r="1131" spans="8:9" x14ac:dyDescent="0.25">
      <c r="H1131" s="8"/>
      <c r="I1131" s="8"/>
    </row>
    <row r="1132" spans="8:9" x14ac:dyDescent="0.25">
      <c r="H1132" s="8"/>
      <c r="I1132" s="8"/>
    </row>
    <row r="1133" spans="8:9" x14ac:dyDescent="0.25">
      <c r="H1133" s="8"/>
      <c r="I1133" s="8"/>
    </row>
    <row r="1134" spans="8:9" x14ac:dyDescent="0.25">
      <c r="H1134" s="8"/>
      <c r="I1134" s="8"/>
    </row>
    <row r="1135" spans="8:9" x14ac:dyDescent="0.25">
      <c r="H1135" s="8"/>
      <c r="I1135" s="8"/>
    </row>
    <row r="1136" spans="8:9" x14ac:dyDescent="0.25">
      <c r="H1136" s="8"/>
      <c r="I1136" s="8"/>
    </row>
    <row r="1137" spans="8:9" x14ac:dyDescent="0.25">
      <c r="H1137" s="8"/>
      <c r="I1137" s="8"/>
    </row>
    <row r="1138" spans="8:9" x14ac:dyDescent="0.25">
      <c r="H1138" s="8"/>
      <c r="I1138" s="8"/>
    </row>
    <row r="1139" spans="8:9" x14ac:dyDescent="0.25">
      <c r="H1139" s="8"/>
      <c r="I1139" s="8"/>
    </row>
    <row r="1140" spans="8:9" x14ac:dyDescent="0.25">
      <c r="H1140" s="8"/>
      <c r="I1140" s="8"/>
    </row>
    <row r="1141" spans="8:9" x14ac:dyDescent="0.25">
      <c r="H1141" s="8"/>
      <c r="I1141" s="8"/>
    </row>
    <row r="1142" spans="8:9" x14ac:dyDescent="0.25">
      <c r="H1142" s="8"/>
      <c r="I1142" s="8"/>
    </row>
    <row r="1143" spans="8:9" x14ac:dyDescent="0.25">
      <c r="H1143" s="8"/>
      <c r="I1143" s="8"/>
    </row>
    <row r="1144" spans="8:9" x14ac:dyDescent="0.25">
      <c r="H1144" s="8"/>
      <c r="I1144" s="8"/>
    </row>
    <row r="1145" spans="8:9" x14ac:dyDescent="0.25">
      <c r="H1145" s="8"/>
      <c r="I1145" s="8"/>
    </row>
    <row r="1146" spans="8:9" x14ac:dyDescent="0.25">
      <c r="H1146" s="8"/>
      <c r="I1146" s="8"/>
    </row>
    <row r="1147" spans="8:9" x14ac:dyDescent="0.25">
      <c r="H1147" s="8"/>
      <c r="I1147" s="8"/>
    </row>
    <row r="1148" spans="8:9" x14ac:dyDescent="0.25">
      <c r="H1148" s="8"/>
      <c r="I1148" s="8"/>
    </row>
    <row r="1149" spans="8:9" x14ac:dyDescent="0.25">
      <c r="H1149" s="8"/>
      <c r="I1149" s="8"/>
    </row>
    <row r="1150" spans="8:9" x14ac:dyDescent="0.25">
      <c r="H1150" s="8"/>
      <c r="I1150" s="8"/>
    </row>
    <row r="1151" spans="8:9" x14ac:dyDescent="0.25">
      <c r="H1151" s="8"/>
      <c r="I1151" s="8"/>
    </row>
    <row r="1152" spans="8:9" x14ac:dyDescent="0.25">
      <c r="H1152" s="8"/>
      <c r="I1152" s="8"/>
    </row>
    <row r="1153" spans="8:9" x14ac:dyDescent="0.25">
      <c r="H1153" s="8"/>
      <c r="I1153" s="8"/>
    </row>
    <row r="1154" spans="8:9" x14ac:dyDescent="0.25">
      <c r="H1154" s="8"/>
      <c r="I1154" s="8"/>
    </row>
    <row r="1155" spans="8:9" x14ac:dyDescent="0.25">
      <c r="H1155" s="8"/>
      <c r="I1155" s="8"/>
    </row>
    <row r="1156" spans="8:9" x14ac:dyDescent="0.25">
      <c r="H1156" s="8"/>
      <c r="I1156" s="8"/>
    </row>
    <row r="1157" spans="8:9" x14ac:dyDescent="0.25">
      <c r="H1157" s="8"/>
      <c r="I1157" s="8"/>
    </row>
    <row r="1158" spans="8:9" x14ac:dyDescent="0.25">
      <c r="H1158" s="8"/>
      <c r="I1158" s="8"/>
    </row>
    <row r="1159" spans="8:9" x14ac:dyDescent="0.25">
      <c r="H1159" s="8"/>
      <c r="I1159" s="8"/>
    </row>
    <row r="1160" spans="8:9" x14ac:dyDescent="0.25">
      <c r="H1160" s="8"/>
      <c r="I1160" s="8"/>
    </row>
    <row r="1161" spans="8:9" x14ac:dyDescent="0.25">
      <c r="H1161" s="8"/>
      <c r="I1161" s="8"/>
    </row>
    <row r="1162" spans="8:9" x14ac:dyDescent="0.25">
      <c r="H1162" s="8"/>
      <c r="I1162" s="8"/>
    </row>
    <row r="1163" spans="8:9" x14ac:dyDescent="0.25">
      <c r="H1163" s="8"/>
      <c r="I1163" s="8"/>
    </row>
    <row r="1164" spans="8:9" x14ac:dyDescent="0.25">
      <c r="H1164" s="8"/>
      <c r="I1164" s="8"/>
    </row>
    <row r="1165" spans="8:9" x14ac:dyDescent="0.25">
      <c r="H1165" s="8"/>
      <c r="I1165" s="8"/>
    </row>
    <row r="1166" spans="8:9" x14ac:dyDescent="0.25">
      <c r="H1166" s="8"/>
      <c r="I1166" s="8"/>
    </row>
    <row r="1167" spans="8:9" x14ac:dyDescent="0.25">
      <c r="H1167" s="8"/>
      <c r="I1167" s="8"/>
    </row>
    <row r="1168" spans="8:9" x14ac:dyDescent="0.25">
      <c r="H1168" s="8"/>
      <c r="I1168" s="8"/>
    </row>
    <row r="1169" spans="8:9" x14ac:dyDescent="0.25">
      <c r="H1169" s="8"/>
      <c r="I1169" s="8"/>
    </row>
    <row r="1170" spans="8:9" x14ac:dyDescent="0.25">
      <c r="H1170" s="8"/>
      <c r="I1170" s="8"/>
    </row>
    <row r="1171" spans="8:9" x14ac:dyDescent="0.25">
      <c r="H1171" s="8"/>
      <c r="I1171" s="8"/>
    </row>
    <row r="1172" spans="8:9" x14ac:dyDescent="0.25">
      <c r="H1172" s="8"/>
      <c r="I1172" s="8"/>
    </row>
    <row r="1173" spans="8:9" x14ac:dyDescent="0.25">
      <c r="H1173" s="8"/>
      <c r="I1173" s="8"/>
    </row>
    <row r="1174" spans="8:9" x14ac:dyDescent="0.25">
      <c r="H1174" s="8"/>
      <c r="I1174" s="8"/>
    </row>
    <row r="1175" spans="8:9" x14ac:dyDescent="0.25">
      <c r="H1175" s="8"/>
      <c r="I1175" s="8"/>
    </row>
    <row r="1176" spans="8:9" x14ac:dyDescent="0.25">
      <c r="H1176" s="8"/>
      <c r="I1176" s="8"/>
    </row>
    <row r="1177" spans="8:9" x14ac:dyDescent="0.25">
      <c r="H1177" s="8"/>
      <c r="I1177" s="8"/>
    </row>
    <row r="1178" spans="8:9" x14ac:dyDescent="0.25">
      <c r="H1178" s="8"/>
      <c r="I1178" s="8"/>
    </row>
    <row r="1179" spans="8:9" x14ac:dyDescent="0.25">
      <c r="H1179" s="8"/>
      <c r="I1179" s="8"/>
    </row>
    <row r="1180" spans="8:9" x14ac:dyDescent="0.25">
      <c r="H1180" s="8"/>
      <c r="I1180" s="8"/>
    </row>
    <row r="1181" spans="8:9" x14ac:dyDescent="0.25">
      <c r="H1181" s="8"/>
      <c r="I1181" s="8"/>
    </row>
    <row r="1182" spans="8:9" x14ac:dyDescent="0.25">
      <c r="H1182" s="8"/>
      <c r="I1182" s="8"/>
    </row>
    <row r="1183" spans="8:9" x14ac:dyDescent="0.25">
      <c r="H1183" s="8"/>
      <c r="I1183" s="8"/>
    </row>
    <row r="1184" spans="8:9" x14ac:dyDescent="0.25">
      <c r="H1184" s="8"/>
      <c r="I1184" s="8"/>
    </row>
    <row r="1185" spans="8:9" x14ac:dyDescent="0.25">
      <c r="H1185" s="8"/>
      <c r="I1185" s="8"/>
    </row>
    <row r="1186" spans="8:9" x14ac:dyDescent="0.25">
      <c r="H1186" s="8"/>
      <c r="I1186" s="8"/>
    </row>
    <row r="1187" spans="8:9" x14ac:dyDescent="0.25">
      <c r="H1187" s="8"/>
      <c r="I1187" s="8"/>
    </row>
    <row r="1188" spans="8:9" x14ac:dyDescent="0.25">
      <c r="H1188" s="8"/>
      <c r="I1188" s="8"/>
    </row>
    <row r="1189" spans="8:9" x14ac:dyDescent="0.25">
      <c r="H1189" s="8"/>
      <c r="I1189" s="8"/>
    </row>
    <row r="1190" spans="8:9" x14ac:dyDescent="0.25">
      <c r="H1190" s="8"/>
      <c r="I1190" s="8"/>
    </row>
    <row r="1191" spans="8:9" x14ac:dyDescent="0.25">
      <c r="H1191" s="8"/>
      <c r="I1191" s="8"/>
    </row>
    <row r="1192" spans="8:9" x14ac:dyDescent="0.25">
      <c r="H1192" s="8"/>
      <c r="I1192" s="8"/>
    </row>
    <row r="1193" spans="8:9" x14ac:dyDescent="0.25">
      <c r="H1193" s="8"/>
      <c r="I1193" s="8"/>
    </row>
    <row r="1194" spans="8:9" x14ac:dyDescent="0.25">
      <c r="H1194" s="8"/>
      <c r="I1194" s="8"/>
    </row>
    <row r="1195" spans="8:9" x14ac:dyDescent="0.25">
      <c r="H1195" s="8"/>
      <c r="I1195" s="8"/>
    </row>
    <row r="1196" spans="8:9" x14ac:dyDescent="0.25">
      <c r="H1196" s="8"/>
      <c r="I1196" s="8"/>
    </row>
    <row r="1197" spans="8:9" x14ac:dyDescent="0.25">
      <c r="H1197" s="8"/>
      <c r="I1197" s="8"/>
    </row>
    <row r="1198" spans="8:9" x14ac:dyDescent="0.25">
      <c r="H1198" s="8"/>
      <c r="I1198" s="8"/>
    </row>
    <row r="1199" spans="8:9" x14ac:dyDescent="0.25">
      <c r="H1199" s="8"/>
      <c r="I1199" s="8"/>
    </row>
    <row r="1200" spans="8:9" x14ac:dyDescent="0.25">
      <c r="H1200" s="8"/>
      <c r="I1200" s="8"/>
    </row>
    <row r="1201" spans="8:9" x14ac:dyDescent="0.25">
      <c r="H1201" s="8"/>
      <c r="I1201" s="8"/>
    </row>
    <row r="1202" spans="8:9" x14ac:dyDescent="0.25">
      <c r="H1202" s="8"/>
      <c r="I1202" s="8"/>
    </row>
    <row r="1203" spans="8:9" x14ac:dyDescent="0.25">
      <c r="H1203" s="8"/>
      <c r="I1203" s="8"/>
    </row>
    <row r="1204" spans="8:9" x14ac:dyDescent="0.25">
      <c r="H1204" s="8"/>
      <c r="I1204" s="8"/>
    </row>
    <row r="1205" spans="8:9" x14ac:dyDescent="0.25">
      <c r="H1205" s="8"/>
      <c r="I1205" s="8"/>
    </row>
    <row r="1206" spans="8:9" x14ac:dyDescent="0.25">
      <c r="H1206" s="8"/>
      <c r="I1206" s="8"/>
    </row>
    <row r="1207" spans="8:9" x14ac:dyDescent="0.25">
      <c r="H1207" s="8"/>
      <c r="I1207" s="8"/>
    </row>
    <row r="1208" spans="8:9" x14ac:dyDescent="0.25">
      <c r="H1208" s="8"/>
      <c r="I1208" s="8"/>
    </row>
    <row r="1209" spans="8:9" x14ac:dyDescent="0.25">
      <c r="H1209" s="8"/>
      <c r="I1209" s="8"/>
    </row>
    <row r="1210" spans="8:9" x14ac:dyDescent="0.25">
      <c r="H1210" s="8"/>
      <c r="I1210" s="8"/>
    </row>
    <row r="1211" spans="8:9" x14ac:dyDescent="0.25">
      <c r="H1211" s="8"/>
      <c r="I1211" s="8"/>
    </row>
    <row r="1212" spans="8:9" x14ac:dyDescent="0.25">
      <c r="H1212" s="8"/>
      <c r="I1212" s="8"/>
    </row>
    <row r="1213" spans="8:9" x14ac:dyDescent="0.25">
      <c r="H1213" s="8"/>
      <c r="I1213" s="8"/>
    </row>
    <row r="1214" spans="8:9" x14ac:dyDescent="0.25">
      <c r="H1214" s="8"/>
      <c r="I1214" s="8"/>
    </row>
    <row r="1215" spans="8:9" x14ac:dyDescent="0.25">
      <c r="H1215" s="8"/>
      <c r="I1215" s="8"/>
    </row>
    <row r="1216" spans="8:9" x14ac:dyDescent="0.25">
      <c r="H1216" s="8"/>
      <c r="I1216" s="8"/>
    </row>
    <row r="1217" spans="8:9" x14ac:dyDescent="0.25">
      <c r="H1217" s="8"/>
      <c r="I1217" s="8"/>
    </row>
    <row r="1218" spans="8:9" x14ac:dyDescent="0.25">
      <c r="H1218" s="8"/>
      <c r="I1218" s="8"/>
    </row>
    <row r="1219" spans="8:9" x14ac:dyDescent="0.25">
      <c r="H1219" s="8"/>
      <c r="I1219" s="8"/>
    </row>
    <row r="1220" spans="8:9" x14ac:dyDescent="0.25">
      <c r="H1220" s="8"/>
      <c r="I1220" s="8"/>
    </row>
    <row r="1221" spans="8:9" x14ac:dyDescent="0.25">
      <c r="H1221" s="8"/>
      <c r="I1221" s="8"/>
    </row>
    <row r="1222" spans="8:9" x14ac:dyDescent="0.25">
      <c r="H1222" s="8"/>
      <c r="I1222" s="8"/>
    </row>
    <row r="1223" spans="8:9" x14ac:dyDescent="0.25">
      <c r="H1223" s="8"/>
      <c r="I1223" s="8"/>
    </row>
    <row r="1224" spans="8:9" x14ac:dyDescent="0.25">
      <c r="H1224" s="8"/>
      <c r="I1224" s="8"/>
    </row>
    <row r="1225" spans="8:9" x14ac:dyDescent="0.25">
      <c r="H1225" s="8"/>
      <c r="I1225" s="8"/>
    </row>
    <row r="1226" spans="8:9" x14ac:dyDescent="0.25">
      <c r="H1226" s="8"/>
      <c r="I1226" s="8"/>
    </row>
    <row r="1227" spans="8:9" x14ac:dyDescent="0.25">
      <c r="H1227" s="8"/>
      <c r="I1227" s="8"/>
    </row>
    <row r="1228" spans="8:9" x14ac:dyDescent="0.25">
      <c r="H1228" s="8"/>
      <c r="I1228" s="8"/>
    </row>
    <row r="1229" spans="8:9" x14ac:dyDescent="0.25">
      <c r="H1229" s="8"/>
      <c r="I1229" s="8"/>
    </row>
    <row r="1230" spans="8:9" x14ac:dyDescent="0.25">
      <c r="H1230" s="8"/>
      <c r="I1230" s="8"/>
    </row>
    <row r="1231" spans="8:9" x14ac:dyDescent="0.25">
      <c r="H1231" s="8"/>
      <c r="I1231" s="8"/>
    </row>
    <row r="1232" spans="8:9" x14ac:dyDescent="0.25">
      <c r="H1232" s="8"/>
      <c r="I1232" s="8"/>
    </row>
    <row r="1233" spans="8:9" x14ac:dyDescent="0.25">
      <c r="H1233" s="8"/>
      <c r="I1233" s="8"/>
    </row>
    <row r="1234" spans="8:9" x14ac:dyDescent="0.25">
      <c r="H1234" s="8"/>
      <c r="I1234" s="8"/>
    </row>
    <row r="1235" spans="8:9" x14ac:dyDescent="0.25">
      <c r="H1235" s="8"/>
      <c r="I1235" s="8"/>
    </row>
    <row r="1236" spans="8:9" x14ac:dyDescent="0.25">
      <c r="H1236" s="8"/>
      <c r="I1236" s="8"/>
    </row>
    <row r="1237" spans="8:9" x14ac:dyDescent="0.25">
      <c r="H1237" s="8"/>
      <c r="I1237" s="8"/>
    </row>
    <row r="1238" spans="8:9" x14ac:dyDescent="0.25">
      <c r="H1238" s="8"/>
      <c r="I1238" s="8"/>
    </row>
    <row r="1239" spans="8:9" x14ac:dyDescent="0.25">
      <c r="H1239" s="8"/>
      <c r="I1239" s="8"/>
    </row>
    <row r="1240" spans="8:9" x14ac:dyDescent="0.25">
      <c r="H1240" s="8"/>
      <c r="I1240" s="8"/>
    </row>
    <row r="1241" spans="8:9" x14ac:dyDescent="0.25">
      <c r="H1241" s="8"/>
      <c r="I1241" s="8"/>
    </row>
    <row r="1242" spans="8:9" x14ac:dyDescent="0.25">
      <c r="H1242" s="8"/>
      <c r="I1242" s="8"/>
    </row>
    <row r="1243" spans="8:9" x14ac:dyDescent="0.25">
      <c r="H1243" s="8"/>
      <c r="I1243" s="8"/>
    </row>
    <row r="1244" spans="8:9" x14ac:dyDescent="0.25">
      <c r="H1244" s="8"/>
      <c r="I1244" s="8"/>
    </row>
    <row r="1245" spans="8:9" x14ac:dyDescent="0.25">
      <c r="H1245" s="8"/>
      <c r="I1245" s="8"/>
    </row>
    <row r="1246" spans="8:9" x14ac:dyDescent="0.25">
      <c r="H1246" s="8"/>
      <c r="I1246" s="8"/>
    </row>
    <row r="1247" spans="8:9" x14ac:dyDescent="0.25">
      <c r="H1247" s="8"/>
      <c r="I1247" s="8"/>
    </row>
    <row r="1248" spans="8:9" x14ac:dyDescent="0.25">
      <c r="H1248" s="8"/>
      <c r="I1248" s="8"/>
    </row>
    <row r="1249" spans="8:9" x14ac:dyDescent="0.25">
      <c r="H1249" s="8"/>
      <c r="I1249" s="8"/>
    </row>
    <row r="1250" spans="8:9" x14ac:dyDescent="0.25">
      <c r="H1250" s="8"/>
      <c r="I1250" s="8"/>
    </row>
    <row r="1251" spans="8:9" x14ac:dyDescent="0.25">
      <c r="H1251" s="8"/>
      <c r="I1251" s="8"/>
    </row>
    <row r="1252" spans="8:9" x14ac:dyDescent="0.25">
      <c r="H1252" s="8"/>
      <c r="I1252" s="8"/>
    </row>
    <row r="1253" spans="8:9" x14ac:dyDescent="0.25">
      <c r="H1253" s="8"/>
      <c r="I1253" s="8"/>
    </row>
    <row r="1254" spans="8:9" x14ac:dyDescent="0.25">
      <c r="H1254" s="8"/>
      <c r="I1254" s="8"/>
    </row>
    <row r="1255" spans="8:9" x14ac:dyDescent="0.25">
      <c r="H1255" s="8"/>
      <c r="I1255" s="8"/>
    </row>
    <row r="1256" spans="8:9" x14ac:dyDescent="0.25">
      <c r="H1256" s="8"/>
      <c r="I1256" s="8"/>
    </row>
    <row r="1257" spans="8:9" x14ac:dyDescent="0.25">
      <c r="H1257" s="8"/>
      <c r="I1257" s="8"/>
    </row>
    <row r="1258" spans="8:9" x14ac:dyDescent="0.25">
      <c r="H1258" s="8"/>
      <c r="I1258" s="8"/>
    </row>
    <row r="1259" spans="8:9" x14ac:dyDescent="0.25">
      <c r="H1259" s="8"/>
      <c r="I1259" s="8"/>
    </row>
    <row r="1260" spans="8:9" x14ac:dyDescent="0.25">
      <c r="H1260" s="8"/>
      <c r="I1260" s="8"/>
    </row>
    <row r="1261" spans="8:9" x14ac:dyDescent="0.25">
      <c r="H1261" s="8"/>
      <c r="I1261" s="8"/>
    </row>
    <row r="1262" spans="8:9" x14ac:dyDescent="0.25">
      <c r="H1262" s="8"/>
      <c r="I1262" s="8"/>
    </row>
    <row r="1263" spans="8:9" x14ac:dyDescent="0.25">
      <c r="H1263" s="8"/>
      <c r="I1263" s="8"/>
    </row>
    <row r="1264" spans="8:9" x14ac:dyDescent="0.25">
      <c r="H1264" s="8"/>
      <c r="I1264" s="8"/>
    </row>
    <row r="1265" spans="8:9" x14ac:dyDescent="0.25">
      <c r="H1265" s="8"/>
      <c r="I1265" s="8"/>
    </row>
    <row r="1266" spans="8:9" x14ac:dyDescent="0.25">
      <c r="H1266" s="8"/>
      <c r="I1266" s="8"/>
    </row>
    <row r="1267" spans="8:9" x14ac:dyDescent="0.25">
      <c r="H1267" s="8"/>
      <c r="I1267" s="8"/>
    </row>
    <row r="1268" spans="8:9" x14ac:dyDescent="0.25">
      <c r="H1268" s="8"/>
      <c r="I1268" s="8"/>
    </row>
    <row r="1269" spans="8:9" x14ac:dyDescent="0.25">
      <c r="H1269" s="8"/>
      <c r="I1269" s="8"/>
    </row>
    <row r="1270" spans="8:9" x14ac:dyDescent="0.25">
      <c r="H1270" s="8"/>
      <c r="I1270" s="8"/>
    </row>
    <row r="1271" spans="8:9" x14ac:dyDescent="0.25">
      <c r="H1271" s="8"/>
      <c r="I1271" s="8"/>
    </row>
    <row r="1272" spans="8:9" x14ac:dyDescent="0.25">
      <c r="H1272" s="8"/>
      <c r="I1272" s="8"/>
    </row>
    <row r="1273" spans="8:9" x14ac:dyDescent="0.25">
      <c r="H1273" s="8"/>
      <c r="I1273" s="8"/>
    </row>
    <row r="1274" spans="8:9" x14ac:dyDescent="0.25">
      <c r="H1274" s="8"/>
      <c r="I1274" s="8"/>
    </row>
    <row r="1275" spans="8:9" x14ac:dyDescent="0.25">
      <c r="H1275" s="8"/>
      <c r="I1275" s="8"/>
    </row>
    <row r="1276" spans="8:9" x14ac:dyDescent="0.25">
      <c r="H1276" s="8"/>
      <c r="I1276" s="8"/>
    </row>
    <row r="1277" spans="8:9" x14ac:dyDescent="0.25">
      <c r="H1277" s="8"/>
      <c r="I1277" s="8"/>
    </row>
    <row r="1278" spans="8:9" x14ac:dyDescent="0.25">
      <c r="H1278" s="8"/>
      <c r="I1278" s="8"/>
    </row>
    <row r="1279" spans="8:9" x14ac:dyDescent="0.25">
      <c r="H1279" s="8"/>
      <c r="I1279" s="8"/>
    </row>
    <row r="1280" spans="8:9" x14ac:dyDescent="0.25">
      <c r="H1280" s="8"/>
      <c r="I1280" s="8"/>
    </row>
    <row r="1281" spans="8:9" x14ac:dyDescent="0.25">
      <c r="H1281" s="8"/>
      <c r="I1281" s="8"/>
    </row>
    <row r="1282" spans="8:9" x14ac:dyDescent="0.25">
      <c r="H1282" s="8"/>
      <c r="I1282" s="8"/>
    </row>
    <row r="1283" spans="8:9" x14ac:dyDescent="0.25">
      <c r="H1283" s="8"/>
      <c r="I1283" s="8"/>
    </row>
    <row r="1284" spans="8:9" x14ac:dyDescent="0.25">
      <c r="H1284" s="8"/>
      <c r="I1284" s="8"/>
    </row>
    <row r="1285" spans="8:9" x14ac:dyDescent="0.25">
      <c r="H1285" s="8"/>
      <c r="I1285" s="8"/>
    </row>
    <row r="1286" spans="8:9" x14ac:dyDescent="0.25">
      <c r="H1286" s="8"/>
      <c r="I1286" s="8"/>
    </row>
    <row r="1287" spans="8:9" x14ac:dyDescent="0.25">
      <c r="H1287" s="8"/>
      <c r="I1287" s="8"/>
    </row>
    <row r="1288" spans="8:9" x14ac:dyDescent="0.25">
      <c r="H1288" s="8"/>
      <c r="I1288" s="8"/>
    </row>
    <row r="1289" spans="8:9" x14ac:dyDescent="0.25">
      <c r="H1289" s="8"/>
      <c r="I1289" s="8"/>
    </row>
    <row r="1290" spans="8:9" x14ac:dyDescent="0.25">
      <c r="H1290" s="8"/>
      <c r="I1290" s="8"/>
    </row>
    <row r="1291" spans="8:9" x14ac:dyDescent="0.25">
      <c r="H1291" s="8"/>
      <c r="I1291" s="8"/>
    </row>
    <row r="1292" spans="8:9" x14ac:dyDescent="0.25">
      <c r="H1292" s="8"/>
      <c r="I1292" s="8"/>
    </row>
    <row r="1293" spans="8:9" x14ac:dyDescent="0.25">
      <c r="H1293" s="8"/>
      <c r="I1293" s="8"/>
    </row>
    <row r="1294" spans="8:9" x14ac:dyDescent="0.25">
      <c r="H1294" s="8"/>
      <c r="I1294" s="8"/>
    </row>
    <row r="1295" spans="8:9" x14ac:dyDescent="0.25">
      <c r="H1295" s="8"/>
      <c r="I1295" s="8"/>
    </row>
    <row r="1296" spans="8:9" x14ac:dyDescent="0.25">
      <c r="H1296" s="8"/>
      <c r="I1296" s="8"/>
    </row>
    <row r="1297" spans="8:9" x14ac:dyDescent="0.25">
      <c r="H1297" s="8"/>
      <c r="I1297" s="8"/>
    </row>
    <row r="1298" spans="8:9" x14ac:dyDescent="0.25">
      <c r="H1298" s="8"/>
      <c r="I1298" s="8"/>
    </row>
    <row r="1299" spans="8:9" x14ac:dyDescent="0.25">
      <c r="H1299" s="8"/>
      <c r="I1299" s="8"/>
    </row>
    <row r="1300" spans="8:9" x14ac:dyDescent="0.25">
      <c r="H1300" s="8"/>
      <c r="I1300" s="8"/>
    </row>
    <row r="1301" spans="8:9" x14ac:dyDescent="0.25">
      <c r="H1301" s="8"/>
      <c r="I1301" s="8"/>
    </row>
    <row r="1302" spans="8:9" x14ac:dyDescent="0.25">
      <c r="H1302" s="8"/>
      <c r="I1302" s="8"/>
    </row>
    <row r="1303" spans="8:9" x14ac:dyDescent="0.25">
      <c r="H1303" s="8"/>
      <c r="I1303" s="8"/>
    </row>
    <row r="1304" spans="8:9" x14ac:dyDescent="0.25">
      <c r="H1304" s="8"/>
      <c r="I1304" s="8"/>
    </row>
    <row r="1305" spans="8:9" x14ac:dyDescent="0.25">
      <c r="H1305" s="8"/>
      <c r="I1305" s="8"/>
    </row>
    <row r="1306" spans="8:9" x14ac:dyDescent="0.25">
      <c r="H1306" s="8"/>
      <c r="I1306" s="8"/>
    </row>
    <row r="1307" spans="8:9" x14ac:dyDescent="0.25">
      <c r="H1307" s="8"/>
      <c r="I1307" s="8"/>
    </row>
    <row r="1308" spans="8:9" x14ac:dyDescent="0.25">
      <c r="H1308" s="8"/>
      <c r="I1308" s="8"/>
    </row>
    <row r="1309" spans="8:9" x14ac:dyDescent="0.25">
      <c r="H1309" s="8"/>
      <c r="I1309" s="8"/>
    </row>
    <row r="1310" spans="8:9" x14ac:dyDescent="0.25">
      <c r="H1310" s="8"/>
      <c r="I1310" s="8"/>
    </row>
    <row r="1311" spans="8:9" x14ac:dyDescent="0.25">
      <c r="H1311" s="8"/>
      <c r="I1311" s="8"/>
    </row>
    <row r="1312" spans="8:9" x14ac:dyDescent="0.25">
      <c r="H1312" s="8"/>
      <c r="I1312" s="8"/>
    </row>
    <row r="1313" spans="8:9" x14ac:dyDescent="0.25">
      <c r="H1313" s="8"/>
      <c r="I1313" s="8"/>
    </row>
    <row r="1314" spans="8:9" x14ac:dyDescent="0.25">
      <c r="H1314" s="8"/>
      <c r="I1314" s="8"/>
    </row>
    <row r="1315" spans="8:9" x14ac:dyDescent="0.25">
      <c r="H1315" s="8"/>
      <c r="I1315" s="8"/>
    </row>
    <row r="1316" spans="8:9" x14ac:dyDescent="0.25">
      <c r="H1316" s="8"/>
      <c r="I1316" s="8"/>
    </row>
    <row r="1317" spans="8:9" x14ac:dyDescent="0.25">
      <c r="H1317" s="8"/>
      <c r="I1317" s="8"/>
    </row>
    <row r="1318" spans="8:9" x14ac:dyDescent="0.25">
      <c r="H1318" s="8"/>
      <c r="I1318" s="8"/>
    </row>
    <row r="1319" spans="8:9" x14ac:dyDescent="0.25">
      <c r="H1319" s="8"/>
      <c r="I1319" s="8"/>
    </row>
    <row r="1320" spans="8:9" x14ac:dyDescent="0.25">
      <c r="H1320" s="8"/>
      <c r="I1320" s="8"/>
    </row>
    <row r="1321" spans="8:9" x14ac:dyDescent="0.25">
      <c r="H1321" s="8"/>
      <c r="I1321" s="8"/>
    </row>
    <row r="1322" spans="8:9" x14ac:dyDescent="0.25">
      <c r="H1322" s="8"/>
      <c r="I1322" s="8"/>
    </row>
    <row r="1323" spans="8:9" x14ac:dyDescent="0.25">
      <c r="H1323" s="8"/>
      <c r="I1323" s="8"/>
    </row>
    <row r="1324" spans="8:9" x14ac:dyDescent="0.25">
      <c r="H1324" s="8"/>
      <c r="I1324" s="8"/>
    </row>
    <row r="1325" spans="8:9" x14ac:dyDescent="0.25">
      <c r="H1325" s="8"/>
      <c r="I1325" s="8"/>
    </row>
    <row r="1326" spans="8:9" x14ac:dyDescent="0.25">
      <c r="H1326" s="8"/>
      <c r="I1326" s="8"/>
    </row>
    <row r="1327" spans="8:9" x14ac:dyDescent="0.25">
      <c r="H1327" s="8"/>
      <c r="I1327" s="8"/>
    </row>
    <row r="1328" spans="8:9" x14ac:dyDescent="0.25">
      <c r="H1328" s="8"/>
      <c r="I1328" s="8"/>
    </row>
    <row r="1329" spans="8:9" x14ac:dyDescent="0.25">
      <c r="H1329" s="8"/>
      <c r="I1329" s="8"/>
    </row>
    <row r="1330" spans="8:9" x14ac:dyDescent="0.25">
      <c r="H1330" s="8"/>
      <c r="I1330" s="8"/>
    </row>
    <row r="1331" spans="8:9" x14ac:dyDescent="0.25">
      <c r="H1331" s="8"/>
      <c r="I1331" s="8"/>
    </row>
    <row r="1332" spans="8:9" x14ac:dyDescent="0.25">
      <c r="H1332" s="8"/>
      <c r="I1332" s="8"/>
    </row>
    <row r="1333" spans="8:9" x14ac:dyDescent="0.25">
      <c r="H1333" s="8"/>
      <c r="I1333" s="8"/>
    </row>
    <row r="1334" spans="8:9" x14ac:dyDescent="0.25">
      <c r="H1334" s="8"/>
      <c r="I1334" s="8"/>
    </row>
    <row r="1335" spans="8:9" x14ac:dyDescent="0.25">
      <c r="H1335" s="8"/>
      <c r="I1335" s="8"/>
    </row>
    <row r="1336" spans="8:9" x14ac:dyDescent="0.25">
      <c r="H1336" s="8"/>
      <c r="I1336" s="8"/>
    </row>
    <row r="1337" spans="8:9" x14ac:dyDescent="0.25">
      <c r="H1337" s="8"/>
      <c r="I1337" s="8"/>
    </row>
    <row r="1338" spans="8:9" x14ac:dyDescent="0.25">
      <c r="H1338" s="8"/>
      <c r="I1338" s="8"/>
    </row>
    <row r="1339" spans="8:9" x14ac:dyDescent="0.25">
      <c r="H1339" s="8"/>
      <c r="I1339" s="8"/>
    </row>
    <row r="1340" spans="8:9" x14ac:dyDescent="0.25">
      <c r="H1340" s="8"/>
      <c r="I1340" s="8"/>
    </row>
    <row r="1341" spans="8:9" x14ac:dyDescent="0.25">
      <c r="H1341" s="8"/>
      <c r="I1341" s="8"/>
    </row>
    <row r="1342" spans="8:9" x14ac:dyDescent="0.25">
      <c r="H1342" s="8"/>
      <c r="I1342" s="8"/>
    </row>
    <row r="1343" spans="8:9" x14ac:dyDescent="0.25">
      <c r="H1343" s="8"/>
      <c r="I1343" s="8"/>
    </row>
    <row r="1344" spans="8:9" x14ac:dyDescent="0.25">
      <c r="H1344" s="8"/>
      <c r="I1344" s="8"/>
    </row>
    <row r="1345" spans="8:9" x14ac:dyDescent="0.25">
      <c r="H1345" s="8"/>
      <c r="I1345" s="8"/>
    </row>
    <row r="1346" spans="8:9" x14ac:dyDescent="0.25">
      <c r="H1346" s="8"/>
      <c r="I1346" s="8"/>
    </row>
    <row r="1347" spans="8:9" x14ac:dyDescent="0.25">
      <c r="H1347" s="8"/>
      <c r="I1347" s="8"/>
    </row>
    <row r="1348" spans="8:9" x14ac:dyDescent="0.25">
      <c r="H1348" s="8"/>
      <c r="I1348" s="8"/>
    </row>
    <row r="1349" spans="8:9" x14ac:dyDescent="0.25">
      <c r="H1349" s="8"/>
      <c r="I1349" s="8"/>
    </row>
    <row r="1350" spans="8:9" x14ac:dyDescent="0.25">
      <c r="H1350" s="8"/>
      <c r="I1350" s="8"/>
    </row>
    <row r="1351" spans="8:9" x14ac:dyDescent="0.25">
      <c r="H1351" s="8"/>
      <c r="I1351" s="8"/>
    </row>
    <row r="1352" spans="8:9" x14ac:dyDescent="0.25">
      <c r="H1352" s="8"/>
      <c r="I1352" s="8"/>
    </row>
    <row r="1353" spans="8:9" x14ac:dyDescent="0.25">
      <c r="H1353" s="8"/>
      <c r="I1353" s="8"/>
    </row>
    <row r="1354" spans="8:9" x14ac:dyDescent="0.25">
      <c r="H1354" s="8"/>
      <c r="I1354" s="8"/>
    </row>
    <row r="1355" spans="8:9" x14ac:dyDescent="0.25">
      <c r="H1355" s="8"/>
      <c r="I1355" s="8"/>
    </row>
    <row r="1356" spans="8:9" x14ac:dyDescent="0.25">
      <c r="H1356" s="8"/>
      <c r="I1356" s="8"/>
    </row>
    <row r="1357" spans="8:9" x14ac:dyDescent="0.25">
      <c r="H1357" s="8"/>
      <c r="I1357" s="8"/>
    </row>
    <row r="1358" spans="8:9" x14ac:dyDescent="0.25">
      <c r="H1358" s="8"/>
      <c r="I1358" s="8"/>
    </row>
    <row r="1359" spans="8:9" x14ac:dyDescent="0.25">
      <c r="H1359" s="8"/>
      <c r="I1359" s="8"/>
    </row>
    <row r="1360" spans="8:9" x14ac:dyDescent="0.25">
      <c r="H1360" s="8"/>
      <c r="I1360" s="8"/>
    </row>
    <row r="1361" spans="8:9" x14ac:dyDescent="0.25">
      <c r="H1361" s="8"/>
      <c r="I1361" s="8"/>
    </row>
    <row r="1362" spans="8:9" x14ac:dyDescent="0.25">
      <c r="H1362" s="8"/>
      <c r="I1362" s="8"/>
    </row>
    <row r="1363" spans="8:9" x14ac:dyDescent="0.25">
      <c r="H1363" s="8"/>
      <c r="I1363" s="8"/>
    </row>
    <row r="1364" spans="8:9" x14ac:dyDescent="0.25">
      <c r="H1364" s="8"/>
      <c r="I1364" s="8"/>
    </row>
    <row r="1365" spans="8:9" x14ac:dyDescent="0.25">
      <c r="H1365" s="8"/>
      <c r="I1365" s="8"/>
    </row>
    <row r="1366" spans="8:9" x14ac:dyDescent="0.25">
      <c r="H1366" s="8"/>
      <c r="I1366" s="8"/>
    </row>
    <row r="1367" spans="8:9" x14ac:dyDescent="0.25">
      <c r="H1367" s="8"/>
      <c r="I1367" s="8"/>
    </row>
    <row r="1368" spans="8:9" x14ac:dyDescent="0.25">
      <c r="H1368" s="8"/>
      <c r="I1368" s="8"/>
    </row>
    <row r="1369" spans="8:9" x14ac:dyDescent="0.25">
      <c r="H1369" s="8"/>
      <c r="I1369" s="8"/>
    </row>
    <row r="1370" spans="8:9" x14ac:dyDescent="0.25">
      <c r="H1370" s="8"/>
      <c r="I1370" s="8"/>
    </row>
    <row r="1371" spans="8:9" x14ac:dyDescent="0.25">
      <c r="H1371" s="8"/>
      <c r="I1371" s="8"/>
    </row>
    <row r="1372" spans="8:9" x14ac:dyDescent="0.25">
      <c r="H1372" s="8"/>
      <c r="I1372" s="8"/>
    </row>
    <row r="1373" spans="8:9" x14ac:dyDescent="0.25">
      <c r="H1373" s="8"/>
      <c r="I1373" s="8"/>
    </row>
    <row r="1374" spans="8:9" x14ac:dyDescent="0.25">
      <c r="H1374" s="8"/>
      <c r="I1374" s="8"/>
    </row>
    <row r="1375" spans="8:9" x14ac:dyDescent="0.25">
      <c r="H1375" s="8"/>
      <c r="I1375" s="8"/>
    </row>
    <row r="1376" spans="8:9" x14ac:dyDescent="0.25">
      <c r="H1376" s="8"/>
      <c r="I1376" s="8"/>
    </row>
    <row r="1377" spans="8:9" x14ac:dyDescent="0.25">
      <c r="H1377" s="8"/>
      <c r="I1377" s="8"/>
    </row>
    <row r="1378" spans="8:9" x14ac:dyDescent="0.25">
      <c r="H1378" s="8"/>
      <c r="I1378" s="8"/>
    </row>
    <row r="1379" spans="8:9" x14ac:dyDescent="0.25">
      <c r="H1379" s="8"/>
      <c r="I1379" s="8"/>
    </row>
    <row r="1380" spans="8:9" x14ac:dyDescent="0.25">
      <c r="H1380" s="8"/>
      <c r="I1380" s="8"/>
    </row>
    <row r="1381" spans="8:9" x14ac:dyDescent="0.25">
      <c r="H1381" s="8"/>
      <c r="I1381" s="8"/>
    </row>
    <row r="1382" spans="8:9" x14ac:dyDescent="0.25">
      <c r="H1382" s="8"/>
      <c r="I1382" s="8"/>
    </row>
    <row r="1383" spans="8:9" x14ac:dyDescent="0.25">
      <c r="H1383" s="8"/>
      <c r="I1383" s="8"/>
    </row>
    <row r="1384" spans="8:9" x14ac:dyDescent="0.25">
      <c r="H1384" s="8"/>
      <c r="I1384" s="8"/>
    </row>
    <row r="1385" spans="8:9" x14ac:dyDescent="0.25">
      <c r="H1385" s="8"/>
      <c r="I1385" s="8"/>
    </row>
    <row r="1386" spans="8:9" x14ac:dyDescent="0.25">
      <c r="H1386" s="8"/>
      <c r="I1386" s="8"/>
    </row>
    <row r="1387" spans="8:9" x14ac:dyDescent="0.25">
      <c r="H1387" s="8"/>
      <c r="I1387" s="8"/>
    </row>
    <row r="1388" spans="8:9" x14ac:dyDescent="0.25">
      <c r="H1388" s="8"/>
      <c r="I1388" s="8"/>
    </row>
    <row r="1389" spans="8:9" x14ac:dyDescent="0.25">
      <c r="H1389" s="8"/>
      <c r="I1389" s="8"/>
    </row>
    <row r="1390" spans="8:9" x14ac:dyDescent="0.25">
      <c r="H1390" s="8"/>
      <c r="I1390" s="8"/>
    </row>
    <row r="1391" spans="8:9" x14ac:dyDescent="0.25">
      <c r="H1391" s="8"/>
      <c r="I1391" s="8"/>
    </row>
    <row r="1392" spans="8:9" x14ac:dyDescent="0.25">
      <c r="H1392" s="8"/>
      <c r="I1392" s="8"/>
    </row>
    <row r="1393" spans="8:9" x14ac:dyDescent="0.25">
      <c r="H1393" s="8"/>
      <c r="I1393" s="8"/>
    </row>
    <row r="1394" spans="8:9" x14ac:dyDescent="0.25">
      <c r="H1394" s="8"/>
      <c r="I1394" s="8"/>
    </row>
    <row r="1395" spans="8:9" x14ac:dyDescent="0.25">
      <c r="H1395" s="8"/>
      <c r="I1395" s="8"/>
    </row>
    <row r="1396" spans="8:9" x14ac:dyDescent="0.25">
      <c r="H1396" s="8"/>
      <c r="I1396" s="8"/>
    </row>
    <row r="1397" spans="8:9" x14ac:dyDescent="0.25">
      <c r="H1397" s="8"/>
      <c r="I1397" s="8"/>
    </row>
    <row r="1398" spans="8:9" x14ac:dyDescent="0.25">
      <c r="H1398" s="8"/>
      <c r="I1398" s="8"/>
    </row>
    <row r="1399" spans="8:9" x14ac:dyDescent="0.25">
      <c r="H1399" s="8"/>
      <c r="I1399" s="8"/>
    </row>
    <row r="1400" spans="8:9" x14ac:dyDescent="0.25">
      <c r="H1400" s="8"/>
      <c r="I1400" s="8"/>
    </row>
    <row r="1401" spans="8:9" x14ac:dyDescent="0.25">
      <c r="H1401" s="8"/>
      <c r="I1401" s="8"/>
    </row>
    <row r="1402" spans="8:9" x14ac:dyDescent="0.25">
      <c r="H1402" s="8"/>
      <c r="I1402" s="8"/>
    </row>
    <row r="1403" spans="8:9" x14ac:dyDescent="0.25">
      <c r="H1403" s="8"/>
      <c r="I1403" s="8"/>
    </row>
    <row r="1404" spans="8:9" x14ac:dyDescent="0.25">
      <c r="H1404" s="8"/>
      <c r="I1404" s="8"/>
    </row>
    <row r="1405" spans="8:9" x14ac:dyDescent="0.25">
      <c r="H1405" s="8"/>
      <c r="I1405" s="8"/>
    </row>
    <row r="1406" spans="8:9" x14ac:dyDescent="0.25">
      <c r="H1406" s="8"/>
      <c r="I1406" s="8"/>
    </row>
    <row r="1407" spans="8:9" x14ac:dyDescent="0.25">
      <c r="H1407" s="8"/>
      <c r="I1407" s="8"/>
    </row>
    <row r="1408" spans="8:9" x14ac:dyDescent="0.25">
      <c r="H1408" s="8"/>
      <c r="I1408" s="8"/>
    </row>
    <row r="1409" spans="8:9" x14ac:dyDescent="0.25">
      <c r="H1409" s="8"/>
      <c r="I1409" s="8"/>
    </row>
    <row r="1410" spans="8:9" x14ac:dyDescent="0.25">
      <c r="H1410" s="8"/>
      <c r="I1410" s="8"/>
    </row>
    <row r="1411" spans="8:9" x14ac:dyDescent="0.25">
      <c r="H1411" s="8"/>
      <c r="I1411" s="8"/>
    </row>
    <row r="1412" spans="8:9" x14ac:dyDescent="0.25">
      <c r="H1412" s="8"/>
      <c r="I1412" s="8"/>
    </row>
    <row r="1413" spans="8:9" x14ac:dyDescent="0.25">
      <c r="H1413" s="8"/>
      <c r="I1413" s="8"/>
    </row>
    <row r="1414" spans="8:9" x14ac:dyDescent="0.25">
      <c r="H1414" s="8"/>
      <c r="I1414" s="8"/>
    </row>
    <row r="1415" spans="8:9" x14ac:dyDescent="0.25">
      <c r="H1415" s="8"/>
      <c r="I1415" s="8"/>
    </row>
    <row r="1416" spans="8:9" x14ac:dyDescent="0.25">
      <c r="H1416" s="8"/>
      <c r="I1416" s="8"/>
    </row>
    <row r="1417" spans="8:9" x14ac:dyDescent="0.25">
      <c r="H1417" s="8"/>
      <c r="I1417" s="8"/>
    </row>
    <row r="1418" spans="8:9" x14ac:dyDescent="0.25">
      <c r="H1418" s="8"/>
      <c r="I1418" s="8"/>
    </row>
    <row r="1419" spans="8:9" x14ac:dyDescent="0.25">
      <c r="H1419" s="8"/>
      <c r="I1419" s="8"/>
    </row>
    <row r="1420" spans="8:9" x14ac:dyDescent="0.25">
      <c r="H1420" s="8"/>
      <c r="I1420" s="8"/>
    </row>
    <row r="1421" spans="8:9" x14ac:dyDescent="0.25">
      <c r="H1421" s="8"/>
      <c r="I1421" s="8"/>
    </row>
    <row r="1422" spans="8:9" x14ac:dyDescent="0.25">
      <c r="H1422" s="8"/>
      <c r="I1422" s="8"/>
    </row>
    <row r="1423" spans="8:9" x14ac:dyDescent="0.25">
      <c r="H1423" s="8"/>
      <c r="I1423" s="8"/>
    </row>
    <row r="1424" spans="8:9" x14ac:dyDescent="0.25">
      <c r="H1424" s="8"/>
      <c r="I1424" s="8"/>
    </row>
    <row r="1425" spans="8:9" x14ac:dyDescent="0.25">
      <c r="H1425" s="8"/>
      <c r="I1425" s="8"/>
    </row>
    <row r="1426" spans="8:9" x14ac:dyDescent="0.25">
      <c r="H1426" s="8"/>
      <c r="I1426" s="8"/>
    </row>
    <row r="1427" spans="8:9" x14ac:dyDescent="0.25">
      <c r="H1427" s="8"/>
      <c r="I1427" s="8"/>
    </row>
    <row r="1428" spans="8:9" x14ac:dyDescent="0.25">
      <c r="H1428" s="8"/>
      <c r="I1428" s="8"/>
    </row>
    <row r="1429" spans="8:9" x14ac:dyDescent="0.25">
      <c r="H1429" s="8"/>
      <c r="I1429" s="8"/>
    </row>
    <row r="1430" spans="8:9" x14ac:dyDescent="0.25">
      <c r="H1430" s="8"/>
      <c r="I1430" s="8"/>
    </row>
    <row r="1431" spans="8:9" x14ac:dyDescent="0.25">
      <c r="H1431" s="8"/>
      <c r="I1431" s="8"/>
    </row>
    <row r="1432" spans="8:9" x14ac:dyDescent="0.25">
      <c r="H1432" s="8"/>
      <c r="I1432" s="8"/>
    </row>
    <row r="1433" spans="8:9" x14ac:dyDescent="0.25">
      <c r="H1433" s="8"/>
      <c r="I1433" s="8"/>
    </row>
    <row r="1434" spans="8:9" x14ac:dyDescent="0.25">
      <c r="H1434" s="8"/>
      <c r="I1434" s="8"/>
    </row>
    <row r="1435" spans="8:9" x14ac:dyDescent="0.25">
      <c r="H1435" s="8"/>
      <c r="I1435" s="8"/>
    </row>
    <row r="1436" spans="8:9" x14ac:dyDescent="0.25">
      <c r="H1436" s="8"/>
      <c r="I1436" s="8"/>
    </row>
    <row r="1437" spans="8:9" x14ac:dyDescent="0.25">
      <c r="H1437" s="8"/>
      <c r="I1437" s="8"/>
    </row>
    <row r="1438" spans="8:9" x14ac:dyDescent="0.25">
      <c r="H1438" s="8"/>
      <c r="I1438" s="8"/>
    </row>
    <row r="1439" spans="8:9" x14ac:dyDescent="0.25">
      <c r="H1439" s="8"/>
      <c r="I1439" s="8"/>
    </row>
    <row r="1440" spans="8:9" x14ac:dyDescent="0.25">
      <c r="H1440" s="8"/>
      <c r="I1440" s="8"/>
    </row>
    <row r="1441" spans="8:9" x14ac:dyDescent="0.25">
      <c r="H1441" s="8"/>
      <c r="I1441" s="8"/>
    </row>
    <row r="1442" spans="8:9" x14ac:dyDescent="0.25">
      <c r="H1442" s="8"/>
      <c r="I1442" s="8"/>
    </row>
    <row r="1443" spans="8:9" x14ac:dyDescent="0.25">
      <c r="H1443" s="8"/>
      <c r="I1443" s="8"/>
    </row>
    <row r="1444" spans="8:9" x14ac:dyDescent="0.25">
      <c r="H1444" s="8"/>
      <c r="I1444" s="8"/>
    </row>
    <row r="1445" spans="8:9" x14ac:dyDescent="0.25">
      <c r="H1445" s="8"/>
      <c r="I1445" s="8"/>
    </row>
    <row r="1446" spans="8:9" x14ac:dyDescent="0.25">
      <c r="H1446" s="8"/>
      <c r="I1446" s="8"/>
    </row>
    <row r="1447" spans="8:9" x14ac:dyDescent="0.25">
      <c r="H1447" s="8"/>
      <c r="I1447" s="8"/>
    </row>
    <row r="1448" spans="8:9" x14ac:dyDescent="0.25">
      <c r="H1448" s="8"/>
      <c r="I1448" s="8"/>
    </row>
    <row r="1449" spans="8:9" x14ac:dyDescent="0.25">
      <c r="H1449" s="8"/>
      <c r="I1449" s="8"/>
    </row>
    <row r="1450" spans="8:9" x14ac:dyDescent="0.25">
      <c r="H1450" s="8"/>
      <c r="I1450" s="8"/>
    </row>
    <row r="1451" spans="8:9" x14ac:dyDescent="0.25">
      <c r="H1451" s="8"/>
      <c r="I1451" s="8"/>
    </row>
    <row r="1452" spans="8:9" x14ac:dyDescent="0.25">
      <c r="H1452" s="8"/>
      <c r="I1452" s="8"/>
    </row>
    <row r="1453" spans="8:9" x14ac:dyDescent="0.25">
      <c r="H1453" s="8"/>
      <c r="I1453" s="8"/>
    </row>
    <row r="1454" spans="8:9" x14ac:dyDescent="0.25">
      <c r="H1454" s="8"/>
      <c r="I1454" s="8"/>
    </row>
    <row r="1455" spans="8:9" x14ac:dyDescent="0.25">
      <c r="H1455" s="8"/>
      <c r="I1455" s="8"/>
    </row>
    <row r="1456" spans="8:9" x14ac:dyDescent="0.25">
      <c r="H1456" s="8"/>
      <c r="I1456" s="8"/>
    </row>
    <row r="1457" spans="8:9" x14ac:dyDescent="0.25">
      <c r="H1457" s="8"/>
      <c r="I1457" s="8"/>
    </row>
    <row r="1458" spans="8:9" x14ac:dyDescent="0.25">
      <c r="H1458" s="8"/>
      <c r="I1458" s="8"/>
    </row>
    <row r="1459" spans="8:9" x14ac:dyDescent="0.25">
      <c r="H1459" s="8"/>
      <c r="I1459" s="8"/>
    </row>
    <row r="1460" spans="8:9" x14ac:dyDescent="0.25">
      <c r="H1460" s="8"/>
      <c r="I1460" s="8"/>
    </row>
    <row r="1461" spans="8:9" x14ac:dyDescent="0.25">
      <c r="H1461" s="8"/>
      <c r="I1461" s="8"/>
    </row>
    <row r="1462" spans="8:9" x14ac:dyDescent="0.25">
      <c r="H1462" s="8"/>
      <c r="I1462" s="8"/>
    </row>
    <row r="1463" spans="8:9" x14ac:dyDescent="0.25">
      <c r="H1463" s="8"/>
      <c r="I1463" s="8"/>
    </row>
    <row r="1464" spans="8:9" x14ac:dyDescent="0.25">
      <c r="H1464" s="8"/>
      <c r="I1464" s="8"/>
    </row>
    <row r="1465" spans="8:9" x14ac:dyDescent="0.25">
      <c r="H1465" s="8"/>
      <c r="I1465" s="8"/>
    </row>
    <row r="1466" spans="8:9" x14ac:dyDescent="0.25">
      <c r="H1466" s="8"/>
      <c r="I1466" s="8"/>
    </row>
    <row r="1467" spans="8:9" x14ac:dyDescent="0.25">
      <c r="H1467" s="8"/>
      <c r="I1467" s="8"/>
    </row>
    <row r="1468" spans="8:9" x14ac:dyDescent="0.25">
      <c r="H1468" s="8"/>
      <c r="I1468" s="8"/>
    </row>
    <row r="1469" spans="8:9" x14ac:dyDescent="0.25">
      <c r="H1469" s="8"/>
      <c r="I1469" s="8"/>
    </row>
    <row r="1470" spans="8:9" x14ac:dyDescent="0.25">
      <c r="H1470" s="8"/>
      <c r="I1470" s="8"/>
    </row>
    <row r="1471" spans="8:9" x14ac:dyDescent="0.25">
      <c r="H1471" s="8"/>
      <c r="I1471" s="8"/>
    </row>
    <row r="1472" spans="8:9" x14ac:dyDescent="0.25">
      <c r="H1472" s="8"/>
      <c r="I1472" s="8"/>
    </row>
    <row r="1473" spans="8:9" x14ac:dyDescent="0.25">
      <c r="H1473" s="8"/>
      <c r="I1473" s="8"/>
    </row>
    <row r="1474" spans="8:9" x14ac:dyDescent="0.25">
      <c r="H1474" s="8"/>
      <c r="I1474" s="8"/>
    </row>
    <row r="1475" spans="8:9" x14ac:dyDescent="0.25">
      <c r="H1475" s="8"/>
      <c r="I1475" s="8"/>
    </row>
    <row r="1476" spans="8:9" x14ac:dyDescent="0.25">
      <c r="H1476" s="8"/>
      <c r="I1476" s="8"/>
    </row>
    <row r="1477" spans="8:9" x14ac:dyDescent="0.25">
      <c r="H1477" s="8"/>
      <c r="I1477" s="8"/>
    </row>
    <row r="1478" spans="8:9" x14ac:dyDescent="0.25">
      <c r="H1478" s="8"/>
      <c r="I1478" s="8"/>
    </row>
    <row r="1479" spans="8:9" x14ac:dyDescent="0.25">
      <c r="H1479" s="8"/>
      <c r="I1479" s="8"/>
    </row>
    <row r="1480" spans="8:9" x14ac:dyDescent="0.25">
      <c r="H1480" s="8"/>
      <c r="I1480" s="8"/>
    </row>
    <row r="1481" spans="8:9" x14ac:dyDescent="0.25">
      <c r="H1481" s="8"/>
      <c r="I1481" s="8"/>
    </row>
    <row r="1482" spans="8:9" x14ac:dyDescent="0.25">
      <c r="H1482" s="8"/>
      <c r="I1482" s="8"/>
    </row>
    <row r="1483" spans="8:9" x14ac:dyDescent="0.25">
      <c r="H1483" s="8"/>
      <c r="I1483" s="8"/>
    </row>
    <row r="1484" spans="8:9" x14ac:dyDescent="0.25">
      <c r="H1484" s="8"/>
      <c r="I1484" s="8"/>
    </row>
    <row r="1485" spans="8:9" x14ac:dyDescent="0.25">
      <c r="H1485" s="8"/>
      <c r="I1485" s="8"/>
    </row>
    <row r="1486" spans="8:9" x14ac:dyDescent="0.25">
      <c r="H1486" s="8"/>
      <c r="I1486" s="8"/>
    </row>
    <row r="1487" spans="8:9" x14ac:dyDescent="0.25">
      <c r="H1487" s="8"/>
      <c r="I1487" s="8"/>
    </row>
    <row r="1488" spans="8:9" x14ac:dyDescent="0.25">
      <c r="H1488" s="8"/>
      <c r="I1488" s="8"/>
    </row>
    <row r="1489" spans="8:9" x14ac:dyDescent="0.25">
      <c r="H1489" s="8"/>
      <c r="I1489" s="8"/>
    </row>
    <row r="1490" spans="8:9" x14ac:dyDescent="0.25">
      <c r="H1490" s="8"/>
      <c r="I1490" s="8"/>
    </row>
    <row r="1491" spans="8:9" x14ac:dyDescent="0.25">
      <c r="H1491" s="8"/>
      <c r="I1491" s="8"/>
    </row>
    <row r="1492" spans="8:9" x14ac:dyDescent="0.25">
      <c r="H1492" s="8"/>
      <c r="I1492" s="8"/>
    </row>
    <row r="1493" spans="8:9" x14ac:dyDescent="0.25">
      <c r="H1493" s="8"/>
      <c r="I1493" s="8"/>
    </row>
    <row r="1494" spans="8:9" x14ac:dyDescent="0.25">
      <c r="H1494" s="8"/>
      <c r="I1494" s="8"/>
    </row>
    <row r="1495" spans="8:9" x14ac:dyDescent="0.25">
      <c r="H1495" s="8"/>
      <c r="I1495" s="8"/>
    </row>
    <row r="1496" spans="8:9" x14ac:dyDescent="0.25">
      <c r="H1496" s="8"/>
      <c r="I1496" s="8"/>
    </row>
    <row r="1497" spans="8:9" x14ac:dyDescent="0.25">
      <c r="H1497" s="8"/>
      <c r="I1497" s="8"/>
    </row>
    <row r="1498" spans="8:9" x14ac:dyDescent="0.25">
      <c r="H1498" s="8"/>
      <c r="I1498" s="8"/>
    </row>
    <row r="1499" spans="8:9" x14ac:dyDescent="0.25">
      <c r="H1499" s="8"/>
      <c r="I1499" s="8"/>
    </row>
    <row r="1500" spans="8:9" x14ac:dyDescent="0.25">
      <c r="H1500" s="8"/>
      <c r="I1500" s="8"/>
    </row>
    <row r="1501" spans="8:9" x14ac:dyDescent="0.25">
      <c r="H1501" s="8"/>
      <c r="I1501" s="8"/>
    </row>
    <row r="1502" spans="8:9" x14ac:dyDescent="0.25">
      <c r="H1502" s="8"/>
      <c r="I1502" s="8"/>
    </row>
    <row r="1503" spans="8:9" x14ac:dyDescent="0.25">
      <c r="H1503" s="8"/>
      <c r="I1503" s="8"/>
    </row>
    <row r="1504" spans="8:9" x14ac:dyDescent="0.25">
      <c r="H1504" s="8"/>
      <c r="I1504" s="8"/>
    </row>
    <row r="1505" spans="8:9" x14ac:dyDescent="0.25">
      <c r="H1505" s="8"/>
      <c r="I1505" s="8"/>
    </row>
    <row r="1506" spans="8:9" x14ac:dyDescent="0.25">
      <c r="H1506" s="8"/>
      <c r="I1506" s="8"/>
    </row>
    <row r="1507" spans="8:9" x14ac:dyDescent="0.25">
      <c r="H1507" s="8"/>
      <c r="I1507" s="8"/>
    </row>
    <row r="1508" spans="8:9" x14ac:dyDescent="0.25">
      <c r="H1508" s="8"/>
      <c r="I1508" s="8"/>
    </row>
    <row r="1509" spans="8:9" x14ac:dyDescent="0.25">
      <c r="H1509" s="8"/>
      <c r="I1509" s="8"/>
    </row>
    <row r="1510" spans="8:9" x14ac:dyDescent="0.25">
      <c r="H1510" s="8"/>
      <c r="I1510" s="8"/>
    </row>
    <row r="1511" spans="8:9" x14ac:dyDescent="0.25">
      <c r="H1511" s="8"/>
      <c r="I1511" s="8"/>
    </row>
    <row r="1512" spans="8:9" x14ac:dyDescent="0.25">
      <c r="H1512" s="8"/>
      <c r="I1512" s="8"/>
    </row>
    <row r="1513" spans="8:9" x14ac:dyDescent="0.25">
      <c r="H1513" s="8"/>
      <c r="I1513" s="8"/>
    </row>
    <row r="1514" spans="8:9" x14ac:dyDescent="0.25">
      <c r="H1514" s="8"/>
      <c r="I1514" s="8"/>
    </row>
    <row r="1515" spans="8:9" x14ac:dyDescent="0.25">
      <c r="H1515" s="8"/>
      <c r="I1515" s="8"/>
    </row>
    <row r="1516" spans="8:9" x14ac:dyDescent="0.25">
      <c r="H1516" s="8"/>
      <c r="I1516" s="8"/>
    </row>
    <row r="1517" spans="8:9" x14ac:dyDescent="0.25">
      <c r="H1517" s="8"/>
      <c r="I1517" s="8"/>
    </row>
    <row r="1518" spans="8:9" x14ac:dyDescent="0.25">
      <c r="H1518" s="8"/>
      <c r="I1518" s="8"/>
    </row>
    <row r="1519" spans="8:9" x14ac:dyDescent="0.25">
      <c r="H1519" s="8"/>
      <c r="I1519" s="8"/>
    </row>
    <row r="1520" spans="8:9" x14ac:dyDescent="0.25">
      <c r="H1520" s="8"/>
      <c r="I1520" s="8"/>
    </row>
    <row r="1521" spans="8:9" x14ac:dyDescent="0.25">
      <c r="H1521" s="8"/>
      <c r="I1521" s="8"/>
    </row>
    <row r="1522" spans="8:9" x14ac:dyDescent="0.25">
      <c r="H1522" s="8"/>
      <c r="I1522" s="8"/>
    </row>
    <row r="1523" spans="8:9" x14ac:dyDescent="0.25">
      <c r="H1523" s="8"/>
      <c r="I1523" s="8"/>
    </row>
    <row r="1524" spans="8:9" x14ac:dyDescent="0.25">
      <c r="H1524" s="8"/>
      <c r="I1524" s="8"/>
    </row>
    <row r="1525" spans="8:9" x14ac:dyDescent="0.25">
      <c r="H1525" s="8"/>
      <c r="I1525" s="8"/>
    </row>
    <row r="1526" spans="8:9" x14ac:dyDescent="0.25">
      <c r="H1526" s="8"/>
      <c r="I1526" s="8"/>
    </row>
    <row r="1527" spans="8:9" x14ac:dyDescent="0.25">
      <c r="H1527" s="8"/>
      <c r="I1527" s="8"/>
    </row>
    <row r="1528" spans="8:9" x14ac:dyDescent="0.25">
      <c r="H1528" s="8"/>
      <c r="I1528" s="8"/>
    </row>
    <row r="1529" spans="8:9" x14ac:dyDescent="0.25">
      <c r="H1529" s="8"/>
      <c r="I1529" s="8"/>
    </row>
    <row r="1530" spans="8:9" x14ac:dyDescent="0.25">
      <c r="H1530" s="8"/>
      <c r="I1530" s="8"/>
    </row>
    <row r="1531" spans="8:9" x14ac:dyDescent="0.25">
      <c r="H1531" s="8"/>
      <c r="I1531" s="8"/>
    </row>
    <row r="1532" spans="8:9" x14ac:dyDescent="0.25">
      <c r="H1532" s="8"/>
      <c r="I1532" s="8"/>
    </row>
    <row r="1533" spans="8:9" x14ac:dyDescent="0.25">
      <c r="H1533" s="8"/>
      <c r="I1533" s="8"/>
    </row>
    <row r="1534" spans="8:9" x14ac:dyDescent="0.25">
      <c r="H1534" s="8"/>
      <c r="I1534" s="8"/>
    </row>
    <row r="1535" spans="8:9" x14ac:dyDescent="0.25">
      <c r="H1535" s="8"/>
      <c r="I1535" s="8"/>
    </row>
    <row r="1536" spans="8:9" x14ac:dyDescent="0.25">
      <c r="H1536" s="8"/>
      <c r="I1536" s="8"/>
    </row>
    <row r="1537" spans="8:9" x14ac:dyDescent="0.25">
      <c r="H1537" s="8"/>
      <c r="I1537" s="8"/>
    </row>
    <row r="1538" spans="8:9" x14ac:dyDescent="0.25">
      <c r="H1538" s="8"/>
      <c r="I1538" s="8"/>
    </row>
    <row r="1539" spans="8:9" x14ac:dyDescent="0.25">
      <c r="H1539" s="8"/>
      <c r="I1539" s="8"/>
    </row>
    <row r="1540" spans="8:9" x14ac:dyDescent="0.25">
      <c r="H1540" s="8"/>
      <c r="I1540" s="8"/>
    </row>
    <row r="1541" spans="8:9" x14ac:dyDescent="0.25">
      <c r="H1541" s="8"/>
      <c r="I1541" s="8"/>
    </row>
    <row r="1542" spans="8:9" x14ac:dyDescent="0.25">
      <c r="H1542" s="8"/>
      <c r="I1542" s="8"/>
    </row>
    <row r="1543" spans="8:9" x14ac:dyDescent="0.25">
      <c r="H1543" s="8"/>
      <c r="I1543" s="8"/>
    </row>
    <row r="1544" spans="8:9" x14ac:dyDescent="0.25">
      <c r="H1544" s="8"/>
      <c r="I1544" s="8"/>
    </row>
    <row r="1545" spans="8:9" x14ac:dyDescent="0.25">
      <c r="H1545" s="8"/>
      <c r="I1545" s="8"/>
    </row>
    <row r="1546" spans="8:9" x14ac:dyDescent="0.25">
      <c r="H1546" s="8"/>
      <c r="I1546" s="8"/>
    </row>
    <row r="1547" spans="8:9" x14ac:dyDescent="0.25">
      <c r="H1547" s="8"/>
      <c r="I1547" s="8"/>
    </row>
    <row r="1548" spans="8:9" x14ac:dyDescent="0.25">
      <c r="H1548" s="8"/>
      <c r="I1548" s="8"/>
    </row>
    <row r="1549" spans="8:9" x14ac:dyDescent="0.25">
      <c r="H1549" s="8"/>
      <c r="I1549" s="8"/>
    </row>
    <row r="1550" spans="8:9" x14ac:dyDescent="0.25">
      <c r="H1550" s="8"/>
      <c r="I1550" s="8"/>
    </row>
    <row r="1551" spans="8:9" x14ac:dyDescent="0.25">
      <c r="H1551" s="8"/>
      <c r="I1551" s="8"/>
    </row>
    <row r="1552" spans="8:9" x14ac:dyDescent="0.25">
      <c r="H1552" s="8"/>
      <c r="I1552" s="8"/>
    </row>
    <row r="1553" spans="8:9" x14ac:dyDescent="0.25">
      <c r="H1553" s="8"/>
      <c r="I1553" s="8"/>
    </row>
    <row r="1554" spans="8:9" x14ac:dyDescent="0.25">
      <c r="H1554" s="8"/>
      <c r="I1554" s="8"/>
    </row>
    <row r="1555" spans="8:9" x14ac:dyDescent="0.25">
      <c r="H1555" s="8"/>
      <c r="I1555" s="8"/>
    </row>
    <row r="1556" spans="8:9" x14ac:dyDescent="0.25">
      <c r="H1556" s="8"/>
      <c r="I1556" s="8"/>
    </row>
    <row r="1557" spans="8:9" x14ac:dyDescent="0.25">
      <c r="H1557" s="8"/>
      <c r="I1557" s="8"/>
    </row>
    <row r="1558" spans="8:9" x14ac:dyDescent="0.25">
      <c r="H1558" s="8"/>
      <c r="I1558" s="8"/>
    </row>
    <row r="1559" spans="8:9" x14ac:dyDescent="0.25">
      <c r="H1559" s="8"/>
      <c r="I1559" s="8"/>
    </row>
    <row r="1560" spans="8:9" x14ac:dyDescent="0.25">
      <c r="H1560" s="8"/>
      <c r="I1560" s="8"/>
    </row>
    <row r="1561" spans="8:9" x14ac:dyDescent="0.25">
      <c r="H1561" s="8"/>
      <c r="I1561" s="8"/>
    </row>
    <row r="1562" spans="8:9" x14ac:dyDescent="0.25">
      <c r="H1562" s="8"/>
      <c r="I1562" s="8"/>
    </row>
    <row r="1563" spans="8:9" x14ac:dyDescent="0.25">
      <c r="H1563" s="8"/>
      <c r="I1563" s="8"/>
    </row>
    <row r="1564" spans="8:9" x14ac:dyDescent="0.25">
      <c r="H1564" s="8"/>
      <c r="I1564" s="8"/>
    </row>
    <row r="1565" spans="8:9" x14ac:dyDescent="0.25">
      <c r="H1565" s="8"/>
      <c r="I1565" s="8"/>
    </row>
    <row r="1566" spans="8:9" x14ac:dyDescent="0.25">
      <c r="H1566" s="8"/>
      <c r="I1566" s="8"/>
    </row>
    <row r="1567" spans="8:9" x14ac:dyDescent="0.25">
      <c r="H1567" s="8"/>
      <c r="I1567" s="8"/>
    </row>
    <row r="1568" spans="8:9" x14ac:dyDescent="0.25">
      <c r="H1568" s="8"/>
      <c r="I1568" s="8"/>
    </row>
    <row r="1569" spans="8:9" x14ac:dyDescent="0.25">
      <c r="H1569" s="8"/>
      <c r="I1569" s="8"/>
    </row>
    <row r="1570" spans="8:9" x14ac:dyDescent="0.25">
      <c r="H1570" s="8"/>
      <c r="I1570" s="8"/>
    </row>
    <row r="1571" spans="8:9" x14ac:dyDescent="0.25">
      <c r="H1571" s="8"/>
      <c r="I1571" s="8"/>
    </row>
    <row r="1572" spans="8:9" x14ac:dyDescent="0.25">
      <c r="H1572" s="8"/>
      <c r="I1572" s="8"/>
    </row>
    <row r="1573" spans="8:9" x14ac:dyDescent="0.25">
      <c r="H1573" s="8"/>
      <c r="I1573" s="8"/>
    </row>
    <row r="1574" spans="8:9" x14ac:dyDescent="0.25">
      <c r="H1574" s="8"/>
      <c r="I1574" s="8"/>
    </row>
    <row r="1575" spans="8:9" x14ac:dyDescent="0.25">
      <c r="H1575" s="8"/>
      <c r="I1575" s="8"/>
    </row>
    <row r="1576" spans="8:9" x14ac:dyDescent="0.25">
      <c r="H1576" s="8"/>
      <c r="I1576" s="8"/>
    </row>
    <row r="1577" spans="8:9" x14ac:dyDescent="0.25">
      <c r="H1577" s="8"/>
      <c r="I1577" s="8"/>
    </row>
    <row r="1578" spans="8:9" x14ac:dyDescent="0.25">
      <c r="H1578" s="8"/>
      <c r="I1578" s="8"/>
    </row>
    <row r="1579" spans="8:9" x14ac:dyDescent="0.25">
      <c r="H1579" s="8"/>
      <c r="I1579" s="8"/>
    </row>
    <row r="1580" spans="8:9" x14ac:dyDescent="0.25">
      <c r="H1580" s="8"/>
      <c r="I1580" s="8"/>
    </row>
    <row r="1581" spans="8:9" x14ac:dyDescent="0.25">
      <c r="H1581" s="8"/>
      <c r="I1581" s="8"/>
    </row>
    <row r="1582" spans="8:9" x14ac:dyDescent="0.25">
      <c r="H1582" s="8"/>
      <c r="I1582" s="8"/>
    </row>
    <row r="1583" spans="8:9" x14ac:dyDescent="0.25">
      <c r="H1583" s="8"/>
      <c r="I1583" s="8"/>
    </row>
    <row r="1584" spans="8:9" x14ac:dyDescent="0.25">
      <c r="H1584" s="8"/>
      <c r="I1584" s="8"/>
    </row>
    <row r="1585" spans="8:9" x14ac:dyDescent="0.25">
      <c r="H1585" s="8"/>
      <c r="I1585" s="8"/>
    </row>
    <row r="1586" spans="8:9" x14ac:dyDescent="0.25">
      <c r="H1586" s="8"/>
      <c r="I1586" s="8"/>
    </row>
    <row r="1587" spans="8:9" x14ac:dyDescent="0.25">
      <c r="H1587" s="8"/>
      <c r="I1587" s="8"/>
    </row>
    <row r="1588" spans="8:9" x14ac:dyDescent="0.25">
      <c r="H1588" s="8"/>
      <c r="I1588" s="8"/>
    </row>
    <row r="1589" spans="8:9" x14ac:dyDescent="0.25">
      <c r="H1589" s="8"/>
      <c r="I1589" s="8"/>
    </row>
    <row r="1590" spans="8:9" x14ac:dyDescent="0.25">
      <c r="H1590" s="8"/>
      <c r="I1590" s="8"/>
    </row>
    <row r="1591" spans="8:9" x14ac:dyDescent="0.25">
      <c r="H1591" s="8"/>
      <c r="I1591" s="8"/>
    </row>
    <row r="1592" spans="8:9" x14ac:dyDescent="0.25">
      <c r="H1592" s="8"/>
      <c r="I1592" s="8"/>
    </row>
    <row r="1593" spans="8:9" x14ac:dyDescent="0.25">
      <c r="H1593" s="8"/>
      <c r="I1593" s="8"/>
    </row>
    <row r="1594" spans="8:9" x14ac:dyDescent="0.25">
      <c r="H1594" s="8"/>
      <c r="I1594" s="8"/>
    </row>
    <row r="1595" spans="8:9" x14ac:dyDescent="0.25">
      <c r="H1595" s="8"/>
      <c r="I1595" s="8"/>
    </row>
    <row r="1596" spans="8:9" x14ac:dyDescent="0.25">
      <c r="H1596" s="8"/>
      <c r="I1596" s="8"/>
    </row>
    <row r="1597" spans="8:9" x14ac:dyDescent="0.25">
      <c r="H1597" s="8"/>
      <c r="I1597" s="8"/>
    </row>
    <row r="1598" spans="8:9" x14ac:dyDescent="0.25">
      <c r="H1598" s="8"/>
      <c r="I1598" s="8"/>
    </row>
    <row r="1599" spans="8:9" x14ac:dyDescent="0.25">
      <c r="H1599" s="8"/>
      <c r="I1599" s="8"/>
    </row>
    <row r="1600" spans="8:9" x14ac:dyDescent="0.25">
      <c r="H1600" s="8"/>
      <c r="I1600" s="8"/>
    </row>
    <row r="1601" spans="8:9" x14ac:dyDescent="0.25">
      <c r="H1601" s="8"/>
      <c r="I1601" s="8"/>
    </row>
    <row r="1602" spans="8:9" x14ac:dyDescent="0.25">
      <c r="H1602" s="8"/>
      <c r="I1602" s="8"/>
    </row>
    <row r="1603" spans="8:9" x14ac:dyDescent="0.25">
      <c r="H1603" s="8"/>
      <c r="I1603" s="8"/>
    </row>
    <row r="1604" spans="8:9" x14ac:dyDescent="0.25">
      <c r="H1604" s="8"/>
      <c r="I1604" s="8"/>
    </row>
    <row r="1605" spans="8:9" x14ac:dyDescent="0.25">
      <c r="H1605" s="8"/>
      <c r="I1605" s="8"/>
    </row>
    <row r="1606" spans="8:9" x14ac:dyDescent="0.25">
      <c r="H1606" s="8"/>
      <c r="I1606" s="8"/>
    </row>
    <row r="1607" spans="8:9" x14ac:dyDescent="0.25">
      <c r="H1607" s="8"/>
      <c r="I1607" s="8"/>
    </row>
    <row r="1608" spans="8:9" x14ac:dyDescent="0.25">
      <c r="H1608" s="8"/>
      <c r="I1608" s="8"/>
    </row>
    <row r="1609" spans="8:9" x14ac:dyDescent="0.25">
      <c r="H1609" s="8"/>
      <c r="I1609" s="8"/>
    </row>
    <row r="1610" spans="8:9" x14ac:dyDescent="0.25">
      <c r="H1610" s="8"/>
      <c r="I1610" s="8"/>
    </row>
    <row r="1611" spans="8:9" x14ac:dyDescent="0.25">
      <c r="H1611" s="8"/>
      <c r="I1611" s="8"/>
    </row>
    <row r="1612" spans="8:9" x14ac:dyDescent="0.25">
      <c r="H1612" s="8"/>
      <c r="I1612" s="8"/>
    </row>
    <row r="1613" spans="8:9" x14ac:dyDescent="0.25">
      <c r="H1613" s="8"/>
      <c r="I1613" s="8"/>
    </row>
    <row r="1614" spans="8:9" x14ac:dyDescent="0.25">
      <c r="H1614" s="8"/>
      <c r="I1614" s="8"/>
    </row>
    <row r="1615" spans="8:9" x14ac:dyDescent="0.25">
      <c r="H1615" s="8"/>
      <c r="I1615" s="8"/>
    </row>
    <row r="1616" spans="8:9" x14ac:dyDescent="0.25">
      <c r="H1616" s="8"/>
      <c r="I1616" s="8"/>
    </row>
    <row r="1617" spans="8:9" x14ac:dyDescent="0.25">
      <c r="H1617" s="8"/>
      <c r="I1617" s="8"/>
    </row>
    <row r="1618" spans="8:9" x14ac:dyDescent="0.25">
      <c r="H1618" s="8"/>
      <c r="I1618" s="8"/>
    </row>
    <row r="1619" spans="8:9" x14ac:dyDescent="0.25">
      <c r="H1619" s="8"/>
      <c r="I1619" s="8"/>
    </row>
    <row r="1620" spans="8:9" x14ac:dyDescent="0.25">
      <c r="H1620" s="8"/>
      <c r="I1620" s="8"/>
    </row>
    <row r="1621" spans="8:9" x14ac:dyDescent="0.25">
      <c r="H1621" s="8"/>
      <c r="I1621" s="8"/>
    </row>
    <row r="1622" spans="8:9" x14ac:dyDescent="0.25">
      <c r="H1622" s="8"/>
      <c r="I1622" s="8"/>
    </row>
    <row r="1623" spans="8:9" x14ac:dyDescent="0.25">
      <c r="H1623" s="8"/>
      <c r="I1623" s="8"/>
    </row>
    <row r="1624" spans="8:9" x14ac:dyDescent="0.25">
      <c r="H1624" s="8"/>
      <c r="I1624" s="8"/>
    </row>
    <row r="1625" spans="8:9" x14ac:dyDescent="0.25">
      <c r="H1625" s="8"/>
      <c r="I1625" s="8"/>
    </row>
    <row r="1626" spans="8:9" x14ac:dyDescent="0.25">
      <c r="H1626" s="8"/>
      <c r="I1626" s="8"/>
    </row>
    <row r="1627" spans="8:9" x14ac:dyDescent="0.25">
      <c r="H1627" s="8"/>
      <c r="I1627" s="8"/>
    </row>
    <row r="1628" spans="8:9" x14ac:dyDescent="0.25">
      <c r="H1628" s="8"/>
      <c r="I1628" s="8"/>
    </row>
    <row r="1629" spans="8:9" x14ac:dyDescent="0.25">
      <c r="H1629" s="8"/>
      <c r="I1629" s="8"/>
    </row>
    <row r="1630" spans="8:9" x14ac:dyDescent="0.25">
      <c r="H1630" s="8"/>
      <c r="I1630" s="8"/>
    </row>
    <row r="1631" spans="8:9" x14ac:dyDescent="0.25">
      <c r="H1631" s="8"/>
      <c r="I1631" s="8"/>
    </row>
    <row r="1632" spans="8:9" x14ac:dyDescent="0.25">
      <c r="H1632" s="8"/>
      <c r="I1632" s="8"/>
    </row>
    <row r="1633" spans="8:9" x14ac:dyDescent="0.25">
      <c r="H1633" s="8"/>
      <c r="I1633" s="8"/>
    </row>
    <row r="1634" spans="8:9" x14ac:dyDescent="0.25">
      <c r="H1634" s="8"/>
      <c r="I1634" s="8"/>
    </row>
    <row r="1635" spans="8:9" x14ac:dyDescent="0.25">
      <c r="H1635" s="8"/>
      <c r="I1635" s="8"/>
    </row>
    <row r="1636" spans="8:9" x14ac:dyDescent="0.25">
      <c r="H1636" s="8"/>
      <c r="I1636" s="8"/>
    </row>
    <row r="1637" spans="8:9" x14ac:dyDescent="0.25">
      <c r="H1637" s="8"/>
      <c r="I1637" s="8"/>
    </row>
    <row r="1638" spans="8:9" x14ac:dyDescent="0.25">
      <c r="H1638" s="8"/>
      <c r="I1638" s="8"/>
    </row>
    <row r="1639" spans="8:9" x14ac:dyDescent="0.25">
      <c r="H1639" s="8"/>
      <c r="I1639" s="8"/>
    </row>
    <row r="1640" spans="8:9" x14ac:dyDescent="0.25">
      <c r="H1640" s="8"/>
      <c r="I1640" s="8"/>
    </row>
    <row r="1641" spans="8:9" x14ac:dyDescent="0.25">
      <c r="H1641" s="8"/>
      <c r="I1641" s="8"/>
    </row>
    <row r="1642" spans="8:9" x14ac:dyDescent="0.25">
      <c r="H1642" s="8"/>
      <c r="I1642" s="8"/>
    </row>
    <row r="1643" spans="8:9" x14ac:dyDescent="0.25">
      <c r="H1643" s="8"/>
      <c r="I1643" s="8"/>
    </row>
    <row r="1644" spans="8:9" x14ac:dyDescent="0.25">
      <c r="H1644" s="8"/>
      <c r="I1644" s="8"/>
    </row>
    <row r="1645" spans="8:9" x14ac:dyDescent="0.25">
      <c r="H1645" s="8"/>
      <c r="I1645" s="8"/>
    </row>
    <row r="1646" spans="8:9" x14ac:dyDescent="0.25">
      <c r="H1646" s="8"/>
      <c r="I1646" s="8"/>
    </row>
    <row r="1647" spans="8:9" x14ac:dyDescent="0.25">
      <c r="H1647" s="8"/>
      <c r="I1647" s="8"/>
    </row>
    <row r="1648" spans="8:9" x14ac:dyDescent="0.25">
      <c r="H1648" s="8"/>
      <c r="I1648" s="8"/>
    </row>
    <row r="1649" spans="8:9" x14ac:dyDescent="0.25">
      <c r="H1649" s="8"/>
      <c r="I1649" s="8"/>
    </row>
    <row r="1650" spans="8:9" x14ac:dyDescent="0.25">
      <c r="H1650" s="8"/>
      <c r="I1650" s="8"/>
    </row>
    <row r="1651" spans="8:9" x14ac:dyDescent="0.25">
      <c r="H1651" s="8"/>
      <c r="I1651" s="8"/>
    </row>
    <row r="1652" spans="8:9" x14ac:dyDescent="0.25">
      <c r="H1652" s="8"/>
      <c r="I1652" s="8"/>
    </row>
    <row r="1653" spans="8:9" x14ac:dyDescent="0.25">
      <c r="H1653" s="8"/>
      <c r="I1653" s="8"/>
    </row>
    <row r="1654" spans="8:9" x14ac:dyDescent="0.25">
      <c r="H1654" s="8"/>
      <c r="I1654" s="8"/>
    </row>
    <row r="1655" spans="8:9" x14ac:dyDescent="0.25">
      <c r="H1655" s="8"/>
      <c r="I1655" s="8"/>
    </row>
    <row r="1656" spans="8:9" x14ac:dyDescent="0.25">
      <c r="H1656" s="8"/>
      <c r="I1656" s="8"/>
    </row>
    <row r="1657" spans="8:9" x14ac:dyDescent="0.25">
      <c r="H1657" s="8"/>
      <c r="I1657" s="8"/>
    </row>
    <row r="1658" spans="8:9" x14ac:dyDescent="0.25">
      <c r="H1658" s="8"/>
      <c r="I1658" s="8"/>
    </row>
    <row r="1659" spans="8:9" x14ac:dyDescent="0.25">
      <c r="H1659" s="8"/>
      <c r="I1659" s="8"/>
    </row>
    <row r="1660" spans="8:9" x14ac:dyDescent="0.25">
      <c r="H1660" s="8"/>
      <c r="I1660" s="8"/>
    </row>
    <row r="1661" spans="8:9" x14ac:dyDescent="0.25">
      <c r="H1661" s="8"/>
      <c r="I1661" s="8"/>
    </row>
    <row r="1662" spans="8:9" x14ac:dyDescent="0.25">
      <c r="H1662" s="8"/>
      <c r="I1662" s="8"/>
    </row>
    <row r="1663" spans="8:9" x14ac:dyDescent="0.25">
      <c r="H1663" s="8"/>
      <c r="I1663" s="8"/>
    </row>
    <row r="1664" spans="8:9" x14ac:dyDescent="0.25">
      <c r="H1664" s="8"/>
      <c r="I1664" s="8"/>
    </row>
    <row r="1665" spans="8:9" x14ac:dyDescent="0.25">
      <c r="H1665" s="8"/>
      <c r="I1665" s="8"/>
    </row>
    <row r="1666" spans="8:9" x14ac:dyDescent="0.25">
      <c r="H1666" s="8"/>
      <c r="I1666" s="8"/>
    </row>
    <row r="1667" spans="8:9" x14ac:dyDescent="0.25">
      <c r="H1667" s="8"/>
      <c r="I1667" s="8"/>
    </row>
    <row r="1668" spans="8:9" x14ac:dyDescent="0.25">
      <c r="H1668" s="8"/>
      <c r="I1668" s="8"/>
    </row>
    <row r="1669" spans="8:9" x14ac:dyDescent="0.25">
      <c r="H1669" s="8"/>
      <c r="I1669" s="8"/>
    </row>
    <row r="1670" spans="8:9" x14ac:dyDescent="0.25">
      <c r="H1670" s="8"/>
      <c r="I1670" s="8"/>
    </row>
    <row r="1671" spans="8:9" x14ac:dyDescent="0.25">
      <c r="H1671" s="8"/>
      <c r="I1671" s="8"/>
    </row>
    <row r="1672" spans="8:9" x14ac:dyDescent="0.25">
      <c r="H1672" s="8"/>
      <c r="I1672" s="8"/>
    </row>
    <row r="1673" spans="8:9" x14ac:dyDescent="0.25">
      <c r="H1673" s="8"/>
      <c r="I1673" s="8"/>
    </row>
    <row r="1674" spans="8:9" x14ac:dyDescent="0.25">
      <c r="H1674" s="8"/>
      <c r="I1674" s="8"/>
    </row>
    <row r="1675" spans="8:9" x14ac:dyDescent="0.25">
      <c r="H1675" s="8"/>
      <c r="I1675" s="8"/>
    </row>
    <row r="1676" spans="8:9" x14ac:dyDescent="0.25">
      <c r="H1676" s="8"/>
      <c r="I1676" s="8"/>
    </row>
    <row r="1677" spans="8:9" x14ac:dyDescent="0.25">
      <c r="H1677" s="8"/>
      <c r="I1677" s="8"/>
    </row>
    <row r="1678" spans="8:9" x14ac:dyDescent="0.25">
      <c r="H1678" s="8"/>
      <c r="I1678" s="8"/>
    </row>
    <row r="1679" spans="8:9" x14ac:dyDescent="0.25">
      <c r="H1679" s="8"/>
      <c r="I1679" s="8"/>
    </row>
    <row r="1680" spans="8:9" x14ac:dyDescent="0.25">
      <c r="H1680" s="8"/>
      <c r="I1680" s="8"/>
    </row>
    <row r="1681" spans="8:9" x14ac:dyDescent="0.25">
      <c r="H1681" s="8"/>
      <c r="I1681" s="8"/>
    </row>
    <row r="1682" spans="8:9" x14ac:dyDescent="0.25">
      <c r="H1682" s="8"/>
      <c r="I1682" s="8"/>
    </row>
    <row r="1683" spans="8:9" x14ac:dyDescent="0.25">
      <c r="H1683" s="8"/>
      <c r="I1683" s="8"/>
    </row>
    <row r="1684" spans="8:9" x14ac:dyDescent="0.25">
      <c r="H1684" s="8"/>
      <c r="I1684" s="8"/>
    </row>
    <row r="1685" spans="8:9" x14ac:dyDescent="0.25">
      <c r="H1685" s="8"/>
      <c r="I1685" s="8"/>
    </row>
    <row r="1686" spans="8:9" x14ac:dyDescent="0.25">
      <c r="H1686" s="8"/>
      <c r="I1686" s="8"/>
    </row>
    <row r="1687" spans="8:9" x14ac:dyDescent="0.25">
      <c r="H1687" s="8"/>
      <c r="I1687" s="8"/>
    </row>
    <row r="1688" spans="8:9" x14ac:dyDescent="0.25">
      <c r="H1688" s="8"/>
      <c r="I1688" s="8"/>
    </row>
    <row r="1689" spans="8:9" x14ac:dyDescent="0.25">
      <c r="H1689" s="8"/>
      <c r="I1689" s="8"/>
    </row>
    <row r="1690" spans="8:9" x14ac:dyDescent="0.25">
      <c r="H1690" s="8"/>
      <c r="I1690" s="8"/>
    </row>
    <row r="1691" spans="8:9" x14ac:dyDescent="0.25">
      <c r="H1691" s="8"/>
      <c r="I1691" s="8"/>
    </row>
    <row r="1692" spans="8:9" x14ac:dyDescent="0.25">
      <c r="H1692" s="8"/>
      <c r="I1692" s="8"/>
    </row>
    <row r="1693" spans="8:9" x14ac:dyDescent="0.25">
      <c r="H1693" s="8"/>
      <c r="I1693" s="8"/>
    </row>
    <row r="1694" spans="8:9" x14ac:dyDescent="0.25">
      <c r="H1694" s="8"/>
      <c r="I1694" s="8"/>
    </row>
    <row r="1695" spans="8:9" x14ac:dyDescent="0.25">
      <c r="H1695" s="8"/>
      <c r="I1695" s="8"/>
    </row>
    <row r="1696" spans="8:9" x14ac:dyDescent="0.25">
      <c r="H1696" s="8"/>
      <c r="I1696" s="8"/>
    </row>
    <row r="1697" spans="8:9" x14ac:dyDescent="0.25">
      <c r="H1697" s="8"/>
      <c r="I1697" s="8"/>
    </row>
    <row r="1698" spans="8:9" x14ac:dyDescent="0.25">
      <c r="H1698" s="8"/>
      <c r="I1698" s="8"/>
    </row>
    <row r="1699" spans="8:9" x14ac:dyDescent="0.25">
      <c r="H1699" s="8"/>
      <c r="I1699" s="8"/>
    </row>
    <row r="1700" spans="8:9" x14ac:dyDescent="0.25">
      <c r="H1700" s="8"/>
      <c r="I1700" s="8"/>
    </row>
    <row r="1701" spans="8:9" x14ac:dyDescent="0.25">
      <c r="H1701" s="8"/>
      <c r="I1701" s="8"/>
    </row>
    <row r="1702" spans="8:9" x14ac:dyDescent="0.25">
      <c r="H1702" s="8"/>
      <c r="I1702" s="8"/>
    </row>
    <row r="1703" spans="8:9" x14ac:dyDescent="0.25">
      <c r="H1703" s="8"/>
      <c r="I1703" s="8"/>
    </row>
    <row r="1704" spans="8:9" x14ac:dyDescent="0.25">
      <c r="H1704" s="8"/>
      <c r="I1704" s="8"/>
    </row>
    <row r="1705" spans="8:9" x14ac:dyDescent="0.25">
      <c r="H1705" s="8"/>
      <c r="I1705" s="8"/>
    </row>
    <row r="1706" spans="8:9" x14ac:dyDescent="0.25">
      <c r="H1706" s="8"/>
      <c r="I1706" s="8"/>
    </row>
    <row r="1707" spans="8:9" x14ac:dyDescent="0.25">
      <c r="H1707" s="8"/>
      <c r="I1707" s="8"/>
    </row>
    <row r="1708" spans="8:9" x14ac:dyDescent="0.25">
      <c r="H1708" s="8"/>
      <c r="I1708" s="8"/>
    </row>
    <row r="1709" spans="8:9" x14ac:dyDescent="0.25">
      <c r="H1709" s="8"/>
      <c r="I1709" s="8"/>
    </row>
    <row r="1710" spans="8:9" x14ac:dyDescent="0.25">
      <c r="H1710" s="8"/>
      <c r="I1710" s="8"/>
    </row>
    <row r="1711" spans="8:9" x14ac:dyDescent="0.25">
      <c r="H1711" s="8"/>
      <c r="I1711" s="8"/>
    </row>
    <row r="1712" spans="8:9" x14ac:dyDescent="0.25">
      <c r="H1712" s="8"/>
      <c r="I1712" s="8"/>
    </row>
    <row r="1713" spans="8:9" x14ac:dyDescent="0.25">
      <c r="H1713" s="8"/>
      <c r="I1713" s="8"/>
    </row>
    <row r="1714" spans="8:9" x14ac:dyDescent="0.25">
      <c r="H1714" s="8"/>
      <c r="I1714" s="8"/>
    </row>
    <row r="1715" spans="8:9" x14ac:dyDescent="0.25">
      <c r="H1715" s="8"/>
      <c r="I1715" s="8"/>
    </row>
    <row r="1716" spans="8:9" x14ac:dyDescent="0.25">
      <c r="H1716" s="8"/>
      <c r="I1716" s="8"/>
    </row>
    <row r="1717" spans="8:9" x14ac:dyDescent="0.25">
      <c r="H1717" s="8"/>
      <c r="I1717" s="8"/>
    </row>
    <row r="1718" spans="8:9" x14ac:dyDescent="0.25">
      <c r="H1718" s="8"/>
      <c r="I1718" s="8"/>
    </row>
    <row r="1719" spans="8:9" x14ac:dyDescent="0.25">
      <c r="H1719" s="8"/>
      <c r="I1719" s="8"/>
    </row>
    <row r="1720" spans="8:9" x14ac:dyDescent="0.25">
      <c r="H1720" s="8"/>
      <c r="I1720" s="8"/>
    </row>
    <row r="1721" spans="8:9" x14ac:dyDescent="0.25">
      <c r="H1721" s="8"/>
      <c r="I1721" s="8"/>
    </row>
    <row r="1722" spans="8:9" x14ac:dyDescent="0.25">
      <c r="H1722" s="8"/>
      <c r="I1722" s="8"/>
    </row>
    <row r="1723" spans="8:9" x14ac:dyDescent="0.25">
      <c r="H1723" s="8"/>
      <c r="I1723" s="8"/>
    </row>
    <row r="1724" spans="8:9" x14ac:dyDescent="0.25">
      <c r="H1724" s="8"/>
      <c r="I1724" s="8"/>
    </row>
    <row r="1725" spans="8:9" x14ac:dyDescent="0.25">
      <c r="H1725" s="8"/>
      <c r="I1725" s="8"/>
    </row>
    <row r="1726" spans="8:9" x14ac:dyDescent="0.25">
      <c r="H1726" s="8"/>
      <c r="I1726" s="8"/>
    </row>
    <row r="1727" spans="8:9" x14ac:dyDescent="0.25">
      <c r="H1727" s="8"/>
      <c r="I1727" s="8"/>
    </row>
    <row r="1728" spans="8:9" x14ac:dyDescent="0.25">
      <c r="H1728" s="8"/>
      <c r="I1728" s="8"/>
    </row>
    <row r="1729" spans="8:9" x14ac:dyDescent="0.25">
      <c r="H1729" s="8"/>
      <c r="I1729" s="8"/>
    </row>
    <row r="1730" spans="8:9" x14ac:dyDescent="0.25">
      <c r="H1730" s="8"/>
      <c r="I1730" s="8"/>
    </row>
    <row r="1731" spans="8:9" x14ac:dyDescent="0.25">
      <c r="H1731" s="8"/>
      <c r="I1731" s="8"/>
    </row>
    <row r="1732" spans="8:9" x14ac:dyDescent="0.25">
      <c r="H1732" s="8"/>
      <c r="I1732" s="8"/>
    </row>
    <row r="1733" spans="8:9" x14ac:dyDescent="0.25">
      <c r="H1733" s="8"/>
      <c r="I1733" s="8"/>
    </row>
    <row r="1734" spans="8:9" x14ac:dyDescent="0.25">
      <c r="H1734" s="8"/>
      <c r="I1734" s="8"/>
    </row>
    <row r="1735" spans="8:9" x14ac:dyDescent="0.25">
      <c r="H1735" s="8"/>
      <c r="I1735" s="8"/>
    </row>
    <row r="1736" spans="8:9" x14ac:dyDescent="0.25">
      <c r="H1736" s="8"/>
      <c r="I1736" s="8"/>
    </row>
    <row r="1737" spans="8:9" x14ac:dyDescent="0.25">
      <c r="H1737" s="8"/>
      <c r="I1737" s="8"/>
    </row>
    <row r="1738" spans="8:9" x14ac:dyDescent="0.25">
      <c r="H1738" s="8"/>
      <c r="I1738" s="8"/>
    </row>
    <row r="1739" spans="8:9" x14ac:dyDescent="0.25">
      <c r="H1739" s="8"/>
      <c r="I1739" s="8"/>
    </row>
    <row r="1740" spans="8:9" x14ac:dyDescent="0.25">
      <c r="H1740" s="8"/>
      <c r="I1740" s="8"/>
    </row>
    <row r="1741" spans="8:9" x14ac:dyDescent="0.25">
      <c r="H1741" s="8"/>
      <c r="I1741" s="8"/>
    </row>
    <row r="1742" spans="8:9" x14ac:dyDescent="0.25">
      <c r="H1742" s="8"/>
      <c r="I1742" s="8"/>
    </row>
    <row r="1743" spans="8:9" x14ac:dyDescent="0.25">
      <c r="H1743" s="8"/>
      <c r="I1743" s="8"/>
    </row>
    <row r="1744" spans="8:9" x14ac:dyDescent="0.25">
      <c r="H1744" s="8"/>
      <c r="I1744" s="8"/>
    </row>
    <row r="1745" spans="8:9" x14ac:dyDescent="0.25">
      <c r="H1745" s="8"/>
      <c r="I1745" s="8"/>
    </row>
    <row r="1746" spans="8:9" x14ac:dyDescent="0.25">
      <c r="H1746" s="8"/>
      <c r="I1746" s="8"/>
    </row>
    <row r="1747" spans="8:9" x14ac:dyDescent="0.25">
      <c r="H1747" s="8"/>
      <c r="I1747" s="8"/>
    </row>
    <row r="1748" spans="8:9" x14ac:dyDescent="0.25">
      <c r="H1748" s="8"/>
      <c r="I1748" s="8"/>
    </row>
    <row r="1749" spans="8:9" x14ac:dyDescent="0.25">
      <c r="H1749" s="8"/>
      <c r="I1749" s="8"/>
    </row>
    <row r="1750" spans="8:9" x14ac:dyDescent="0.25">
      <c r="H1750" s="8"/>
      <c r="I1750" s="8"/>
    </row>
    <row r="1751" spans="8:9" x14ac:dyDescent="0.25">
      <c r="H1751" s="8"/>
      <c r="I1751" s="8"/>
    </row>
    <row r="1752" spans="8:9" x14ac:dyDescent="0.25">
      <c r="H1752" s="8"/>
      <c r="I1752" s="8"/>
    </row>
    <row r="1753" spans="8:9" x14ac:dyDescent="0.25">
      <c r="H1753" s="8"/>
      <c r="I1753" s="8"/>
    </row>
    <row r="1754" spans="8:9" x14ac:dyDescent="0.25">
      <c r="H1754" s="8"/>
      <c r="I1754" s="8"/>
    </row>
    <row r="1755" spans="8:9" x14ac:dyDescent="0.25">
      <c r="H1755" s="8"/>
      <c r="I1755" s="8"/>
    </row>
    <row r="1756" spans="8:9" x14ac:dyDescent="0.25">
      <c r="H1756" s="8"/>
      <c r="I1756" s="8"/>
    </row>
    <row r="1757" spans="8:9" x14ac:dyDescent="0.25">
      <c r="H1757" s="8"/>
      <c r="I1757" s="8"/>
    </row>
    <row r="1758" spans="8:9" x14ac:dyDescent="0.25">
      <c r="H1758" s="8"/>
      <c r="I1758" s="8"/>
    </row>
    <row r="1759" spans="8:9" x14ac:dyDescent="0.25">
      <c r="H1759" s="8"/>
      <c r="I1759" s="8"/>
    </row>
    <row r="1760" spans="8:9" x14ac:dyDescent="0.25">
      <c r="H1760" s="8"/>
      <c r="I1760" s="8"/>
    </row>
    <row r="1761" spans="8:9" x14ac:dyDescent="0.25">
      <c r="H1761" s="8"/>
      <c r="I1761" s="8"/>
    </row>
    <row r="1762" spans="8:9" x14ac:dyDescent="0.25">
      <c r="H1762" s="8"/>
      <c r="I1762" s="8"/>
    </row>
    <row r="1763" spans="8:9" x14ac:dyDescent="0.25">
      <c r="H1763" s="8"/>
      <c r="I1763" s="8"/>
    </row>
    <row r="1764" spans="8:9" x14ac:dyDescent="0.25">
      <c r="H1764" s="8"/>
      <c r="I1764" s="8"/>
    </row>
    <row r="1765" spans="8:9" x14ac:dyDescent="0.25">
      <c r="H1765" s="8"/>
      <c r="I1765" s="8"/>
    </row>
    <row r="1766" spans="8:9" x14ac:dyDescent="0.25">
      <c r="H1766" s="8"/>
      <c r="I1766" s="8"/>
    </row>
    <row r="1767" spans="8:9" x14ac:dyDescent="0.25">
      <c r="H1767" s="8"/>
      <c r="I1767" s="8"/>
    </row>
    <row r="1768" spans="8:9" x14ac:dyDescent="0.25">
      <c r="H1768" s="8"/>
      <c r="I1768" s="8"/>
    </row>
    <row r="1769" spans="8:9" x14ac:dyDescent="0.25">
      <c r="H1769" s="8"/>
      <c r="I1769" s="8"/>
    </row>
    <row r="1770" spans="8:9" x14ac:dyDescent="0.25">
      <c r="H1770" s="8"/>
      <c r="I1770" s="8"/>
    </row>
    <row r="1771" spans="8:9" x14ac:dyDescent="0.25">
      <c r="H1771" s="8"/>
      <c r="I1771" s="8"/>
    </row>
    <row r="1772" spans="8:9" x14ac:dyDescent="0.25">
      <c r="H1772" s="8"/>
      <c r="I1772" s="8"/>
    </row>
    <row r="1773" spans="8:9" x14ac:dyDescent="0.25">
      <c r="H1773" s="8"/>
      <c r="I1773" s="8"/>
    </row>
    <row r="1774" spans="8:9" x14ac:dyDescent="0.25">
      <c r="H1774" s="8"/>
      <c r="I1774" s="8"/>
    </row>
    <row r="1775" spans="8:9" x14ac:dyDescent="0.25">
      <c r="H1775" s="8"/>
      <c r="I1775" s="8"/>
    </row>
    <row r="1776" spans="8:9" x14ac:dyDescent="0.25">
      <c r="H1776" s="8"/>
      <c r="I1776" s="8"/>
    </row>
    <row r="1777" spans="8:9" x14ac:dyDescent="0.25">
      <c r="H1777" s="8"/>
      <c r="I1777" s="8"/>
    </row>
    <row r="1778" spans="8:9" x14ac:dyDescent="0.25">
      <c r="H1778" s="8"/>
      <c r="I1778" s="8"/>
    </row>
    <row r="1779" spans="8:9" x14ac:dyDescent="0.25">
      <c r="H1779" s="8"/>
      <c r="I1779" s="8"/>
    </row>
    <row r="1780" spans="8:9" x14ac:dyDescent="0.25">
      <c r="H1780" s="8"/>
      <c r="I1780" s="8"/>
    </row>
    <row r="1781" spans="8:9" x14ac:dyDescent="0.25">
      <c r="H1781" s="8"/>
      <c r="I1781" s="8"/>
    </row>
    <row r="1782" spans="8:9" x14ac:dyDescent="0.25">
      <c r="H1782" s="8"/>
      <c r="I1782" s="8"/>
    </row>
    <row r="1783" spans="8:9" x14ac:dyDescent="0.25">
      <c r="H1783" s="8"/>
      <c r="I1783" s="8"/>
    </row>
    <row r="1784" spans="8:9" x14ac:dyDescent="0.25">
      <c r="H1784" s="8"/>
      <c r="I1784" s="8"/>
    </row>
    <row r="1785" spans="8:9" x14ac:dyDescent="0.25">
      <c r="H1785" s="8"/>
      <c r="I1785" s="8"/>
    </row>
    <row r="1786" spans="8:9" x14ac:dyDescent="0.25">
      <c r="H1786" s="8"/>
      <c r="I1786" s="8"/>
    </row>
    <row r="1787" spans="8:9" x14ac:dyDescent="0.25">
      <c r="H1787" s="8"/>
      <c r="I1787" s="8"/>
    </row>
    <row r="1788" spans="8:9" x14ac:dyDescent="0.25">
      <c r="H1788" s="8"/>
      <c r="I1788" s="8"/>
    </row>
    <row r="1789" spans="8:9" x14ac:dyDescent="0.25">
      <c r="H1789" s="8"/>
      <c r="I1789" s="8"/>
    </row>
    <row r="1790" spans="8:9" x14ac:dyDescent="0.25">
      <c r="H1790" s="8"/>
      <c r="I1790" s="8"/>
    </row>
    <row r="1791" spans="8:9" x14ac:dyDescent="0.25">
      <c r="H1791" s="8"/>
      <c r="I1791" s="8"/>
    </row>
    <row r="1792" spans="8:9" x14ac:dyDescent="0.25">
      <c r="H1792" s="8"/>
      <c r="I1792" s="8"/>
    </row>
    <row r="1793" spans="8:9" x14ac:dyDescent="0.25">
      <c r="H1793" s="8"/>
      <c r="I1793" s="8"/>
    </row>
    <row r="1794" spans="8:9" x14ac:dyDescent="0.25">
      <c r="H1794" s="8"/>
      <c r="I1794" s="8"/>
    </row>
    <row r="1795" spans="8:9" x14ac:dyDescent="0.25">
      <c r="H1795" s="8"/>
      <c r="I1795" s="8"/>
    </row>
    <row r="1796" spans="8:9" x14ac:dyDescent="0.25">
      <c r="H1796" s="8"/>
      <c r="I1796" s="8"/>
    </row>
    <row r="1797" spans="8:9" x14ac:dyDescent="0.25">
      <c r="H1797" s="8"/>
      <c r="I1797" s="8"/>
    </row>
    <row r="1798" spans="8:9" x14ac:dyDescent="0.25">
      <c r="H1798" s="8"/>
      <c r="I1798" s="8"/>
    </row>
    <row r="1799" spans="8:9" x14ac:dyDescent="0.25">
      <c r="H1799" s="8"/>
      <c r="I1799" s="8"/>
    </row>
    <row r="1800" spans="8:9" x14ac:dyDescent="0.25">
      <c r="H1800" s="8"/>
      <c r="I1800" s="8"/>
    </row>
    <row r="1801" spans="8:9" x14ac:dyDescent="0.25">
      <c r="H1801" s="8"/>
      <c r="I1801" s="8"/>
    </row>
    <row r="1802" spans="8:9" x14ac:dyDescent="0.25">
      <c r="H1802" s="8"/>
      <c r="I1802" s="8"/>
    </row>
    <row r="1803" spans="8:9" x14ac:dyDescent="0.25">
      <c r="H1803" s="8"/>
      <c r="I1803" s="8"/>
    </row>
    <row r="1804" spans="8:9" x14ac:dyDescent="0.25">
      <c r="H1804" s="8"/>
      <c r="I1804" s="8"/>
    </row>
    <row r="1805" spans="8:9" x14ac:dyDescent="0.25">
      <c r="H1805" s="8"/>
      <c r="I1805" s="8"/>
    </row>
    <row r="1806" spans="8:9" x14ac:dyDescent="0.25">
      <c r="H1806" s="8"/>
      <c r="I1806" s="8"/>
    </row>
    <row r="1807" spans="8:9" x14ac:dyDescent="0.25">
      <c r="H1807" s="8"/>
      <c r="I1807" s="8"/>
    </row>
    <row r="1808" spans="8:9" x14ac:dyDescent="0.25">
      <c r="H1808" s="8"/>
      <c r="I1808" s="8"/>
    </row>
    <row r="1809" spans="8:9" x14ac:dyDescent="0.25">
      <c r="H1809" s="8"/>
      <c r="I1809" s="8"/>
    </row>
    <row r="1810" spans="8:9" x14ac:dyDescent="0.25">
      <c r="H1810" s="8"/>
      <c r="I1810" s="8"/>
    </row>
    <row r="1811" spans="8:9" x14ac:dyDescent="0.25">
      <c r="H1811" s="8"/>
      <c r="I1811" s="8"/>
    </row>
    <row r="1812" spans="8:9" x14ac:dyDescent="0.25">
      <c r="H1812" s="8"/>
      <c r="I1812" s="8"/>
    </row>
    <row r="1813" spans="8:9" x14ac:dyDescent="0.25">
      <c r="H1813" s="8"/>
      <c r="I1813" s="8"/>
    </row>
    <row r="1814" spans="8:9" x14ac:dyDescent="0.25">
      <c r="H1814" s="8"/>
      <c r="I1814" s="8"/>
    </row>
    <row r="1815" spans="8:9" x14ac:dyDescent="0.25">
      <c r="H1815" s="8"/>
      <c r="I1815" s="8"/>
    </row>
    <row r="1816" spans="8:9" x14ac:dyDescent="0.25">
      <c r="H1816" s="8"/>
      <c r="I1816" s="8"/>
    </row>
    <row r="1817" spans="8:9" x14ac:dyDescent="0.25">
      <c r="H1817" s="8"/>
      <c r="I1817" s="8"/>
    </row>
    <row r="1818" spans="8:9" x14ac:dyDescent="0.25">
      <c r="H1818" s="8"/>
      <c r="I1818" s="8"/>
    </row>
    <row r="1819" spans="8:9" x14ac:dyDescent="0.25">
      <c r="H1819" s="8"/>
      <c r="I1819" s="8"/>
    </row>
    <row r="1820" spans="8:9" x14ac:dyDescent="0.25">
      <c r="H1820" s="8"/>
      <c r="I1820" s="8"/>
    </row>
    <row r="1821" spans="8:9" x14ac:dyDescent="0.25">
      <c r="H1821" s="8"/>
      <c r="I1821" s="8"/>
    </row>
    <row r="1822" spans="8:9" x14ac:dyDescent="0.25">
      <c r="H1822" s="8"/>
      <c r="I1822" s="8"/>
    </row>
    <row r="1823" spans="8:9" x14ac:dyDescent="0.25">
      <c r="H1823" s="8"/>
      <c r="I1823" s="8"/>
    </row>
    <row r="1824" spans="8:9" x14ac:dyDescent="0.25">
      <c r="H1824" s="8"/>
      <c r="I1824" s="8"/>
    </row>
    <row r="1825" spans="8:9" x14ac:dyDescent="0.25">
      <c r="H1825" s="8"/>
      <c r="I1825" s="8"/>
    </row>
    <row r="1826" spans="8:9" x14ac:dyDescent="0.25">
      <c r="H1826" s="8"/>
      <c r="I1826" s="8"/>
    </row>
    <row r="1827" spans="8:9" x14ac:dyDescent="0.25">
      <c r="H1827" s="8"/>
      <c r="I1827" s="8"/>
    </row>
    <row r="1828" spans="8:9" x14ac:dyDescent="0.25">
      <c r="H1828" s="8"/>
      <c r="I1828" s="8"/>
    </row>
    <row r="1829" spans="8:9" x14ac:dyDescent="0.25">
      <c r="H1829" s="8"/>
      <c r="I1829" s="8"/>
    </row>
    <row r="1830" spans="8:9" x14ac:dyDescent="0.25">
      <c r="H1830" s="8"/>
      <c r="I1830" s="8"/>
    </row>
    <row r="1831" spans="8:9" x14ac:dyDescent="0.25">
      <c r="H1831" s="8"/>
      <c r="I1831" s="8"/>
    </row>
    <row r="1832" spans="8:9" x14ac:dyDescent="0.25">
      <c r="H1832" s="8"/>
      <c r="I1832" s="8"/>
    </row>
    <row r="1833" spans="8:9" x14ac:dyDescent="0.25">
      <c r="H1833" s="8"/>
      <c r="I1833" s="8"/>
    </row>
    <row r="1834" spans="8:9" x14ac:dyDescent="0.25">
      <c r="H1834" s="8"/>
      <c r="I1834" s="8"/>
    </row>
    <row r="1835" spans="8:9" x14ac:dyDescent="0.25">
      <c r="H1835" s="8"/>
      <c r="I1835" s="8"/>
    </row>
    <row r="1836" spans="8:9" x14ac:dyDescent="0.25">
      <c r="H1836" s="8"/>
      <c r="I1836" s="8"/>
    </row>
    <row r="1837" spans="8:9" x14ac:dyDescent="0.25">
      <c r="H1837" s="8"/>
      <c r="I1837" s="8"/>
    </row>
    <row r="1838" spans="8:9" x14ac:dyDescent="0.25">
      <c r="H1838" s="8"/>
      <c r="I1838" s="8"/>
    </row>
    <row r="1839" spans="8:9" x14ac:dyDescent="0.25">
      <c r="H1839" s="8"/>
      <c r="I1839" s="8"/>
    </row>
    <row r="1840" spans="8:9" x14ac:dyDescent="0.25">
      <c r="H1840" s="8"/>
      <c r="I1840" s="8"/>
    </row>
    <row r="1841" spans="8:9" x14ac:dyDescent="0.25">
      <c r="H1841" s="8"/>
      <c r="I1841" s="8"/>
    </row>
    <row r="1842" spans="8:9" x14ac:dyDescent="0.25">
      <c r="H1842" s="8"/>
      <c r="I1842" s="8"/>
    </row>
    <row r="1843" spans="8:9" x14ac:dyDescent="0.25">
      <c r="H1843" s="8"/>
      <c r="I1843" s="8"/>
    </row>
    <row r="1844" spans="8:9" x14ac:dyDescent="0.25">
      <c r="H1844" s="8"/>
      <c r="I1844" s="8"/>
    </row>
    <row r="1845" spans="8:9" x14ac:dyDescent="0.25">
      <c r="H1845" s="8"/>
      <c r="I1845" s="8"/>
    </row>
    <row r="1846" spans="8:9" x14ac:dyDescent="0.25">
      <c r="H1846" s="8"/>
      <c r="I1846" s="8"/>
    </row>
    <row r="1847" spans="8:9" x14ac:dyDescent="0.25">
      <c r="H1847" s="8"/>
      <c r="I1847" s="8"/>
    </row>
    <row r="1848" spans="8:9" x14ac:dyDescent="0.25">
      <c r="H1848" s="8"/>
      <c r="I1848" s="8"/>
    </row>
    <row r="1849" spans="8:9" x14ac:dyDescent="0.25">
      <c r="H1849" s="8"/>
      <c r="I1849" s="8"/>
    </row>
    <row r="1850" spans="8:9" x14ac:dyDescent="0.25">
      <c r="H1850" s="8"/>
      <c r="I1850" s="8"/>
    </row>
    <row r="1851" spans="8:9" x14ac:dyDescent="0.25">
      <c r="H1851" s="8"/>
      <c r="I1851" s="8"/>
    </row>
    <row r="1852" spans="8:9" x14ac:dyDescent="0.25">
      <c r="H1852" s="8"/>
      <c r="I1852" s="8"/>
    </row>
    <row r="1853" spans="8:9" x14ac:dyDescent="0.25">
      <c r="H1853" s="8"/>
      <c r="I1853" s="8"/>
    </row>
    <row r="1854" spans="8:9" x14ac:dyDescent="0.25">
      <c r="H1854" s="8"/>
      <c r="I1854" s="8"/>
    </row>
    <row r="1855" spans="8:9" x14ac:dyDescent="0.25">
      <c r="H1855" s="8"/>
      <c r="I1855" s="8"/>
    </row>
    <row r="1856" spans="8:9" x14ac:dyDescent="0.25">
      <c r="H1856" s="8"/>
      <c r="I1856" s="8"/>
    </row>
    <row r="1857" spans="8:9" x14ac:dyDescent="0.25">
      <c r="H1857" s="8"/>
      <c r="I1857" s="8"/>
    </row>
    <row r="1858" spans="8:9" x14ac:dyDescent="0.25">
      <c r="H1858" s="8"/>
      <c r="I1858" s="8"/>
    </row>
    <row r="1859" spans="8:9" x14ac:dyDescent="0.25">
      <c r="H1859" s="8"/>
      <c r="I1859" s="8"/>
    </row>
    <row r="1860" spans="8:9" x14ac:dyDescent="0.25">
      <c r="H1860" s="8"/>
      <c r="I1860" s="8"/>
    </row>
    <row r="1861" spans="8:9" x14ac:dyDescent="0.25">
      <c r="H1861" s="8"/>
      <c r="I1861" s="8"/>
    </row>
    <row r="1862" spans="8:9" x14ac:dyDescent="0.25">
      <c r="H1862" s="8"/>
      <c r="I1862" s="8"/>
    </row>
    <row r="1863" spans="8:9" x14ac:dyDescent="0.25">
      <c r="H1863" s="8"/>
      <c r="I1863" s="8"/>
    </row>
    <row r="1864" spans="8:9" x14ac:dyDescent="0.25">
      <c r="H1864" s="8"/>
      <c r="I1864" s="8"/>
    </row>
    <row r="1865" spans="8:9" x14ac:dyDescent="0.25">
      <c r="H1865" s="8"/>
      <c r="I1865" s="8"/>
    </row>
    <row r="1866" spans="8:9" x14ac:dyDescent="0.25">
      <c r="H1866" s="8"/>
      <c r="I1866" s="8"/>
    </row>
    <row r="1867" spans="8:9" x14ac:dyDescent="0.25">
      <c r="H1867" s="8"/>
      <c r="I1867" s="8"/>
    </row>
    <row r="1868" spans="8:9" x14ac:dyDescent="0.25">
      <c r="H1868" s="8"/>
      <c r="I1868" s="8"/>
    </row>
    <row r="1869" spans="8:9" x14ac:dyDescent="0.25">
      <c r="H1869" s="8"/>
      <c r="I1869" s="8"/>
    </row>
    <row r="1870" spans="8:9" x14ac:dyDescent="0.25">
      <c r="H1870" s="8"/>
      <c r="I1870" s="8"/>
    </row>
    <row r="1871" spans="8:9" x14ac:dyDescent="0.25">
      <c r="H1871" s="8"/>
      <c r="I1871" s="8"/>
    </row>
    <row r="1872" spans="8:9" x14ac:dyDescent="0.25">
      <c r="H1872" s="8"/>
      <c r="I1872" s="8"/>
    </row>
    <row r="1873" spans="8:9" x14ac:dyDescent="0.25">
      <c r="H1873" s="8"/>
      <c r="I1873" s="8"/>
    </row>
    <row r="1874" spans="8:9" x14ac:dyDescent="0.25">
      <c r="H1874" s="8"/>
      <c r="I1874" s="8"/>
    </row>
    <row r="1875" spans="8:9" x14ac:dyDescent="0.25">
      <c r="H1875" s="8"/>
      <c r="I1875" s="8"/>
    </row>
    <row r="1876" spans="8:9" x14ac:dyDescent="0.25">
      <c r="H1876" s="8"/>
      <c r="I1876" s="8"/>
    </row>
    <row r="1877" spans="8:9" x14ac:dyDescent="0.25">
      <c r="H1877" s="8"/>
      <c r="I1877" s="8"/>
    </row>
    <row r="1878" spans="8:9" x14ac:dyDescent="0.25">
      <c r="H1878" s="8"/>
      <c r="I1878" s="8"/>
    </row>
    <row r="1879" spans="8:9" x14ac:dyDescent="0.25">
      <c r="H1879" s="8"/>
      <c r="I1879" s="8"/>
    </row>
    <row r="1880" spans="8:9" x14ac:dyDescent="0.25">
      <c r="H1880" s="8"/>
      <c r="I1880" s="8"/>
    </row>
    <row r="1881" spans="8:9" x14ac:dyDescent="0.25">
      <c r="H1881" s="8"/>
      <c r="I1881" s="8"/>
    </row>
    <row r="1882" spans="8:9" x14ac:dyDescent="0.25">
      <c r="H1882" s="8"/>
      <c r="I1882" s="8"/>
    </row>
    <row r="1883" spans="8:9" x14ac:dyDescent="0.25">
      <c r="H1883" s="8"/>
      <c r="I1883" s="8"/>
    </row>
    <row r="1884" spans="8:9" x14ac:dyDescent="0.25">
      <c r="H1884" s="8"/>
      <c r="I1884" s="8"/>
    </row>
    <row r="1885" spans="8:9" x14ac:dyDescent="0.25">
      <c r="H1885" s="8"/>
      <c r="I1885" s="8"/>
    </row>
    <row r="1886" spans="8:9" x14ac:dyDescent="0.25">
      <c r="H1886" s="8"/>
      <c r="I1886" s="8"/>
    </row>
    <row r="1887" spans="8:9" x14ac:dyDescent="0.25">
      <c r="H1887" s="8"/>
      <c r="I1887" s="8"/>
    </row>
    <row r="1888" spans="8:9" x14ac:dyDescent="0.25">
      <c r="H1888" s="8"/>
      <c r="I1888" s="8"/>
    </row>
    <row r="1889" spans="8:9" x14ac:dyDescent="0.25">
      <c r="H1889" s="8"/>
      <c r="I1889" s="8"/>
    </row>
    <row r="1890" spans="8:9" x14ac:dyDescent="0.25">
      <c r="H1890" s="8"/>
      <c r="I1890" s="8"/>
    </row>
    <row r="1891" spans="8:9" x14ac:dyDescent="0.25">
      <c r="H1891" s="8"/>
      <c r="I1891" s="8"/>
    </row>
    <row r="1892" spans="8:9" x14ac:dyDescent="0.25">
      <c r="H1892" s="8"/>
      <c r="I1892" s="8"/>
    </row>
    <row r="1893" spans="8:9" x14ac:dyDescent="0.25">
      <c r="H1893" s="8"/>
      <c r="I1893" s="8"/>
    </row>
    <row r="1894" spans="8:9" x14ac:dyDescent="0.25">
      <c r="H1894" s="8"/>
      <c r="I1894" s="8"/>
    </row>
    <row r="1895" spans="8:9" x14ac:dyDescent="0.25">
      <c r="H1895" s="8"/>
      <c r="I1895" s="8"/>
    </row>
    <row r="1896" spans="8:9" x14ac:dyDescent="0.25">
      <c r="H1896" s="8"/>
      <c r="I1896" s="8"/>
    </row>
    <row r="1897" spans="8:9" x14ac:dyDescent="0.25">
      <c r="H1897" s="8"/>
      <c r="I1897" s="8"/>
    </row>
    <row r="1898" spans="8:9" x14ac:dyDescent="0.25">
      <c r="H1898" s="8"/>
      <c r="I1898" s="8"/>
    </row>
    <row r="1899" spans="8:9" x14ac:dyDescent="0.25">
      <c r="H1899" s="8"/>
      <c r="I1899" s="8"/>
    </row>
    <row r="1900" spans="8:9" x14ac:dyDescent="0.25">
      <c r="H1900" s="8"/>
      <c r="I1900" s="8"/>
    </row>
    <row r="1901" spans="8:9" x14ac:dyDescent="0.25">
      <c r="H1901" s="8"/>
      <c r="I1901" s="8"/>
    </row>
    <row r="1902" spans="8:9" x14ac:dyDescent="0.25">
      <c r="H1902" s="8"/>
      <c r="I1902" s="8"/>
    </row>
    <row r="1903" spans="8:9" x14ac:dyDescent="0.25">
      <c r="H1903" s="8"/>
      <c r="I1903" s="8"/>
    </row>
    <row r="1904" spans="8:9" x14ac:dyDescent="0.25">
      <c r="H1904" s="8"/>
      <c r="I1904" s="8"/>
    </row>
    <row r="1905" spans="8:9" x14ac:dyDescent="0.25">
      <c r="H1905" s="8"/>
      <c r="I1905" s="8"/>
    </row>
    <row r="1906" spans="8:9" x14ac:dyDescent="0.25">
      <c r="H1906" s="8"/>
      <c r="I1906" s="8"/>
    </row>
    <row r="1907" spans="8:9" x14ac:dyDescent="0.25">
      <c r="H1907" s="8"/>
      <c r="I1907" s="8"/>
    </row>
    <row r="1908" spans="8:9" x14ac:dyDescent="0.25">
      <c r="H1908" s="8"/>
      <c r="I1908" s="8"/>
    </row>
    <row r="1909" spans="8:9" x14ac:dyDescent="0.25">
      <c r="H1909" s="8"/>
      <c r="I1909" s="8"/>
    </row>
    <row r="1910" spans="8:9" x14ac:dyDescent="0.25">
      <c r="H1910" s="8"/>
      <c r="I1910" s="8"/>
    </row>
    <row r="1911" spans="8:9" x14ac:dyDescent="0.25">
      <c r="H1911" s="8"/>
      <c r="I1911" s="8"/>
    </row>
    <row r="1912" spans="8:9" x14ac:dyDescent="0.25">
      <c r="H1912" s="8"/>
      <c r="I1912" s="8"/>
    </row>
    <row r="1913" spans="8:9" x14ac:dyDescent="0.25">
      <c r="H1913" s="8"/>
      <c r="I1913" s="8"/>
    </row>
    <row r="1914" spans="8:9" x14ac:dyDescent="0.25">
      <c r="H1914" s="8"/>
      <c r="I1914" s="8"/>
    </row>
    <row r="1915" spans="8:9" x14ac:dyDescent="0.25">
      <c r="H1915" s="8"/>
      <c r="I1915" s="8"/>
    </row>
    <row r="1916" spans="8:9" x14ac:dyDescent="0.25">
      <c r="H1916" s="8"/>
      <c r="I1916" s="8"/>
    </row>
    <row r="1917" spans="8:9" x14ac:dyDescent="0.25">
      <c r="H1917" s="8"/>
      <c r="I1917" s="8"/>
    </row>
    <row r="1918" spans="8:9" x14ac:dyDescent="0.25">
      <c r="H1918" s="8"/>
      <c r="I1918" s="8"/>
    </row>
    <row r="1919" spans="8:9" x14ac:dyDescent="0.25">
      <c r="H1919" s="8"/>
      <c r="I1919" s="8"/>
    </row>
    <row r="1920" spans="8:9" x14ac:dyDescent="0.25">
      <c r="H1920" s="8"/>
      <c r="I1920" s="8"/>
    </row>
    <row r="1921" spans="8:9" x14ac:dyDescent="0.25">
      <c r="H1921" s="8"/>
      <c r="I1921" s="8"/>
    </row>
    <row r="1922" spans="8:9" x14ac:dyDescent="0.25">
      <c r="H1922" s="8"/>
      <c r="I1922" s="8"/>
    </row>
    <row r="1923" spans="8:9" x14ac:dyDescent="0.25">
      <c r="H1923" s="8"/>
      <c r="I1923" s="8"/>
    </row>
    <row r="1924" spans="8:9" x14ac:dyDescent="0.25">
      <c r="H1924" s="8"/>
      <c r="I1924" s="8"/>
    </row>
    <row r="1925" spans="8:9" x14ac:dyDescent="0.25">
      <c r="H1925" s="8"/>
      <c r="I1925" s="8"/>
    </row>
    <row r="1926" spans="8:9" x14ac:dyDescent="0.25">
      <c r="H1926" s="8"/>
      <c r="I1926" s="8"/>
    </row>
    <row r="1927" spans="8:9" x14ac:dyDescent="0.25">
      <c r="H1927" s="8"/>
      <c r="I1927" s="8"/>
    </row>
    <row r="1928" spans="8:9" x14ac:dyDescent="0.25">
      <c r="H1928" s="8"/>
      <c r="I1928" s="8"/>
    </row>
    <row r="1929" spans="8:9" x14ac:dyDescent="0.25">
      <c r="H1929" s="8"/>
      <c r="I1929" s="8"/>
    </row>
    <row r="1930" spans="8:9" x14ac:dyDescent="0.25">
      <c r="H1930" s="8"/>
      <c r="I1930" s="8"/>
    </row>
    <row r="1931" spans="8:9" x14ac:dyDescent="0.25">
      <c r="H1931" s="8"/>
      <c r="I1931" s="8"/>
    </row>
    <row r="1932" spans="8:9" x14ac:dyDescent="0.25">
      <c r="H1932" s="8"/>
      <c r="I1932" s="8"/>
    </row>
    <row r="1933" spans="8:9" x14ac:dyDescent="0.25">
      <c r="H1933" s="8"/>
      <c r="I1933" s="8"/>
    </row>
    <row r="1934" spans="8:9" x14ac:dyDescent="0.25">
      <c r="H1934" s="8"/>
      <c r="I1934" s="8"/>
    </row>
    <row r="1935" spans="8:9" x14ac:dyDescent="0.25">
      <c r="H1935" s="8"/>
      <c r="I1935" s="8"/>
    </row>
    <row r="1936" spans="8:9" x14ac:dyDescent="0.25">
      <c r="H1936" s="8"/>
      <c r="I1936" s="8"/>
    </row>
    <row r="1937" spans="8:9" x14ac:dyDescent="0.25">
      <c r="H1937" s="8"/>
      <c r="I1937" s="8"/>
    </row>
    <row r="1938" spans="8:9" x14ac:dyDescent="0.25">
      <c r="H1938" s="8"/>
      <c r="I1938" s="8"/>
    </row>
    <row r="1939" spans="8:9" x14ac:dyDescent="0.25">
      <c r="H1939" s="8"/>
      <c r="I1939" s="8"/>
    </row>
    <row r="1940" spans="8:9" x14ac:dyDescent="0.25">
      <c r="H1940" s="8"/>
      <c r="I1940" s="8"/>
    </row>
    <row r="1941" spans="8:9" x14ac:dyDescent="0.25">
      <c r="H1941" s="8"/>
      <c r="I1941" s="8"/>
    </row>
    <row r="1942" spans="8:9" x14ac:dyDescent="0.25">
      <c r="H1942" s="8"/>
      <c r="I1942" s="8"/>
    </row>
    <row r="1943" spans="8:9" x14ac:dyDescent="0.25">
      <c r="H1943" s="8"/>
      <c r="I1943" s="8"/>
    </row>
    <row r="1944" spans="8:9" x14ac:dyDescent="0.25">
      <c r="H1944" s="8"/>
      <c r="I1944" s="8"/>
    </row>
    <row r="1945" spans="8:9" x14ac:dyDescent="0.25">
      <c r="H1945" s="8"/>
      <c r="I1945" s="8"/>
    </row>
    <row r="1946" spans="8:9" x14ac:dyDescent="0.25">
      <c r="H1946" s="8"/>
      <c r="I1946" s="8"/>
    </row>
    <row r="1947" spans="8:9" x14ac:dyDescent="0.25">
      <c r="H1947" s="8"/>
      <c r="I1947" s="8"/>
    </row>
    <row r="1948" spans="8:9" x14ac:dyDescent="0.25">
      <c r="H1948" s="8"/>
      <c r="I1948" s="8"/>
    </row>
    <row r="1949" spans="8:9" x14ac:dyDescent="0.25">
      <c r="H1949" s="8"/>
      <c r="I1949" s="8"/>
    </row>
    <row r="1950" spans="8:9" x14ac:dyDescent="0.25">
      <c r="H1950" s="8"/>
      <c r="I1950" s="8"/>
    </row>
    <row r="1951" spans="8:9" x14ac:dyDescent="0.25">
      <c r="H1951" s="8"/>
      <c r="I1951" s="8"/>
    </row>
    <row r="1952" spans="8:9" x14ac:dyDescent="0.25">
      <c r="H1952" s="8"/>
      <c r="I1952" s="8"/>
    </row>
    <row r="1953" spans="8:9" x14ac:dyDescent="0.25">
      <c r="H1953" s="8"/>
      <c r="I1953" s="8"/>
    </row>
    <row r="1954" spans="8:9" x14ac:dyDescent="0.25">
      <c r="H1954" s="8"/>
      <c r="I1954" s="8"/>
    </row>
    <row r="1955" spans="8:9" x14ac:dyDescent="0.25">
      <c r="H1955" s="8"/>
      <c r="I1955" s="8"/>
    </row>
    <row r="1956" spans="8:9" x14ac:dyDescent="0.25">
      <c r="H1956" s="8"/>
      <c r="I1956" s="8"/>
    </row>
    <row r="1957" spans="8:9" x14ac:dyDescent="0.25">
      <c r="H1957" s="8"/>
      <c r="I1957" s="8"/>
    </row>
    <row r="1958" spans="8:9" x14ac:dyDescent="0.25">
      <c r="H1958" s="8"/>
      <c r="I1958" s="8"/>
    </row>
    <row r="1959" spans="8:9" x14ac:dyDescent="0.25">
      <c r="H1959" s="8"/>
      <c r="I1959" s="8"/>
    </row>
    <row r="1960" spans="8:9" x14ac:dyDescent="0.25">
      <c r="H1960" s="8"/>
      <c r="I1960" s="8"/>
    </row>
    <row r="1961" spans="8:9" x14ac:dyDescent="0.25">
      <c r="H1961" s="8"/>
      <c r="I1961" s="8"/>
    </row>
    <row r="1962" spans="8:9" x14ac:dyDescent="0.25">
      <c r="H1962" s="8"/>
      <c r="I1962" s="8"/>
    </row>
    <row r="1963" spans="8:9" x14ac:dyDescent="0.25">
      <c r="H1963" s="8"/>
      <c r="I1963" s="8"/>
    </row>
    <row r="1964" spans="8:9" x14ac:dyDescent="0.25">
      <c r="H1964" s="8"/>
      <c r="I1964" s="8"/>
    </row>
    <row r="1965" spans="8:9" x14ac:dyDescent="0.25">
      <c r="H1965" s="8"/>
      <c r="I1965" s="8"/>
    </row>
    <row r="1966" spans="8:9" x14ac:dyDescent="0.25">
      <c r="H1966" s="8"/>
      <c r="I1966" s="8"/>
    </row>
    <row r="1967" spans="8:9" x14ac:dyDescent="0.25">
      <c r="H1967" s="8"/>
      <c r="I1967" s="8"/>
    </row>
    <row r="1968" spans="8:9" x14ac:dyDescent="0.25">
      <c r="H1968" s="8"/>
      <c r="I1968" s="8"/>
    </row>
    <row r="1969" spans="8:9" x14ac:dyDescent="0.25">
      <c r="H1969" s="8"/>
      <c r="I1969" s="8"/>
    </row>
    <row r="1970" spans="8:9" x14ac:dyDescent="0.25">
      <c r="H1970" s="8"/>
      <c r="I1970" s="8"/>
    </row>
    <row r="1971" spans="8:9" x14ac:dyDescent="0.25">
      <c r="H1971" s="8"/>
      <c r="I1971" s="8"/>
    </row>
    <row r="1972" spans="8:9" x14ac:dyDescent="0.25">
      <c r="H1972" s="8"/>
      <c r="I1972" s="8"/>
    </row>
    <row r="1973" spans="8:9" x14ac:dyDescent="0.25">
      <c r="H1973" s="8"/>
      <c r="I1973" s="8"/>
    </row>
    <row r="1974" spans="8:9" x14ac:dyDescent="0.25">
      <c r="H1974" s="8"/>
      <c r="I1974" s="8"/>
    </row>
    <row r="1975" spans="8:9" x14ac:dyDescent="0.25">
      <c r="H1975" s="8"/>
      <c r="I1975" s="8"/>
    </row>
    <row r="1976" spans="8:9" x14ac:dyDescent="0.25">
      <c r="H1976" s="8"/>
      <c r="I1976" s="8"/>
    </row>
    <row r="1977" spans="8:9" x14ac:dyDescent="0.25">
      <c r="H1977" s="8"/>
      <c r="I1977" s="8"/>
    </row>
    <row r="1978" spans="8:9" x14ac:dyDescent="0.25">
      <c r="H1978" s="8"/>
      <c r="I1978" s="8"/>
    </row>
    <row r="1979" spans="8:9" x14ac:dyDescent="0.25">
      <c r="H1979" s="8"/>
      <c r="I1979" s="8"/>
    </row>
    <row r="1980" spans="8:9" x14ac:dyDescent="0.25">
      <c r="H1980" s="8"/>
      <c r="I1980" s="8"/>
    </row>
    <row r="1981" spans="8:9" x14ac:dyDescent="0.25">
      <c r="H1981" s="8"/>
      <c r="I1981" s="8"/>
    </row>
    <row r="1982" spans="8:9" x14ac:dyDescent="0.25">
      <c r="H1982" s="8"/>
      <c r="I1982" s="8"/>
    </row>
    <row r="1983" spans="8:9" x14ac:dyDescent="0.25">
      <c r="H1983" s="8"/>
      <c r="I1983" s="8"/>
    </row>
    <row r="1984" spans="8:9" x14ac:dyDescent="0.25">
      <c r="H1984" s="8"/>
      <c r="I1984" s="8"/>
    </row>
    <row r="1985" spans="8:9" x14ac:dyDescent="0.25">
      <c r="H1985" s="8"/>
      <c r="I1985" s="8"/>
    </row>
    <row r="1986" spans="8:9" x14ac:dyDescent="0.25">
      <c r="H1986" s="8"/>
      <c r="I1986" s="8"/>
    </row>
    <row r="1987" spans="8:9" x14ac:dyDescent="0.25">
      <c r="H1987" s="8"/>
      <c r="I1987" s="8"/>
    </row>
    <row r="1988" spans="8:9" x14ac:dyDescent="0.25">
      <c r="H1988" s="8"/>
      <c r="I1988" s="8"/>
    </row>
    <row r="1989" spans="8:9" x14ac:dyDescent="0.25">
      <c r="H1989" s="8"/>
      <c r="I1989" s="8"/>
    </row>
    <row r="1990" spans="8:9" x14ac:dyDescent="0.25">
      <c r="H1990" s="8"/>
      <c r="I1990" s="8"/>
    </row>
    <row r="1991" spans="8:9" x14ac:dyDescent="0.25">
      <c r="H1991" s="8"/>
      <c r="I1991" s="8"/>
    </row>
    <row r="1992" spans="8:9" x14ac:dyDescent="0.25">
      <c r="H1992" s="8"/>
      <c r="I1992" s="8"/>
    </row>
    <row r="1993" spans="8:9" x14ac:dyDescent="0.25">
      <c r="H1993" s="8"/>
      <c r="I1993" s="8"/>
    </row>
    <row r="1994" spans="8:9" x14ac:dyDescent="0.25">
      <c r="H1994" s="8"/>
      <c r="I1994" s="8"/>
    </row>
    <row r="1995" spans="8:9" x14ac:dyDescent="0.25">
      <c r="H1995" s="8"/>
      <c r="I1995" s="8"/>
    </row>
    <row r="1996" spans="8:9" x14ac:dyDescent="0.25">
      <c r="H1996" s="8"/>
      <c r="I1996" s="8"/>
    </row>
    <row r="1997" spans="8:9" x14ac:dyDescent="0.25">
      <c r="H1997" s="8"/>
      <c r="I1997" s="8"/>
    </row>
    <row r="1998" spans="8:9" x14ac:dyDescent="0.25">
      <c r="H1998" s="8"/>
      <c r="I1998" s="8"/>
    </row>
    <row r="1999" spans="8:9" x14ac:dyDescent="0.25">
      <c r="H1999" s="8"/>
      <c r="I1999" s="8"/>
    </row>
    <row r="2000" spans="8:9" x14ac:dyDescent="0.25">
      <c r="H2000" s="8"/>
      <c r="I2000" s="8"/>
    </row>
    <row r="2001" spans="8:9" x14ac:dyDescent="0.25">
      <c r="H2001" s="8"/>
      <c r="I2001" s="8"/>
    </row>
    <row r="2002" spans="8:9" x14ac:dyDescent="0.25">
      <c r="H2002" s="8"/>
      <c r="I2002" s="8"/>
    </row>
    <row r="2003" spans="8:9" x14ac:dyDescent="0.25">
      <c r="H2003" s="8"/>
      <c r="I2003" s="8"/>
    </row>
    <row r="2004" spans="8:9" x14ac:dyDescent="0.25">
      <c r="H2004" s="8"/>
      <c r="I2004" s="8"/>
    </row>
    <row r="2005" spans="8:9" x14ac:dyDescent="0.25">
      <c r="H2005" s="8"/>
      <c r="I2005" s="8"/>
    </row>
    <row r="2006" spans="8:9" x14ac:dyDescent="0.25">
      <c r="H2006" s="8"/>
      <c r="I2006" s="8"/>
    </row>
    <row r="2007" spans="8:9" x14ac:dyDescent="0.25">
      <c r="H2007" s="8"/>
      <c r="I2007" s="8"/>
    </row>
    <row r="2008" spans="8:9" x14ac:dyDescent="0.25">
      <c r="H2008" s="8"/>
      <c r="I2008" s="8"/>
    </row>
    <row r="2009" spans="8:9" x14ac:dyDescent="0.25">
      <c r="H2009" s="8"/>
      <c r="I2009" s="8"/>
    </row>
    <row r="2010" spans="8:9" x14ac:dyDescent="0.25">
      <c r="H2010" s="8"/>
      <c r="I2010" s="8"/>
    </row>
    <row r="2011" spans="8:9" x14ac:dyDescent="0.25">
      <c r="H2011" s="8"/>
      <c r="I2011" s="8"/>
    </row>
    <row r="2012" spans="8:9" x14ac:dyDescent="0.25">
      <c r="H2012" s="8"/>
      <c r="I2012" s="8"/>
    </row>
    <row r="2013" spans="8:9" x14ac:dyDescent="0.25">
      <c r="H2013" s="8"/>
      <c r="I2013" s="8"/>
    </row>
    <row r="2014" spans="8:9" x14ac:dyDescent="0.25">
      <c r="H2014" s="8"/>
      <c r="I2014" s="8"/>
    </row>
    <row r="2015" spans="8:9" x14ac:dyDescent="0.25">
      <c r="H2015" s="8"/>
      <c r="I2015" s="8"/>
    </row>
    <row r="2016" spans="8:9" x14ac:dyDescent="0.25">
      <c r="H2016" s="8"/>
      <c r="I2016" s="8"/>
    </row>
    <row r="2017" spans="8:9" x14ac:dyDescent="0.25">
      <c r="H2017" s="8"/>
      <c r="I2017" s="8"/>
    </row>
    <row r="2018" spans="8:9" x14ac:dyDescent="0.25">
      <c r="H2018" s="8"/>
      <c r="I2018" s="8"/>
    </row>
    <row r="2019" spans="8:9" x14ac:dyDescent="0.25">
      <c r="H2019" s="8"/>
      <c r="I2019" s="8"/>
    </row>
    <row r="2020" spans="8:9" x14ac:dyDescent="0.25">
      <c r="H2020" s="8"/>
      <c r="I2020" s="8"/>
    </row>
    <row r="2021" spans="8:9" x14ac:dyDescent="0.25">
      <c r="H2021" s="8"/>
      <c r="I2021" s="8"/>
    </row>
    <row r="2022" spans="8:9" x14ac:dyDescent="0.25">
      <c r="H2022" s="8"/>
      <c r="I2022" s="8"/>
    </row>
    <row r="2023" spans="8:9" x14ac:dyDescent="0.25">
      <c r="H2023" s="8"/>
      <c r="I2023" s="8"/>
    </row>
    <row r="2024" spans="8:9" x14ac:dyDescent="0.25">
      <c r="H2024" s="8"/>
      <c r="I2024" s="8"/>
    </row>
    <row r="2025" spans="8:9" x14ac:dyDescent="0.25">
      <c r="H2025" s="8"/>
      <c r="I2025" s="8"/>
    </row>
    <row r="2026" spans="8:9" x14ac:dyDescent="0.25">
      <c r="H2026" s="8"/>
      <c r="I2026" s="8"/>
    </row>
    <row r="2027" spans="8:9" x14ac:dyDescent="0.25">
      <c r="H2027" s="8"/>
      <c r="I2027" s="8"/>
    </row>
    <row r="2028" spans="8:9" x14ac:dyDescent="0.25">
      <c r="H2028" s="8"/>
      <c r="I2028" s="8"/>
    </row>
    <row r="2029" spans="8:9" x14ac:dyDescent="0.25">
      <c r="H2029" s="8"/>
      <c r="I2029" s="8"/>
    </row>
    <row r="2030" spans="8:9" x14ac:dyDescent="0.25">
      <c r="H2030" s="8"/>
      <c r="I2030" s="8"/>
    </row>
    <row r="2031" spans="8:9" x14ac:dyDescent="0.25">
      <c r="H2031" s="8"/>
      <c r="I2031" s="8"/>
    </row>
    <row r="2032" spans="8:9" x14ac:dyDescent="0.25">
      <c r="H2032" s="8"/>
      <c r="I2032" s="8"/>
    </row>
    <row r="2033" spans="8:9" x14ac:dyDescent="0.25">
      <c r="H2033" s="8"/>
      <c r="I2033" s="8"/>
    </row>
    <row r="2034" spans="8:9" x14ac:dyDescent="0.25">
      <c r="H2034" s="8"/>
      <c r="I2034" s="8"/>
    </row>
    <row r="2035" spans="8:9" x14ac:dyDescent="0.25">
      <c r="H2035" s="8"/>
      <c r="I2035" s="8"/>
    </row>
    <row r="2036" spans="8:9" x14ac:dyDescent="0.25">
      <c r="H2036" s="8"/>
      <c r="I2036" s="8"/>
    </row>
    <row r="2037" spans="8:9" x14ac:dyDescent="0.25">
      <c r="H2037" s="8"/>
      <c r="I2037" s="8"/>
    </row>
    <row r="2038" spans="8:9" x14ac:dyDescent="0.25">
      <c r="H2038" s="8"/>
      <c r="I2038" s="8"/>
    </row>
    <row r="2039" spans="8:9" x14ac:dyDescent="0.25">
      <c r="H2039" s="8"/>
      <c r="I2039" s="8"/>
    </row>
    <row r="2040" spans="8:9" x14ac:dyDescent="0.25">
      <c r="H2040" s="8"/>
      <c r="I2040" s="8"/>
    </row>
    <row r="2041" spans="8:9" x14ac:dyDescent="0.25">
      <c r="H2041" s="8"/>
      <c r="I2041" s="8"/>
    </row>
    <row r="2042" spans="8:9" x14ac:dyDescent="0.25">
      <c r="H2042" s="8"/>
      <c r="I2042" s="8"/>
    </row>
    <row r="2043" spans="8:9" x14ac:dyDescent="0.25">
      <c r="H2043" s="8"/>
      <c r="I2043" s="8"/>
    </row>
    <row r="2044" spans="8:9" x14ac:dyDescent="0.25">
      <c r="H2044" s="8"/>
      <c r="I2044" s="8"/>
    </row>
    <row r="2045" spans="8:9" x14ac:dyDescent="0.25">
      <c r="H2045" s="8"/>
      <c r="I2045" s="8"/>
    </row>
    <row r="2046" spans="8:9" x14ac:dyDescent="0.25">
      <c r="H2046" s="8"/>
      <c r="I2046" s="8"/>
    </row>
    <row r="2047" spans="8:9" x14ac:dyDescent="0.25">
      <c r="H2047" s="8"/>
      <c r="I2047" s="8"/>
    </row>
    <row r="2048" spans="8:9" x14ac:dyDescent="0.25">
      <c r="H2048" s="8"/>
      <c r="I2048" s="8"/>
    </row>
    <row r="2049" spans="8:9" x14ac:dyDescent="0.25">
      <c r="H2049" s="8"/>
      <c r="I2049" s="8"/>
    </row>
    <row r="2050" spans="8:9" x14ac:dyDescent="0.25">
      <c r="H2050" s="8"/>
      <c r="I2050" s="8"/>
    </row>
    <row r="2051" spans="8:9" x14ac:dyDescent="0.25">
      <c r="H2051" s="8"/>
      <c r="I2051" s="8"/>
    </row>
    <row r="2052" spans="8:9" x14ac:dyDescent="0.25">
      <c r="H2052" s="8"/>
      <c r="I2052" s="8"/>
    </row>
    <row r="2053" spans="8:9" x14ac:dyDescent="0.25">
      <c r="H2053" s="8"/>
      <c r="I2053" s="8"/>
    </row>
    <row r="2054" spans="8:9" x14ac:dyDescent="0.25">
      <c r="H2054" s="8"/>
      <c r="I2054" s="8"/>
    </row>
    <row r="2055" spans="8:9" x14ac:dyDescent="0.25">
      <c r="H2055" s="8"/>
      <c r="I2055" s="8"/>
    </row>
    <row r="2056" spans="8:9" x14ac:dyDescent="0.25">
      <c r="H2056" s="8"/>
      <c r="I2056" s="8"/>
    </row>
    <row r="2057" spans="8:9" x14ac:dyDescent="0.25">
      <c r="H2057" s="8"/>
      <c r="I2057" s="8"/>
    </row>
    <row r="2058" spans="8:9" x14ac:dyDescent="0.25">
      <c r="H2058" s="8"/>
      <c r="I2058" s="8"/>
    </row>
    <row r="2059" spans="8:9" x14ac:dyDescent="0.25">
      <c r="H2059" s="8"/>
      <c r="I2059" s="8"/>
    </row>
    <row r="2060" spans="8:9" x14ac:dyDescent="0.25">
      <c r="H2060" s="8"/>
      <c r="I2060" s="8"/>
    </row>
    <row r="2061" spans="8:9" x14ac:dyDescent="0.25">
      <c r="H2061" s="8"/>
      <c r="I2061" s="8"/>
    </row>
    <row r="2062" spans="8:9" x14ac:dyDescent="0.25">
      <c r="H2062" s="8"/>
      <c r="I2062" s="8"/>
    </row>
    <row r="2063" spans="8:9" x14ac:dyDescent="0.25">
      <c r="H2063" s="8"/>
      <c r="I2063" s="8"/>
    </row>
    <row r="2064" spans="8:9" x14ac:dyDescent="0.25">
      <c r="H2064" s="8"/>
      <c r="I2064" s="8"/>
    </row>
    <row r="2065" spans="8:9" x14ac:dyDescent="0.25">
      <c r="H2065" s="8"/>
      <c r="I2065" s="8"/>
    </row>
    <row r="2066" spans="8:9" x14ac:dyDescent="0.25">
      <c r="H2066" s="8"/>
      <c r="I2066" s="8"/>
    </row>
    <row r="2067" spans="8:9" x14ac:dyDescent="0.25">
      <c r="H2067" s="8"/>
      <c r="I2067" s="8"/>
    </row>
    <row r="2068" spans="8:9" x14ac:dyDescent="0.25">
      <c r="H2068" s="8"/>
      <c r="I2068" s="8"/>
    </row>
    <row r="2069" spans="8:9" x14ac:dyDescent="0.25">
      <c r="H2069" s="8"/>
      <c r="I2069" s="8"/>
    </row>
    <row r="2070" spans="8:9" x14ac:dyDescent="0.25">
      <c r="H2070" s="8"/>
      <c r="I2070" s="8"/>
    </row>
    <row r="2071" spans="8:9" x14ac:dyDescent="0.25">
      <c r="H2071" s="8"/>
      <c r="I2071" s="8"/>
    </row>
    <row r="2072" spans="8:9" x14ac:dyDescent="0.25">
      <c r="H2072" s="8"/>
      <c r="I2072" s="8"/>
    </row>
    <row r="2073" spans="8:9" x14ac:dyDescent="0.25">
      <c r="H2073" s="8"/>
      <c r="I2073" s="8"/>
    </row>
    <row r="2074" spans="8:9" x14ac:dyDescent="0.25">
      <c r="H2074" s="8"/>
      <c r="I2074" s="8"/>
    </row>
    <row r="2075" spans="8:9" x14ac:dyDescent="0.25">
      <c r="H2075" s="8"/>
      <c r="I2075" s="8"/>
    </row>
    <row r="2076" spans="8:9" x14ac:dyDescent="0.25">
      <c r="H2076" s="8"/>
      <c r="I2076" s="8"/>
    </row>
    <row r="2077" spans="8:9" x14ac:dyDescent="0.25">
      <c r="H2077" s="8"/>
      <c r="I2077" s="8"/>
    </row>
    <row r="2078" spans="8:9" x14ac:dyDescent="0.25">
      <c r="H2078" s="8"/>
      <c r="I2078" s="8"/>
    </row>
    <row r="2079" spans="8:9" x14ac:dyDescent="0.25">
      <c r="H2079" s="8"/>
      <c r="I2079" s="8"/>
    </row>
    <row r="2080" spans="8:9" x14ac:dyDescent="0.25">
      <c r="H2080" s="8"/>
      <c r="I2080" s="8"/>
    </row>
    <row r="2081" spans="8:9" x14ac:dyDescent="0.25">
      <c r="H2081" s="8"/>
      <c r="I2081" s="8"/>
    </row>
    <row r="2082" spans="8:9" x14ac:dyDescent="0.25">
      <c r="H2082" s="8"/>
      <c r="I2082" s="8"/>
    </row>
    <row r="2083" spans="8:9" x14ac:dyDescent="0.25">
      <c r="H2083" s="8"/>
      <c r="I2083" s="8"/>
    </row>
    <row r="2084" spans="8:9" x14ac:dyDescent="0.25">
      <c r="H2084" s="8"/>
      <c r="I2084" s="8"/>
    </row>
    <row r="2085" spans="8:9" x14ac:dyDescent="0.25">
      <c r="H2085" s="8"/>
      <c r="I2085" s="8"/>
    </row>
    <row r="2086" spans="8:9" x14ac:dyDescent="0.25">
      <c r="H2086" s="8"/>
      <c r="I2086" s="8"/>
    </row>
    <row r="2087" spans="8:9" x14ac:dyDescent="0.25">
      <c r="H2087" s="8"/>
      <c r="I2087" s="8"/>
    </row>
    <row r="2088" spans="8:9" x14ac:dyDescent="0.25">
      <c r="H2088" s="8"/>
      <c r="I2088" s="8"/>
    </row>
    <row r="2089" spans="8:9" x14ac:dyDescent="0.25">
      <c r="H2089" s="8"/>
      <c r="I2089" s="8"/>
    </row>
    <row r="2090" spans="8:9" x14ac:dyDescent="0.25">
      <c r="H2090" s="8"/>
      <c r="I2090" s="8"/>
    </row>
    <row r="2091" spans="8:9" x14ac:dyDescent="0.25">
      <c r="H2091" s="8"/>
      <c r="I2091" s="8"/>
    </row>
    <row r="2092" spans="8:9" x14ac:dyDescent="0.25">
      <c r="H2092" s="8"/>
      <c r="I2092" s="8"/>
    </row>
    <row r="2093" spans="8:9" x14ac:dyDescent="0.25">
      <c r="H2093" s="8"/>
      <c r="I2093" s="8"/>
    </row>
    <row r="2094" spans="8:9" x14ac:dyDescent="0.25">
      <c r="H2094" s="8"/>
      <c r="I2094" s="8"/>
    </row>
    <row r="2095" spans="8:9" x14ac:dyDescent="0.25">
      <c r="H2095" s="8"/>
      <c r="I2095" s="8"/>
    </row>
    <row r="2096" spans="8:9" x14ac:dyDescent="0.25">
      <c r="H2096" s="8"/>
      <c r="I2096" s="8"/>
    </row>
    <row r="2097" spans="8:9" x14ac:dyDescent="0.25">
      <c r="H2097" s="8"/>
      <c r="I2097" s="8"/>
    </row>
    <row r="2098" spans="8:9" x14ac:dyDescent="0.25">
      <c r="H2098" s="8"/>
      <c r="I2098" s="8"/>
    </row>
    <row r="2099" spans="8:9" x14ac:dyDescent="0.25">
      <c r="H2099" s="8"/>
      <c r="I2099" s="8"/>
    </row>
    <row r="2100" spans="8:9" x14ac:dyDescent="0.25">
      <c r="H2100" s="8"/>
      <c r="I2100" s="8"/>
    </row>
    <row r="2101" spans="8:9" x14ac:dyDescent="0.25">
      <c r="H2101" s="8"/>
      <c r="I2101" s="8"/>
    </row>
    <row r="2102" spans="8:9" x14ac:dyDescent="0.25">
      <c r="H2102" s="8"/>
      <c r="I2102" s="8"/>
    </row>
    <row r="2103" spans="8:9" x14ac:dyDescent="0.25">
      <c r="H2103" s="8"/>
      <c r="I2103" s="8"/>
    </row>
    <row r="2104" spans="8:9" x14ac:dyDescent="0.25">
      <c r="H2104" s="8"/>
      <c r="I2104" s="8"/>
    </row>
    <row r="2105" spans="8:9" x14ac:dyDescent="0.25">
      <c r="H2105" s="8"/>
      <c r="I2105" s="8"/>
    </row>
    <row r="2106" spans="8:9" x14ac:dyDescent="0.25">
      <c r="H2106" s="8"/>
      <c r="I2106" s="8"/>
    </row>
    <row r="2107" spans="8:9" x14ac:dyDescent="0.25">
      <c r="H2107" s="8"/>
      <c r="I2107" s="8"/>
    </row>
    <row r="2108" spans="8:9" x14ac:dyDescent="0.25">
      <c r="H2108" s="8"/>
      <c r="I2108" s="8"/>
    </row>
    <row r="2109" spans="8:9" x14ac:dyDescent="0.25">
      <c r="H2109" s="8"/>
      <c r="I2109" s="8"/>
    </row>
    <row r="2110" spans="8:9" x14ac:dyDescent="0.25">
      <c r="H2110" s="8"/>
      <c r="I2110" s="8"/>
    </row>
    <row r="2111" spans="8:9" x14ac:dyDescent="0.25">
      <c r="H2111" s="8"/>
      <c r="I2111" s="8"/>
    </row>
    <row r="2112" spans="8:9" x14ac:dyDescent="0.25">
      <c r="H2112" s="8"/>
      <c r="I2112" s="8"/>
    </row>
    <row r="2113" spans="8:9" x14ac:dyDescent="0.25">
      <c r="H2113" s="8"/>
      <c r="I2113" s="8"/>
    </row>
    <row r="2114" spans="8:9" x14ac:dyDescent="0.25">
      <c r="H2114" s="8"/>
      <c r="I2114" s="8"/>
    </row>
    <row r="2115" spans="8:9" x14ac:dyDescent="0.25">
      <c r="H2115" s="8"/>
      <c r="I2115" s="8"/>
    </row>
    <row r="2116" spans="8:9" x14ac:dyDescent="0.25">
      <c r="H2116" s="8"/>
      <c r="I2116" s="8"/>
    </row>
    <row r="2117" spans="8:9" x14ac:dyDescent="0.25">
      <c r="H2117" s="8"/>
      <c r="I2117" s="8"/>
    </row>
    <row r="2118" spans="8:9" x14ac:dyDescent="0.25">
      <c r="H2118" s="8"/>
      <c r="I2118" s="8"/>
    </row>
    <row r="2119" spans="8:9" x14ac:dyDescent="0.25">
      <c r="H2119" s="8"/>
      <c r="I2119" s="8"/>
    </row>
    <row r="2120" spans="8:9" x14ac:dyDescent="0.25">
      <c r="H2120" s="8"/>
      <c r="I2120" s="8"/>
    </row>
    <row r="2121" spans="8:9" x14ac:dyDescent="0.25">
      <c r="H2121" s="8"/>
      <c r="I2121" s="8"/>
    </row>
    <row r="2122" spans="8:9" x14ac:dyDescent="0.25">
      <c r="H2122" s="8"/>
      <c r="I2122" s="8"/>
    </row>
    <row r="2123" spans="8:9" x14ac:dyDescent="0.25">
      <c r="H2123" s="8"/>
      <c r="I2123" s="8"/>
    </row>
    <row r="2124" spans="8:9" x14ac:dyDescent="0.25">
      <c r="H2124" s="8"/>
      <c r="I2124" s="8"/>
    </row>
    <row r="2125" spans="8:9" x14ac:dyDescent="0.25">
      <c r="H2125" s="8"/>
      <c r="I2125" s="8"/>
    </row>
    <row r="2126" spans="8:9" x14ac:dyDescent="0.25">
      <c r="H2126" s="8"/>
      <c r="I2126" s="8"/>
    </row>
    <row r="2127" spans="8:9" x14ac:dyDescent="0.25">
      <c r="H2127" s="8"/>
      <c r="I2127" s="8"/>
    </row>
    <row r="2128" spans="8:9" x14ac:dyDescent="0.25">
      <c r="H2128" s="8"/>
      <c r="I2128" s="8"/>
    </row>
    <row r="2129" spans="8:9" x14ac:dyDescent="0.25">
      <c r="H2129" s="8"/>
      <c r="I2129" s="8"/>
    </row>
    <row r="2130" spans="8:9" x14ac:dyDescent="0.25">
      <c r="H2130" s="8"/>
      <c r="I2130" s="8"/>
    </row>
    <row r="2131" spans="8:9" x14ac:dyDescent="0.25">
      <c r="H2131" s="8"/>
      <c r="I2131" s="8"/>
    </row>
    <row r="2132" spans="8:9" x14ac:dyDescent="0.25">
      <c r="H2132" s="8"/>
      <c r="I2132" s="8"/>
    </row>
    <row r="2133" spans="8:9" x14ac:dyDescent="0.25">
      <c r="H2133" s="8"/>
      <c r="I2133" s="8"/>
    </row>
    <row r="2134" spans="8:9" x14ac:dyDescent="0.25">
      <c r="H2134" s="8"/>
      <c r="I2134" s="8"/>
    </row>
    <row r="2135" spans="8:9" x14ac:dyDescent="0.25">
      <c r="H2135" s="8"/>
      <c r="I2135" s="8"/>
    </row>
    <row r="2136" spans="8:9" x14ac:dyDescent="0.25">
      <c r="H2136" s="8"/>
      <c r="I2136" s="8"/>
    </row>
    <row r="2137" spans="8:9" x14ac:dyDescent="0.25">
      <c r="H2137" s="8"/>
      <c r="I2137" s="8"/>
    </row>
    <row r="2138" spans="8:9" x14ac:dyDescent="0.25">
      <c r="H2138" s="8"/>
      <c r="I2138" s="8"/>
    </row>
    <row r="2139" spans="8:9" x14ac:dyDescent="0.25">
      <c r="H2139" s="8"/>
      <c r="I2139" s="8"/>
    </row>
    <row r="2140" spans="8:9" x14ac:dyDescent="0.25">
      <c r="H2140" s="8"/>
      <c r="I2140" s="8"/>
    </row>
    <row r="2141" spans="8:9" x14ac:dyDescent="0.25">
      <c r="H2141" s="8"/>
      <c r="I2141" s="8"/>
    </row>
    <row r="2142" spans="8:9" x14ac:dyDescent="0.25">
      <c r="H2142" s="8"/>
      <c r="I2142" s="8"/>
    </row>
    <row r="2143" spans="8:9" x14ac:dyDescent="0.25">
      <c r="H2143" s="8"/>
      <c r="I2143" s="8"/>
    </row>
    <row r="2144" spans="8:9" x14ac:dyDescent="0.25">
      <c r="H2144" s="8"/>
      <c r="I2144" s="8"/>
    </row>
    <row r="2145" spans="8:9" x14ac:dyDescent="0.25">
      <c r="H2145" s="8"/>
      <c r="I2145" s="8"/>
    </row>
    <row r="2146" spans="8:9" x14ac:dyDescent="0.25">
      <c r="H2146" s="8"/>
      <c r="I2146" s="8"/>
    </row>
    <row r="2147" spans="8:9" x14ac:dyDescent="0.25">
      <c r="H2147" s="8"/>
      <c r="I2147" s="8"/>
    </row>
    <row r="2148" spans="8:9" x14ac:dyDescent="0.25">
      <c r="H2148" s="8"/>
      <c r="I2148" s="8"/>
    </row>
    <row r="2149" spans="8:9" x14ac:dyDescent="0.25">
      <c r="H2149" s="8"/>
      <c r="I2149" s="8"/>
    </row>
    <row r="2150" spans="8:9" x14ac:dyDescent="0.25">
      <c r="H2150" s="8"/>
      <c r="I2150" s="8"/>
    </row>
    <row r="2151" spans="8:9" x14ac:dyDescent="0.25">
      <c r="H2151" s="8"/>
      <c r="I2151" s="8"/>
    </row>
    <row r="2152" spans="8:9" x14ac:dyDescent="0.25">
      <c r="H2152" s="8"/>
      <c r="I2152" s="8"/>
    </row>
    <row r="2153" spans="8:9" x14ac:dyDescent="0.25">
      <c r="H2153" s="8"/>
      <c r="I2153" s="8"/>
    </row>
    <row r="2154" spans="8:9" x14ac:dyDescent="0.25">
      <c r="H2154" s="8"/>
      <c r="I2154" s="8"/>
    </row>
    <row r="2155" spans="8:9" x14ac:dyDescent="0.25">
      <c r="H2155" s="8"/>
      <c r="I2155" s="8"/>
    </row>
    <row r="2156" spans="8:9" x14ac:dyDescent="0.25">
      <c r="H2156" s="8"/>
      <c r="I2156" s="8"/>
    </row>
    <row r="2157" spans="8:9" x14ac:dyDescent="0.25">
      <c r="H2157" s="8"/>
      <c r="I2157" s="8"/>
    </row>
    <row r="2158" spans="8:9" x14ac:dyDescent="0.25">
      <c r="H2158" s="8"/>
      <c r="I2158" s="8"/>
    </row>
    <row r="2159" spans="8:9" x14ac:dyDescent="0.25">
      <c r="H2159" s="8"/>
      <c r="I2159" s="8"/>
    </row>
    <row r="2160" spans="8:9" x14ac:dyDescent="0.25">
      <c r="H2160" s="8"/>
      <c r="I2160" s="8"/>
    </row>
    <row r="2161" spans="8:9" x14ac:dyDescent="0.25">
      <c r="H2161" s="8"/>
      <c r="I2161" s="8"/>
    </row>
    <row r="2162" spans="8:9" x14ac:dyDescent="0.25">
      <c r="H2162" s="8"/>
      <c r="I2162" s="8"/>
    </row>
    <row r="2163" spans="8:9" x14ac:dyDescent="0.25">
      <c r="H2163" s="8"/>
      <c r="I2163" s="8"/>
    </row>
    <row r="2164" spans="8:9" x14ac:dyDescent="0.25">
      <c r="H2164" s="8"/>
      <c r="I2164" s="8"/>
    </row>
    <row r="2165" spans="8:9" x14ac:dyDescent="0.25">
      <c r="H2165" s="8"/>
      <c r="I2165" s="8"/>
    </row>
    <row r="2166" spans="8:9" x14ac:dyDescent="0.25">
      <c r="H2166" s="8"/>
      <c r="I2166" s="8"/>
    </row>
    <row r="2167" spans="8:9" x14ac:dyDescent="0.25">
      <c r="H2167" s="8"/>
      <c r="I2167" s="8"/>
    </row>
    <row r="2168" spans="8:9" x14ac:dyDescent="0.25">
      <c r="H2168" s="8"/>
      <c r="I2168" s="8"/>
    </row>
    <row r="2169" spans="8:9" x14ac:dyDescent="0.25">
      <c r="H2169" s="8"/>
      <c r="I2169" s="8"/>
    </row>
    <row r="2170" spans="8:9" x14ac:dyDescent="0.25">
      <c r="H2170" s="8"/>
      <c r="I2170" s="8"/>
    </row>
    <row r="2171" spans="8:9" x14ac:dyDescent="0.25">
      <c r="H2171" s="8"/>
      <c r="I2171" s="8"/>
    </row>
    <row r="2172" spans="8:9" x14ac:dyDescent="0.25">
      <c r="H2172" s="8"/>
      <c r="I2172" s="8"/>
    </row>
    <row r="2173" spans="8:9" x14ac:dyDescent="0.25">
      <c r="H2173" s="8"/>
      <c r="I2173" s="8"/>
    </row>
    <row r="2174" spans="8:9" x14ac:dyDescent="0.25">
      <c r="H2174" s="8"/>
      <c r="I2174" s="8"/>
    </row>
    <row r="2175" spans="8:9" x14ac:dyDescent="0.25">
      <c r="H2175" s="8"/>
      <c r="I2175" s="8"/>
    </row>
    <row r="2176" spans="8:9" x14ac:dyDescent="0.25">
      <c r="H2176" s="8"/>
      <c r="I2176" s="8"/>
    </row>
    <row r="2177" spans="8:9" x14ac:dyDescent="0.25">
      <c r="H2177" s="8"/>
      <c r="I2177" s="8"/>
    </row>
    <row r="2178" spans="8:9" x14ac:dyDescent="0.25">
      <c r="H2178" s="8"/>
      <c r="I2178" s="8"/>
    </row>
    <row r="2179" spans="8:9" x14ac:dyDescent="0.25">
      <c r="H2179" s="8"/>
      <c r="I2179" s="8"/>
    </row>
    <row r="2180" spans="8:9" x14ac:dyDescent="0.25">
      <c r="H2180" s="8"/>
      <c r="I2180" s="8"/>
    </row>
    <row r="2181" spans="8:9" x14ac:dyDescent="0.25">
      <c r="H2181" s="8"/>
      <c r="I2181" s="8"/>
    </row>
    <row r="2182" spans="8:9" x14ac:dyDescent="0.25">
      <c r="H2182" s="8"/>
      <c r="I2182" s="8"/>
    </row>
    <row r="2183" spans="8:9" x14ac:dyDescent="0.25">
      <c r="H2183" s="8"/>
      <c r="I2183" s="8"/>
    </row>
    <row r="2184" spans="8:9" x14ac:dyDescent="0.25">
      <c r="H2184" s="8"/>
      <c r="I2184" s="8"/>
    </row>
    <row r="2185" spans="8:9" x14ac:dyDescent="0.25">
      <c r="H2185" s="8"/>
      <c r="I2185" s="8"/>
    </row>
    <row r="2186" spans="8:9" x14ac:dyDescent="0.25">
      <c r="H2186" s="8"/>
      <c r="I2186" s="8"/>
    </row>
    <row r="2187" spans="8:9" x14ac:dyDescent="0.25">
      <c r="H2187" s="8"/>
      <c r="I2187" s="8"/>
    </row>
    <row r="2188" spans="8:9" x14ac:dyDescent="0.25">
      <c r="H2188" s="8"/>
      <c r="I2188" s="8"/>
    </row>
    <row r="2189" spans="8:9" x14ac:dyDescent="0.25">
      <c r="H2189" s="8"/>
      <c r="I2189" s="8"/>
    </row>
    <row r="2190" spans="8:9" x14ac:dyDescent="0.25">
      <c r="H2190" s="8"/>
      <c r="I2190" s="8"/>
    </row>
    <row r="2191" spans="8:9" x14ac:dyDescent="0.25">
      <c r="H2191" s="8"/>
      <c r="I2191" s="8"/>
    </row>
    <row r="2192" spans="8:9" x14ac:dyDescent="0.25">
      <c r="H2192" s="8"/>
      <c r="I2192" s="8"/>
    </row>
    <row r="2193" spans="8:9" x14ac:dyDescent="0.25">
      <c r="H2193" s="8"/>
      <c r="I2193" s="8"/>
    </row>
    <row r="2194" spans="8:9" x14ac:dyDescent="0.25">
      <c r="H2194" s="8"/>
      <c r="I2194" s="8"/>
    </row>
    <row r="2195" spans="8:9" x14ac:dyDescent="0.25">
      <c r="H2195" s="8"/>
      <c r="I2195" s="8"/>
    </row>
    <row r="2196" spans="8:9" x14ac:dyDescent="0.25">
      <c r="H2196" s="8"/>
      <c r="I2196" s="8"/>
    </row>
    <row r="2197" spans="8:9" x14ac:dyDescent="0.25">
      <c r="H2197" s="8"/>
      <c r="I2197" s="8"/>
    </row>
    <row r="2198" spans="8:9" x14ac:dyDescent="0.25">
      <c r="H2198" s="8"/>
      <c r="I2198" s="8"/>
    </row>
    <row r="2199" spans="8:9" x14ac:dyDescent="0.25">
      <c r="H2199" s="8"/>
      <c r="I2199" s="8"/>
    </row>
    <row r="2200" spans="8:9" x14ac:dyDescent="0.25">
      <c r="H2200" s="8"/>
      <c r="I2200" s="8"/>
    </row>
    <row r="2201" spans="8:9" x14ac:dyDescent="0.25">
      <c r="H2201" s="8"/>
      <c r="I2201" s="8"/>
    </row>
    <row r="2202" spans="8:9" x14ac:dyDescent="0.25">
      <c r="H2202" s="8"/>
      <c r="I2202" s="8"/>
    </row>
    <row r="2203" spans="8:9" x14ac:dyDescent="0.25">
      <c r="H2203" s="8"/>
      <c r="I2203" s="8"/>
    </row>
    <row r="2204" spans="8:9" x14ac:dyDescent="0.25">
      <c r="H2204" s="8"/>
      <c r="I2204" s="8"/>
    </row>
    <row r="2205" spans="8:9" x14ac:dyDescent="0.25">
      <c r="H2205" s="8"/>
      <c r="I2205" s="8"/>
    </row>
    <row r="2206" spans="8:9" x14ac:dyDescent="0.25">
      <c r="H2206" s="8"/>
      <c r="I2206" s="8"/>
    </row>
    <row r="2207" spans="8:9" x14ac:dyDescent="0.25">
      <c r="H2207" s="8"/>
      <c r="I2207" s="8"/>
    </row>
    <row r="2208" spans="8:9" x14ac:dyDescent="0.25">
      <c r="H2208" s="8"/>
      <c r="I2208" s="8"/>
    </row>
    <row r="2209" spans="8:9" x14ac:dyDescent="0.25">
      <c r="H2209" s="8"/>
      <c r="I2209" s="8"/>
    </row>
    <row r="2210" spans="8:9" x14ac:dyDescent="0.25">
      <c r="H2210" s="8"/>
      <c r="I2210" s="8"/>
    </row>
    <row r="2211" spans="8:9" x14ac:dyDescent="0.25">
      <c r="H2211" s="8"/>
      <c r="I2211" s="8"/>
    </row>
    <row r="2212" spans="8:9" x14ac:dyDescent="0.25">
      <c r="H2212" s="8"/>
      <c r="I2212" s="8"/>
    </row>
    <row r="2213" spans="8:9" x14ac:dyDescent="0.25">
      <c r="H2213" s="8"/>
      <c r="I2213" s="8"/>
    </row>
    <row r="2214" spans="8:9" x14ac:dyDescent="0.25">
      <c r="H2214" s="8"/>
      <c r="I2214" s="8"/>
    </row>
    <row r="2215" spans="8:9" x14ac:dyDescent="0.25">
      <c r="H2215" s="8"/>
      <c r="I2215" s="8"/>
    </row>
    <row r="2216" spans="8:9" x14ac:dyDescent="0.25">
      <c r="H2216" s="8"/>
      <c r="I2216" s="8"/>
    </row>
    <row r="2217" spans="8:9" x14ac:dyDescent="0.25">
      <c r="H2217" s="8"/>
      <c r="I2217" s="8"/>
    </row>
    <row r="2218" spans="8:9" x14ac:dyDescent="0.25">
      <c r="H2218" s="8"/>
      <c r="I2218" s="8"/>
    </row>
    <row r="2219" spans="8:9" x14ac:dyDescent="0.25">
      <c r="H2219" s="8"/>
      <c r="I2219" s="8"/>
    </row>
    <row r="2220" spans="8:9" x14ac:dyDescent="0.25">
      <c r="H2220" s="8"/>
      <c r="I2220" s="8"/>
    </row>
    <row r="2221" spans="8:9" x14ac:dyDescent="0.25">
      <c r="H2221" s="8"/>
      <c r="I2221" s="8"/>
    </row>
    <row r="2222" spans="8:9" x14ac:dyDescent="0.25">
      <c r="H2222" s="8"/>
      <c r="I2222" s="8"/>
    </row>
    <row r="2223" spans="8:9" x14ac:dyDescent="0.25">
      <c r="H2223" s="8"/>
      <c r="I2223" s="8"/>
    </row>
    <row r="2224" spans="8:9" x14ac:dyDescent="0.25">
      <c r="H2224" s="8"/>
      <c r="I2224" s="8"/>
    </row>
    <row r="2225" spans="8:9" x14ac:dyDescent="0.25">
      <c r="H2225" s="8"/>
      <c r="I2225" s="8"/>
    </row>
    <row r="2226" spans="8:9" x14ac:dyDescent="0.25">
      <c r="H2226" s="8"/>
      <c r="I2226" s="8"/>
    </row>
    <row r="2227" spans="8:9" x14ac:dyDescent="0.25">
      <c r="H2227" s="8"/>
      <c r="I2227" s="8"/>
    </row>
    <row r="2228" spans="8:9" x14ac:dyDescent="0.25">
      <c r="H2228" s="8"/>
      <c r="I2228" s="8"/>
    </row>
    <row r="2229" spans="8:9" x14ac:dyDescent="0.25">
      <c r="H2229" s="8"/>
      <c r="I2229" s="8"/>
    </row>
    <row r="2230" spans="8:9" x14ac:dyDescent="0.25">
      <c r="H2230" s="8"/>
      <c r="I2230" s="8"/>
    </row>
    <row r="2231" spans="8:9" x14ac:dyDescent="0.25">
      <c r="H2231" s="8"/>
      <c r="I2231" s="8"/>
    </row>
    <row r="2232" spans="8:9" x14ac:dyDescent="0.25">
      <c r="H2232" s="8"/>
      <c r="I2232" s="8"/>
    </row>
    <row r="2233" spans="8:9" x14ac:dyDescent="0.25">
      <c r="H2233" s="8"/>
      <c r="I2233" s="8"/>
    </row>
    <row r="2234" spans="8:9" x14ac:dyDescent="0.25">
      <c r="H2234" s="8"/>
      <c r="I2234" s="8"/>
    </row>
    <row r="2235" spans="8:9" x14ac:dyDescent="0.25">
      <c r="H2235" s="8"/>
      <c r="I2235" s="8"/>
    </row>
    <row r="2236" spans="8:9" x14ac:dyDescent="0.25">
      <c r="H2236" s="8"/>
      <c r="I2236" s="8"/>
    </row>
    <row r="2237" spans="8:9" x14ac:dyDescent="0.25">
      <c r="H2237" s="8"/>
      <c r="I2237" s="8"/>
    </row>
    <row r="2238" spans="8:9" x14ac:dyDescent="0.25">
      <c r="H2238" s="8"/>
      <c r="I2238" s="8"/>
    </row>
    <row r="2239" spans="8:9" x14ac:dyDescent="0.25">
      <c r="H2239" s="8"/>
      <c r="I2239" s="8"/>
    </row>
    <row r="2240" spans="8:9" x14ac:dyDescent="0.25">
      <c r="H2240" s="8"/>
      <c r="I2240" s="8"/>
    </row>
    <row r="2241" spans="8:9" x14ac:dyDescent="0.25">
      <c r="H2241" s="8"/>
      <c r="I2241" s="8"/>
    </row>
    <row r="2242" spans="8:9" x14ac:dyDescent="0.25">
      <c r="H2242" s="8"/>
      <c r="I2242" s="8"/>
    </row>
    <row r="2243" spans="8:9" x14ac:dyDescent="0.25">
      <c r="H2243" s="8"/>
      <c r="I2243" s="8"/>
    </row>
    <row r="2244" spans="8:9" x14ac:dyDescent="0.25">
      <c r="H2244" s="8"/>
      <c r="I2244" s="8"/>
    </row>
    <row r="2245" spans="8:9" x14ac:dyDescent="0.25">
      <c r="H2245" s="8"/>
      <c r="I2245" s="8"/>
    </row>
    <row r="2246" spans="8:9" x14ac:dyDescent="0.25">
      <c r="H2246" s="8"/>
      <c r="I2246" s="8"/>
    </row>
    <row r="2247" spans="8:9" x14ac:dyDescent="0.25">
      <c r="H2247" s="8"/>
      <c r="I2247" s="8"/>
    </row>
    <row r="2248" spans="8:9" x14ac:dyDescent="0.25">
      <c r="H2248" s="8"/>
      <c r="I2248" s="8"/>
    </row>
    <row r="2249" spans="8:9" x14ac:dyDescent="0.25">
      <c r="H2249" s="8"/>
      <c r="I2249" s="8"/>
    </row>
    <row r="2250" spans="8:9" x14ac:dyDescent="0.25">
      <c r="H2250" s="8"/>
      <c r="I2250" s="8"/>
    </row>
    <row r="2251" spans="8:9" x14ac:dyDescent="0.25">
      <c r="H2251" s="8"/>
      <c r="I2251" s="8"/>
    </row>
    <row r="2252" spans="8:9" x14ac:dyDescent="0.25">
      <c r="H2252" s="8"/>
      <c r="I2252" s="8"/>
    </row>
    <row r="2253" spans="8:9" x14ac:dyDescent="0.25">
      <c r="H2253" s="8"/>
      <c r="I2253" s="8"/>
    </row>
    <row r="2254" spans="8:9" x14ac:dyDescent="0.25">
      <c r="H2254" s="8"/>
      <c r="I2254" s="8"/>
    </row>
    <row r="2255" spans="8:9" x14ac:dyDescent="0.25">
      <c r="H2255" s="8"/>
      <c r="I2255" s="8"/>
    </row>
    <row r="2256" spans="8:9" x14ac:dyDescent="0.25">
      <c r="H2256" s="8"/>
      <c r="I2256" s="8"/>
    </row>
    <row r="2257" spans="8:9" x14ac:dyDescent="0.25">
      <c r="H2257" s="8"/>
      <c r="I2257" s="8"/>
    </row>
    <row r="2258" spans="8:9" x14ac:dyDescent="0.25">
      <c r="H2258" s="8"/>
      <c r="I2258" s="8"/>
    </row>
    <row r="2259" spans="8:9" x14ac:dyDescent="0.25">
      <c r="H2259" s="8"/>
      <c r="I2259" s="8"/>
    </row>
    <row r="2260" spans="8:9" x14ac:dyDescent="0.25">
      <c r="H2260" s="8"/>
      <c r="I2260" s="8"/>
    </row>
    <row r="2261" spans="8:9" x14ac:dyDescent="0.25">
      <c r="H2261" s="8"/>
      <c r="I2261" s="8"/>
    </row>
    <row r="2262" spans="8:9" x14ac:dyDescent="0.25">
      <c r="H2262" s="8"/>
      <c r="I2262" s="8"/>
    </row>
    <row r="2263" spans="8:9" x14ac:dyDescent="0.25">
      <c r="H2263" s="8"/>
      <c r="I2263" s="8"/>
    </row>
    <row r="2264" spans="8:9" x14ac:dyDescent="0.25">
      <c r="H2264" s="8"/>
      <c r="I2264" s="8"/>
    </row>
    <row r="2265" spans="8:9" x14ac:dyDescent="0.25">
      <c r="H2265" s="8"/>
      <c r="I2265" s="8"/>
    </row>
    <row r="2266" spans="8:9" x14ac:dyDescent="0.25">
      <c r="H2266" s="8"/>
      <c r="I2266" s="8"/>
    </row>
    <row r="2267" spans="8:9" x14ac:dyDescent="0.25">
      <c r="H2267" s="8"/>
      <c r="I2267" s="8"/>
    </row>
    <row r="2268" spans="8:9" x14ac:dyDescent="0.25">
      <c r="H2268" s="8"/>
      <c r="I2268" s="8"/>
    </row>
    <row r="2269" spans="8:9" x14ac:dyDescent="0.25">
      <c r="H2269" s="8"/>
      <c r="I2269" s="8"/>
    </row>
    <row r="2270" spans="8:9" x14ac:dyDescent="0.25">
      <c r="H2270" s="8"/>
      <c r="I2270" s="8"/>
    </row>
    <row r="2271" spans="8:9" x14ac:dyDescent="0.25">
      <c r="H2271" s="8"/>
      <c r="I2271" s="8"/>
    </row>
    <row r="2272" spans="8:9" x14ac:dyDescent="0.25">
      <c r="H2272" s="8"/>
      <c r="I2272" s="8"/>
    </row>
    <row r="2273" spans="8:9" x14ac:dyDescent="0.25">
      <c r="H2273" s="8"/>
      <c r="I2273" s="8"/>
    </row>
    <row r="2274" spans="8:9" x14ac:dyDescent="0.25">
      <c r="H2274" s="8"/>
      <c r="I2274" s="8"/>
    </row>
    <row r="2275" spans="8:9" x14ac:dyDescent="0.25">
      <c r="H2275" s="8"/>
      <c r="I2275" s="8"/>
    </row>
    <row r="2276" spans="8:9" x14ac:dyDescent="0.25">
      <c r="H2276" s="8"/>
      <c r="I2276" s="8"/>
    </row>
    <row r="2277" spans="8:9" x14ac:dyDescent="0.25">
      <c r="H2277" s="8"/>
      <c r="I2277" s="8"/>
    </row>
    <row r="2278" spans="8:9" x14ac:dyDescent="0.25">
      <c r="H2278" s="8"/>
      <c r="I2278" s="8"/>
    </row>
    <row r="2279" spans="8:9" x14ac:dyDescent="0.25">
      <c r="H2279" s="8"/>
      <c r="I2279" s="8"/>
    </row>
    <row r="2280" spans="8:9" x14ac:dyDescent="0.25">
      <c r="H2280" s="8"/>
      <c r="I2280" s="8"/>
    </row>
    <row r="2281" spans="8:9" x14ac:dyDescent="0.25">
      <c r="H2281" s="8"/>
      <c r="I2281" s="8"/>
    </row>
    <row r="2282" spans="8:9" x14ac:dyDescent="0.25">
      <c r="H2282" s="8"/>
      <c r="I2282" s="8"/>
    </row>
    <row r="2283" spans="8:9" x14ac:dyDescent="0.25">
      <c r="H2283" s="8"/>
      <c r="I2283" s="8"/>
    </row>
    <row r="2284" spans="8:9" x14ac:dyDescent="0.25">
      <c r="H2284" s="8"/>
      <c r="I2284" s="8"/>
    </row>
    <row r="2285" spans="8:9" x14ac:dyDescent="0.25">
      <c r="H2285" s="8"/>
      <c r="I2285" s="8"/>
    </row>
    <row r="2286" spans="8:9" x14ac:dyDescent="0.25">
      <c r="H2286" s="8"/>
      <c r="I2286" s="8"/>
    </row>
    <row r="2287" spans="8:9" x14ac:dyDescent="0.25">
      <c r="H2287" s="8"/>
      <c r="I2287" s="8"/>
    </row>
    <row r="2288" spans="8:9" x14ac:dyDescent="0.25">
      <c r="H2288" s="8"/>
      <c r="I2288" s="8"/>
    </row>
    <row r="2289" spans="8:9" x14ac:dyDescent="0.25">
      <c r="H2289" s="8"/>
      <c r="I2289" s="8"/>
    </row>
    <row r="2290" spans="8:9" x14ac:dyDescent="0.25">
      <c r="H2290" s="8"/>
      <c r="I2290" s="8"/>
    </row>
    <row r="2291" spans="8:9" x14ac:dyDescent="0.25">
      <c r="H2291" s="8"/>
      <c r="I2291" s="8"/>
    </row>
    <row r="2292" spans="8:9" x14ac:dyDescent="0.25">
      <c r="H2292" s="8"/>
      <c r="I2292" s="8"/>
    </row>
    <row r="2293" spans="8:9" x14ac:dyDescent="0.25">
      <c r="H2293" s="8"/>
      <c r="I2293" s="8"/>
    </row>
    <row r="2294" spans="8:9" x14ac:dyDescent="0.25">
      <c r="H2294" s="8"/>
      <c r="I2294" s="8"/>
    </row>
    <row r="2295" spans="8:9" x14ac:dyDescent="0.25">
      <c r="H2295" s="8"/>
      <c r="I2295" s="8"/>
    </row>
    <row r="2296" spans="8:9" x14ac:dyDescent="0.25">
      <c r="H2296" s="8"/>
      <c r="I2296" s="8"/>
    </row>
    <row r="2297" spans="8:9" x14ac:dyDescent="0.25">
      <c r="H2297" s="8"/>
      <c r="I2297" s="8"/>
    </row>
    <row r="2298" spans="8:9" x14ac:dyDescent="0.25">
      <c r="H2298" s="8"/>
      <c r="I2298" s="8"/>
    </row>
    <row r="2299" spans="8:9" x14ac:dyDescent="0.25">
      <c r="H2299" s="8"/>
      <c r="I2299" s="8"/>
    </row>
    <row r="2300" spans="8:9" x14ac:dyDescent="0.25">
      <c r="H2300" s="8"/>
      <c r="I2300" s="8"/>
    </row>
    <row r="2301" spans="8:9" x14ac:dyDescent="0.25">
      <c r="H2301" s="8"/>
      <c r="I2301" s="8"/>
    </row>
    <row r="2302" spans="8:9" x14ac:dyDescent="0.25">
      <c r="H2302" s="8"/>
      <c r="I2302" s="8"/>
    </row>
    <row r="2303" spans="8:9" x14ac:dyDescent="0.25">
      <c r="H2303" s="8"/>
      <c r="I2303" s="8"/>
    </row>
    <row r="2304" spans="8:9" x14ac:dyDescent="0.25">
      <c r="H2304" s="8"/>
      <c r="I2304" s="8"/>
    </row>
    <row r="2305" spans="8:9" x14ac:dyDescent="0.25">
      <c r="H2305" s="8"/>
      <c r="I2305" s="8"/>
    </row>
    <row r="2306" spans="8:9" x14ac:dyDescent="0.25">
      <c r="H2306" s="8"/>
      <c r="I2306" s="8"/>
    </row>
    <row r="2307" spans="8:9" x14ac:dyDescent="0.25">
      <c r="H2307" s="8"/>
      <c r="I2307" s="8"/>
    </row>
    <row r="2308" spans="8:9" x14ac:dyDescent="0.25">
      <c r="H2308" s="8"/>
      <c r="I2308" s="8"/>
    </row>
    <row r="2309" spans="8:9" x14ac:dyDescent="0.25">
      <c r="H2309" s="8"/>
      <c r="I2309" s="8"/>
    </row>
    <row r="2310" spans="8:9" x14ac:dyDescent="0.25">
      <c r="H2310" s="8"/>
      <c r="I2310" s="8"/>
    </row>
    <row r="2311" spans="8:9" x14ac:dyDescent="0.25">
      <c r="H2311" s="8"/>
      <c r="I2311" s="8"/>
    </row>
    <row r="2312" spans="8:9" x14ac:dyDescent="0.25">
      <c r="H2312" s="8"/>
      <c r="I2312" s="8"/>
    </row>
    <row r="2313" spans="8:9" x14ac:dyDescent="0.25">
      <c r="H2313" s="8"/>
      <c r="I2313" s="8"/>
    </row>
    <row r="2314" spans="8:9" x14ac:dyDescent="0.25">
      <c r="H2314" s="8"/>
      <c r="I2314" s="8"/>
    </row>
    <row r="2315" spans="8:9" x14ac:dyDescent="0.25">
      <c r="H2315" s="8"/>
      <c r="I2315" s="8"/>
    </row>
    <row r="2316" spans="8:9" x14ac:dyDescent="0.25">
      <c r="H2316" s="8"/>
      <c r="I2316" s="8"/>
    </row>
    <row r="2317" spans="8:9" x14ac:dyDescent="0.25">
      <c r="H2317" s="8"/>
      <c r="I2317" s="8"/>
    </row>
    <row r="2318" spans="8:9" x14ac:dyDescent="0.25">
      <c r="H2318" s="8"/>
      <c r="I2318" s="8"/>
    </row>
    <row r="2319" spans="8:9" x14ac:dyDescent="0.25">
      <c r="H2319" s="8"/>
      <c r="I2319" s="8"/>
    </row>
    <row r="2320" spans="8:9" x14ac:dyDescent="0.25">
      <c r="H2320" s="8"/>
      <c r="I2320" s="8"/>
    </row>
    <row r="2321" spans="8:9" x14ac:dyDescent="0.25">
      <c r="H2321" s="8"/>
      <c r="I2321" s="8"/>
    </row>
    <row r="2322" spans="8:9" x14ac:dyDescent="0.25">
      <c r="H2322" s="8"/>
      <c r="I2322" s="8"/>
    </row>
    <row r="2323" spans="8:9" x14ac:dyDescent="0.25">
      <c r="H2323" s="8"/>
      <c r="I2323" s="8"/>
    </row>
    <row r="2324" spans="8:9" x14ac:dyDescent="0.25">
      <c r="H2324" s="8"/>
      <c r="I2324" s="8"/>
    </row>
    <row r="2325" spans="8:9" x14ac:dyDescent="0.25">
      <c r="H2325" s="8"/>
      <c r="I2325" s="8"/>
    </row>
    <row r="2326" spans="8:9" x14ac:dyDescent="0.25">
      <c r="H2326" s="8"/>
      <c r="I2326" s="8"/>
    </row>
    <row r="2327" spans="8:9" x14ac:dyDescent="0.25">
      <c r="H2327" s="8"/>
      <c r="I2327" s="8"/>
    </row>
    <row r="2328" spans="8:9" x14ac:dyDescent="0.25">
      <c r="H2328" s="8"/>
      <c r="I2328" s="8"/>
    </row>
    <row r="2329" spans="8:9" x14ac:dyDescent="0.25">
      <c r="H2329" s="8"/>
      <c r="I2329" s="8"/>
    </row>
    <row r="2330" spans="8:9" x14ac:dyDescent="0.25">
      <c r="H2330" s="8"/>
      <c r="I2330" s="8"/>
    </row>
    <row r="2331" spans="8:9" x14ac:dyDescent="0.25">
      <c r="H2331" s="8"/>
      <c r="I2331" s="8"/>
    </row>
    <row r="2332" spans="8:9" x14ac:dyDescent="0.25">
      <c r="H2332" s="8"/>
      <c r="I2332" s="8"/>
    </row>
    <row r="2333" spans="8:9" x14ac:dyDescent="0.25">
      <c r="H2333" s="8"/>
      <c r="I2333" s="8"/>
    </row>
    <row r="2334" spans="8:9" x14ac:dyDescent="0.25">
      <c r="H2334" s="8"/>
      <c r="I2334" s="8"/>
    </row>
    <row r="2335" spans="8:9" x14ac:dyDescent="0.25">
      <c r="H2335" s="8"/>
      <c r="I2335" s="8"/>
    </row>
    <row r="2336" spans="8:9" x14ac:dyDescent="0.25">
      <c r="H2336" s="8"/>
      <c r="I2336" s="8"/>
    </row>
    <row r="2337" spans="8:9" x14ac:dyDescent="0.25">
      <c r="H2337" s="8"/>
      <c r="I2337" s="8"/>
    </row>
    <row r="2338" spans="8:9" x14ac:dyDescent="0.25">
      <c r="H2338" s="8"/>
      <c r="I2338" s="8"/>
    </row>
    <row r="2339" spans="8:9" x14ac:dyDescent="0.25">
      <c r="H2339" s="8"/>
      <c r="I2339" s="8"/>
    </row>
    <row r="2340" spans="8:9" x14ac:dyDescent="0.25">
      <c r="H2340" s="8"/>
      <c r="I2340" s="8"/>
    </row>
    <row r="2341" spans="8:9" x14ac:dyDescent="0.25">
      <c r="H2341" s="8"/>
      <c r="I2341" s="8"/>
    </row>
    <row r="2342" spans="8:9" x14ac:dyDescent="0.25">
      <c r="H2342" s="8"/>
      <c r="I2342" s="8"/>
    </row>
    <row r="2343" spans="8:9" x14ac:dyDescent="0.25">
      <c r="H2343" s="8"/>
      <c r="I2343" s="8"/>
    </row>
    <row r="2344" spans="8:9" x14ac:dyDescent="0.25">
      <c r="H2344" s="8"/>
      <c r="I2344" s="8"/>
    </row>
    <row r="2345" spans="8:9" x14ac:dyDescent="0.25">
      <c r="H2345" s="8"/>
      <c r="I2345" s="8"/>
    </row>
    <row r="2346" spans="8:9" x14ac:dyDescent="0.25">
      <c r="H2346" s="8"/>
      <c r="I2346" s="8"/>
    </row>
    <row r="2347" spans="8:9" x14ac:dyDescent="0.25">
      <c r="H2347" s="8"/>
      <c r="I2347" s="8"/>
    </row>
    <row r="2348" spans="8:9" x14ac:dyDescent="0.25">
      <c r="H2348" s="8"/>
      <c r="I2348" s="8"/>
    </row>
    <row r="2349" spans="8:9" x14ac:dyDescent="0.25">
      <c r="H2349" s="8"/>
      <c r="I2349" s="8"/>
    </row>
    <row r="2350" spans="8:9" x14ac:dyDescent="0.25">
      <c r="H2350" s="8"/>
      <c r="I2350" s="8"/>
    </row>
    <row r="2351" spans="8:9" x14ac:dyDescent="0.25">
      <c r="H2351" s="8"/>
      <c r="I2351" s="8"/>
    </row>
    <row r="2352" spans="8:9" x14ac:dyDescent="0.25">
      <c r="H2352" s="8"/>
      <c r="I2352" s="8"/>
    </row>
    <row r="2353" spans="8:9" x14ac:dyDescent="0.25">
      <c r="H2353" s="8"/>
      <c r="I2353" s="8"/>
    </row>
    <row r="2354" spans="8:9" x14ac:dyDescent="0.25">
      <c r="H2354" s="8"/>
      <c r="I2354" s="8"/>
    </row>
    <row r="2355" spans="8:9" x14ac:dyDescent="0.25">
      <c r="H2355" s="8"/>
      <c r="I2355" s="8"/>
    </row>
    <row r="2356" spans="8:9" x14ac:dyDescent="0.25">
      <c r="H2356" s="8"/>
      <c r="I2356" s="8"/>
    </row>
    <row r="2357" spans="8:9" x14ac:dyDescent="0.25">
      <c r="H2357" s="8"/>
      <c r="I2357" s="8"/>
    </row>
    <row r="2358" spans="8:9" x14ac:dyDescent="0.25">
      <c r="H2358" s="8"/>
      <c r="I2358" s="8"/>
    </row>
    <row r="2359" spans="8:9" x14ac:dyDescent="0.25">
      <c r="H2359" s="8"/>
      <c r="I2359" s="8"/>
    </row>
    <row r="2360" spans="8:9" x14ac:dyDescent="0.25">
      <c r="H2360" s="8"/>
      <c r="I2360" s="8"/>
    </row>
    <row r="2361" spans="8:9" x14ac:dyDescent="0.25">
      <c r="H2361" s="8"/>
      <c r="I2361" s="8"/>
    </row>
    <row r="2362" spans="8:9" x14ac:dyDescent="0.25">
      <c r="H2362" s="8"/>
      <c r="I2362" s="8"/>
    </row>
    <row r="2363" spans="8:9" x14ac:dyDescent="0.25">
      <c r="H2363" s="8"/>
      <c r="I2363" s="8"/>
    </row>
    <row r="2364" spans="8:9" x14ac:dyDescent="0.25">
      <c r="H2364" s="8"/>
      <c r="I2364" s="8"/>
    </row>
    <row r="2365" spans="8:9" x14ac:dyDescent="0.25">
      <c r="H2365" s="8"/>
      <c r="I2365" s="8"/>
    </row>
    <row r="2366" spans="8:9" x14ac:dyDescent="0.25">
      <c r="H2366" s="8"/>
      <c r="I2366" s="8"/>
    </row>
    <row r="2367" spans="8:9" x14ac:dyDescent="0.25">
      <c r="H2367" s="8"/>
      <c r="I2367" s="8"/>
    </row>
    <row r="2368" spans="8:9" x14ac:dyDescent="0.25">
      <c r="H2368" s="8"/>
      <c r="I2368" s="8"/>
    </row>
    <row r="2369" spans="8:9" x14ac:dyDescent="0.25">
      <c r="H2369" s="8"/>
      <c r="I2369" s="8"/>
    </row>
    <row r="2370" spans="8:9" x14ac:dyDescent="0.25">
      <c r="H2370" s="8"/>
      <c r="I2370" s="8"/>
    </row>
    <row r="2371" spans="8:9" x14ac:dyDescent="0.25">
      <c r="H2371" s="8"/>
      <c r="I2371" s="8"/>
    </row>
    <row r="2372" spans="8:9" x14ac:dyDescent="0.25">
      <c r="H2372" s="8"/>
      <c r="I2372" s="8"/>
    </row>
    <row r="2373" spans="8:9" x14ac:dyDescent="0.25">
      <c r="H2373" s="8"/>
      <c r="I2373" s="8"/>
    </row>
    <row r="2374" spans="8:9" x14ac:dyDescent="0.25">
      <c r="H2374" s="8"/>
      <c r="I2374" s="8"/>
    </row>
    <row r="2375" spans="8:9" x14ac:dyDescent="0.25">
      <c r="H2375" s="8"/>
      <c r="I2375" s="8"/>
    </row>
    <row r="2376" spans="8:9" x14ac:dyDescent="0.25">
      <c r="H2376" s="8"/>
      <c r="I2376" s="8"/>
    </row>
    <row r="2377" spans="8:9" x14ac:dyDescent="0.25">
      <c r="H2377" s="8"/>
      <c r="I2377" s="8"/>
    </row>
    <row r="2378" spans="8:9" x14ac:dyDescent="0.25">
      <c r="H2378" s="8"/>
      <c r="I2378" s="8"/>
    </row>
    <row r="2379" spans="8:9" x14ac:dyDescent="0.25">
      <c r="H2379" s="8"/>
      <c r="I2379" s="8"/>
    </row>
    <row r="2380" spans="8:9" x14ac:dyDescent="0.25">
      <c r="H2380" s="8"/>
      <c r="I2380" s="8"/>
    </row>
    <row r="2381" spans="8:9" x14ac:dyDescent="0.25">
      <c r="H2381" s="8"/>
      <c r="I2381" s="8"/>
    </row>
    <row r="2382" spans="8:9" x14ac:dyDescent="0.25">
      <c r="H2382" s="8"/>
      <c r="I2382" s="8"/>
    </row>
    <row r="2383" spans="8:9" x14ac:dyDescent="0.25">
      <c r="H2383" s="8"/>
      <c r="I2383" s="8"/>
    </row>
    <row r="2384" spans="8:9" x14ac:dyDescent="0.25">
      <c r="H2384" s="8"/>
      <c r="I2384" s="8"/>
    </row>
    <row r="2385" spans="8:9" x14ac:dyDescent="0.25">
      <c r="H2385" s="8"/>
      <c r="I2385" s="8"/>
    </row>
    <row r="2386" spans="8:9" x14ac:dyDescent="0.25">
      <c r="H2386" s="8"/>
      <c r="I2386" s="8"/>
    </row>
    <row r="2387" spans="8:9" x14ac:dyDescent="0.25">
      <c r="H2387" s="8"/>
      <c r="I2387" s="8"/>
    </row>
    <row r="2388" spans="8:9" x14ac:dyDescent="0.25">
      <c r="H2388" s="8"/>
      <c r="I2388" s="8"/>
    </row>
    <row r="2389" spans="8:9" x14ac:dyDescent="0.25">
      <c r="H2389" s="8"/>
      <c r="I2389" s="8"/>
    </row>
    <row r="2390" spans="8:9" x14ac:dyDescent="0.25">
      <c r="H2390" s="8"/>
      <c r="I2390" s="8"/>
    </row>
    <row r="2391" spans="8:9" x14ac:dyDescent="0.25">
      <c r="H2391" s="8"/>
      <c r="I2391" s="8"/>
    </row>
    <row r="2392" spans="8:9" x14ac:dyDescent="0.25">
      <c r="H2392" s="8"/>
      <c r="I2392" s="8"/>
    </row>
    <row r="2393" spans="8:9" x14ac:dyDescent="0.25">
      <c r="H2393" s="8"/>
      <c r="I2393" s="8"/>
    </row>
    <row r="2394" spans="8:9" x14ac:dyDescent="0.25">
      <c r="H2394" s="8"/>
      <c r="I2394" s="8"/>
    </row>
    <row r="2395" spans="8:9" x14ac:dyDescent="0.25">
      <c r="H2395" s="8"/>
      <c r="I2395" s="8"/>
    </row>
    <row r="2396" spans="8:9" x14ac:dyDescent="0.25">
      <c r="H2396" s="8"/>
      <c r="I2396" s="8"/>
    </row>
    <row r="2397" spans="8:9" x14ac:dyDescent="0.25">
      <c r="H2397" s="8"/>
      <c r="I2397" s="8"/>
    </row>
    <row r="2398" spans="8:9" x14ac:dyDescent="0.25">
      <c r="H2398" s="8"/>
      <c r="I2398" s="8"/>
    </row>
    <row r="2399" spans="8:9" x14ac:dyDescent="0.25">
      <c r="H2399" s="8"/>
      <c r="I2399" s="8"/>
    </row>
    <row r="2400" spans="8:9" x14ac:dyDescent="0.25">
      <c r="H2400" s="8"/>
      <c r="I2400" s="8"/>
    </row>
    <row r="2401" spans="8:9" x14ac:dyDescent="0.25">
      <c r="H2401" s="8"/>
      <c r="I2401" s="8"/>
    </row>
    <row r="2402" spans="8:9" x14ac:dyDescent="0.25">
      <c r="H2402" s="8"/>
      <c r="I2402" s="8"/>
    </row>
    <row r="2403" spans="8:9" x14ac:dyDescent="0.25">
      <c r="H2403" s="8"/>
      <c r="I2403" s="8"/>
    </row>
    <row r="2404" spans="8:9" x14ac:dyDescent="0.25">
      <c r="H2404" s="8"/>
      <c r="I2404" s="8"/>
    </row>
    <row r="2405" spans="8:9" x14ac:dyDescent="0.25">
      <c r="H2405" s="8"/>
      <c r="I2405" s="8"/>
    </row>
    <row r="2406" spans="8:9" x14ac:dyDescent="0.25">
      <c r="H2406" s="8"/>
      <c r="I2406" s="8"/>
    </row>
    <row r="2407" spans="8:9" x14ac:dyDescent="0.25">
      <c r="H2407" s="8"/>
      <c r="I2407" s="8"/>
    </row>
    <row r="2408" spans="8:9" x14ac:dyDescent="0.25">
      <c r="H2408" s="8"/>
      <c r="I2408" s="8"/>
    </row>
    <row r="2409" spans="8:9" x14ac:dyDescent="0.25">
      <c r="H2409" s="8"/>
      <c r="I2409" s="8"/>
    </row>
    <row r="2410" spans="8:9" x14ac:dyDescent="0.25">
      <c r="H2410" s="8"/>
      <c r="I2410" s="8"/>
    </row>
    <row r="2411" spans="8:9" x14ac:dyDescent="0.25">
      <c r="H2411" s="8"/>
      <c r="I2411" s="8"/>
    </row>
    <row r="2412" spans="8:9" x14ac:dyDescent="0.25">
      <c r="H2412" s="8"/>
      <c r="I2412" s="8"/>
    </row>
    <row r="2413" spans="8:9" x14ac:dyDescent="0.25">
      <c r="H2413" s="8"/>
      <c r="I2413" s="8"/>
    </row>
    <row r="2414" spans="8:9" x14ac:dyDescent="0.25">
      <c r="H2414" s="8"/>
      <c r="I2414" s="8"/>
    </row>
    <row r="2415" spans="8:9" x14ac:dyDescent="0.25">
      <c r="H2415" s="8"/>
      <c r="I2415" s="8"/>
    </row>
    <row r="2416" spans="8:9" x14ac:dyDescent="0.25">
      <c r="H2416" s="8"/>
      <c r="I2416" s="8"/>
    </row>
    <row r="2417" spans="8:9" x14ac:dyDescent="0.25">
      <c r="H2417" s="8"/>
      <c r="I2417" s="8"/>
    </row>
    <row r="2418" spans="8:9" x14ac:dyDescent="0.25">
      <c r="H2418" s="8"/>
      <c r="I2418" s="8"/>
    </row>
    <row r="2419" spans="8:9" x14ac:dyDescent="0.25">
      <c r="H2419" s="8"/>
      <c r="I2419" s="8"/>
    </row>
    <row r="2420" spans="8:9" x14ac:dyDescent="0.25">
      <c r="H2420" s="8"/>
      <c r="I2420" s="8"/>
    </row>
    <row r="2421" spans="8:9" x14ac:dyDescent="0.25">
      <c r="H2421" s="8"/>
      <c r="I2421" s="8"/>
    </row>
    <row r="2422" spans="8:9" x14ac:dyDescent="0.25">
      <c r="H2422" s="8"/>
      <c r="I2422" s="8"/>
    </row>
    <row r="2423" spans="8:9" x14ac:dyDescent="0.25">
      <c r="H2423" s="8"/>
      <c r="I2423" s="8"/>
    </row>
    <row r="2424" spans="8:9" x14ac:dyDescent="0.25">
      <c r="H2424" s="8"/>
      <c r="I2424" s="8"/>
    </row>
    <row r="2425" spans="8:9" x14ac:dyDescent="0.25">
      <c r="H2425" s="8"/>
      <c r="I2425" s="8"/>
    </row>
    <row r="2426" spans="8:9" x14ac:dyDescent="0.25">
      <c r="H2426" s="8"/>
      <c r="I2426" s="8"/>
    </row>
    <row r="2427" spans="8:9" x14ac:dyDescent="0.25">
      <c r="H2427" s="8"/>
      <c r="I2427" s="8"/>
    </row>
    <row r="2428" spans="8:9" x14ac:dyDescent="0.25">
      <c r="H2428" s="8"/>
      <c r="I2428" s="8"/>
    </row>
    <row r="2429" spans="8:9" x14ac:dyDescent="0.25">
      <c r="H2429" s="8"/>
      <c r="I2429" s="8"/>
    </row>
    <row r="2430" spans="8:9" x14ac:dyDescent="0.25">
      <c r="H2430" s="8"/>
      <c r="I2430" s="8"/>
    </row>
    <row r="2431" spans="8:9" x14ac:dyDescent="0.25">
      <c r="H2431" s="8"/>
      <c r="I2431" s="8"/>
    </row>
    <row r="2432" spans="8:9" x14ac:dyDescent="0.25">
      <c r="H2432" s="8"/>
      <c r="I2432" s="8"/>
    </row>
    <row r="2433" spans="8:9" x14ac:dyDescent="0.25">
      <c r="H2433" s="8"/>
      <c r="I2433" s="8"/>
    </row>
    <row r="2434" spans="8:9" x14ac:dyDescent="0.25">
      <c r="H2434" s="8"/>
      <c r="I2434" s="8"/>
    </row>
    <row r="2435" spans="8:9" x14ac:dyDescent="0.25">
      <c r="H2435" s="8"/>
      <c r="I2435" s="8"/>
    </row>
    <row r="2436" spans="8:9" x14ac:dyDescent="0.25">
      <c r="H2436" s="8"/>
      <c r="I2436" s="8"/>
    </row>
    <row r="2437" spans="8:9" x14ac:dyDescent="0.25">
      <c r="H2437" s="8"/>
      <c r="I2437" s="8"/>
    </row>
    <row r="2438" spans="8:9" x14ac:dyDescent="0.25">
      <c r="H2438" s="8"/>
      <c r="I2438" s="8"/>
    </row>
    <row r="2439" spans="8:9" x14ac:dyDescent="0.25">
      <c r="H2439" s="8"/>
      <c r="I2439" s="8"/>
    </row>
    <row r="2440" spans="8:9" x14ac:dyDescent="0.25">
      <c r="H2440" s="8"/>
      <c r="I2440" s="8"/>
    </row>
    <row r="2441" spans="8:9" x14ac:dyDescent="0.25">
      <c r="H2441" s="8"/>
      <c r="I2441" s="8"/>
    </row>
    <row r="2442" spans="8:9" x14ac:dyDescent="0.25">
      <c r="H2442" s="8"/>
      <c r="I2442" s="8"/>
    </row>
    <row r="2443" spans="8:9" x14ac:dyDescent="0.25">
      <c r="H2443" s="8"/>
      <c r="I2443" s="8"/>
    </row>
    <row r="2444" spans="8:9" x14ac:dyDescent="0.25">
      <c r="H2444" s="8"/>
      <c r="I2444" s="8"/>
    </row>
    <row r="2445" spans="8:9" x14ac:dyDescent="0.25">
      <c r="H2445" s="8"/>
      <c r="I2445" s="8"/>
    </row>
    <row r="2446" spans="8:9" x14ac:dyDescent="0.25">
      <c r="H2446" s="8"/>
      <c r="I2446" s="8"/>
    </row>
    <row r="2447" spans="8:9" x14ac:dyDescent="0.25">
      <c r="H2447" s="8"/>
      <c r="I2447" s="8"/>
    </row>
    <row r="2448" spans="8:9" x14ac:dyDescent="0.25">
      <c r="H2448" s="8"/>
      <c r="I2448" s="8"/>
    </row>
    <row r="2449" spans="8:9" x14ac:dyDescent="0.25">
      <c r="H2449" s="8"/>
      <c r="I2449" s="8"/>
    </row>
    <row r="2450" spans="8:9" x14ac:dyDescent="0.25">
      <c r="H2450" s="8"/>
      <c r="I2450" s="8"/>
    </row>
    <row r="2451" spans="8:9" x14ac:dyDescent="0.25">
      <c r="H2451" s="8"/>
      <c r="I2451" s="8"/>
    </row>
    <row r="2452" spans="8:9" x14ac:dyDescent="0.25">
      <c r="H2452" s="8"/>
      <c r="I2452" s="8"/>
    </row>
    <row r="2453" spans="8:9" x14ac:dyDescent="0.25">
      <c r="H2453" s="8"/>
      <c r="I2453" s="8"/>
    </row>
    <row r="2454" spans="8:9" x14ac:dyDescent="0.25">
      <c r="H2454" s="8"/>
      <c r="I2454" s="8"/>
    </row>
    <row r="2455" spans="8:9" x14ac:dyDescent="0.25">
      <c r="H2455" s="8"/>
      <c r="I2455" s="8"/>
    </row>
    <row r="2456" spans="8:9" x14ac:dyDescent="0.25">
      <c r="H2456" s="8"/>
      <c r="I2456" s="8"/>
    </row>
    <row r="2457" spans="8:9" x14ac:dyDescent="0.25">
      <c r="H2457" s="8"/>
      <c r="I2457" s="8"/>
    </row>
    <row r="2458" spans="8:9" x14ac:dyDescent="0.25">
      <c r="H2458" s="8"/>
      <c r="I2458" s="8"/>
    </row>
    <row r="2459" spans="8:9" x14ac:dyDescent="0.25">
      <c r="H2459" s="8"/>
      <c r="I2459" s="8"/>
    </row>
    <row r="2460" spans="8:9" x14ac:dyDescent="0.25">
      <c r="H2460" s="8"/>
      <c r="I2460" s="8"/>
    </row>
    <row r="2461" spans="8:9" x14ac:dyDescent="0.25">
      <c r="H2461" s="8"/>
      <c r="I2461" s="8"/>
    </row>
    <row r="2462" spans="8:9" x14ac:dyDescent="0.25">
      <c r="H2462" s="8"/>
      <c r="I2462" s="8"/>
    </row>
    <row r="2463" spans="8:9" x14ac:dyDescent="0.25">
      <c r="H2463" s="8"/>
      <c r="I2463" s="8"/>
    </row>
    <row r="2464" spans="8:9" x14ac:dyDescent="0.25">
      <c r="H2464" s="8"/>
      <c r="I2464" s="8"/>
    </row>
    <row r="2465" spans="8:9" x14ac:dyDescent="0.25">
      <c r="H2465" s="8"/>
      <c r="I2465" s="8"/>
    </row>
    <row r="2466" spans="8:9" x14ac:dyDescent="0.25">
      <c r="H2466" s="8"/>
      <c r="I2466" s="8"/>
    </row>
    <row r="2467" spans="8:9" x14ac:dyDescent="0.25">
      <c r="H2467" s="8"/>
      <c r="I2467" s="8"/>
    </row>
    <row r="2468" spans="8:9" x14ac:dyDescent="0.25">
      <c r="H2468" s="8"/>
      <c r="I2468" s="8"/>
    </row>
    <row r="2469" spans="8:9" x14ac:dyDescent="0.25">
      <c r="H2469" s="8"/>
      <c r="I2469" s="8"/>
    </row>
    <row r="2470" spans="8:9" x14ac:dyDescent="0.25">
      <c r="H2470" s="8"/>
      <c r="I2470" s="8"/>
    </row>
    <row r="2471" spans="8:9" x14ac:dyDescent="0.25">
      <c r="H2471" s="8"/>
      <c r="I2471" s="8"/>
    </row>
    <row r="2472" spans="8:9" x14ac:dyDescent="0.25">
      <c r="H2472" s="8"/>
      <c r="I2472" s="8"/>
    </row>
    <row r="2473" spans="8:9" x14ac:dyDescent="0.25">
      <c r="H2473" s="8"/>
      <c r="I2473" s="8"/>
    </row>
    <row r="2474" spans="8:9" x14ac:dyDescent="0.25">
      <c r="H2474" s="8"/>
      <c r="I2474" s="8"/>
    </row>
    <row r="2475" spans="8:9" x14ac:dyDescent="0.25">
      <c r="H2475" s="8"/>
      <c r="I2475" s="8"/>
    </row>
    <row r="2476" spans="8:9" x14ac:dyDescent="0.25">
      <c r="H2476" s="8"/>
      <c r="I2476" s="8"/>
    </row>
    <row r="2477" spans="8:9" x14ac:dyDescent="0.25">
      <c r="H2477" s="8"/>
      <c r="I2477" s="8"/>
    </row>
    <row r="2478" spans="8:9" x14ac:dyDescent="0.25">
      <c r="H2478" s="8"/>
      <c r="I2478" s="8"/>
    </row>
    <row r="2479" spans="8:9" x14ac:dyDescent="0.25">
      <c r="H2479" s="8"/>
      <c r="I2479" s="8"/>
    </row>
    <row r="2480" spans="8:9" x14ac:dyDescent="0.25">
      <c r="H2480" s="8"/>
      <c r="I2480" s="8"/>
    </row>
    <row r="2481" spans="8:9" x14ac:dyDescent="0.25">
      <c r="H2481" s="8"/>
      <c r="I2481" s="8"/>
    </row>
    <row r="2482" spans="8:9" x14ac:dyDescent="0.25">
      <c r="H2482" s="8"/>
      <c r="I2482" s="8"/>
    </row>
    <row r="2483" spans="8:9" x14ac:dyDescent="0.25">
      <c r="H2483" s="8"/>
      <c r="I2483" s="8"/>
    </row>
    <row r="2484" spans="8:9" x14ac:dyDescent="0.25">
      <c r="H2484" s="8"/>
      <c r="I2484" s="8"/>
    </row>
    <row r="2485" spans="8:9" x14ac:dyDescent="0.25">
      <c r="H2485" s="8"/>
      <c r="I2485" s="8"/>
    </row>
    <row r="2486" spans="8:9" x14ac:dyDescent="0.25">
      <c r="H2486" s="8"/>
      <c r="I2486" s="8"/>
    </row>
    <row r="2487" spans="8:9" x14ac:dyDescent="0.25">
      <c r="H2487" s="8"/>
      <c r="I2487" s="8"/>
    </row>
    <row r="2488" spans="8:9" x14ac:dyDescent="0.25">
      <c r="H2488" s="8"/>
      <c r="I2488" s="8"/>
    </row>
    <row r="2489" spans="8:9" x14ac:dyDescent="0.25">
      <c r="H2489" s="8"/>
      <c r="I2489" s="8"/>
    </row>
    <row r="2490" spans="8:9" x14ac:dyDescent="0.25">
      <c r="H2490" s="8"/>
      <c r="I2490" s="8"/>
    </row>
    <row r="2491" spans="8:9" x14ac:dyDescent="0.25">
      <c r="H2491" s="8"/>
      <c r="I2491" s="8"/>
    </row>
    <row r="2492" spans="8:9" x14ac:dyDescent="0.25">
      <c r="H2492" s="8"/>
      <c r="I2492" s="8"/>
    </row>
    <row r="2493" spans="8:9" x14ac:dyDescent="0.25">
      <c r="H2493" s="8"/>
      <c r="I2493" s="8"/>
    </row>
    <row r="2494" spans="8:9" x14ac:dyDescent="0.25">
      <c r="H2494" s="8"/>
      <c r="I2494" s="8"/>
    </row>
    <row r="2495" spans="8:9" x14ac:dyDescent="0.25">
      <c r="H2495" s="8"/>
      <c r="I2495" s="8"/>
    </row>
    <row r="2496" spans="8:9" x14ac:dyDescent="0.25">
      <c r="H2496" s="8"/>
      <c r="I2496" s="8"/>
    </row>
    <row r="2497" spans="8:9" x14ac:dyDescent="0.25">
      <c r="H2497" s="8"/>
      <c r="I2497" s="8"/>
    </row>
    <row r="2498" spans="8:9" x14ac:dyDescent="0.25">
      <c r="H2498" s="8"/>
      <c r="I2498" s="8"/>
    </row>
    <row r="2499" spans="8:9" x14ac:dyDescent="0.25">
      <c r="H2499" s="8"/>
      <c r="I2499" s="8"/>
    </row>
    <row r="2500" spans="8:9" x14ac:dyDescent="0.25">
      <c r="H2500" s="8"/>
      <c r="I2500" s="8"/>
    </row>
    <row r="2501" spans="8:9" x14ac:dyDescent="0.25">
      <c r="H2501" s="8"/>
      <c r="I2501" s="8"/>
    </row>
    <row r="2502" spans="8:9" x14ac:dyDescent="0.25">
      <c r="H2502" s="8"/>
      <c r="I2502" s="8"/>
    </row>
    <row r="2503" spans="8:9" x14ac:dyDescent="0.25">
      <c r="H2503" s="8"/>
      <c r="I2503" s="8"/>
    </row>
    <row r="2504" spans="8:9" x14ac:dyDescent="0.25">
      <c r="H2504" s="8"/>
      <c r="I2504" s="8"/>
    </row>
    <row r="2505" spans="8:9" x14ac:dyDescent="0.25">
      <c r="H2505" s="8"/>
      <c r="I2505" s="8"/>
    </row>
    <row r="2506" spans="8:9" x14ac:dyDescent="0.25">
      <c r="H2506" s="8"/>
      <c r="I2506" s="8"/>
    </row>
    <row r="2507" spans="8:9" x14ac:dyDescent="0.25">
      <c r="H2507" s="8"/>
      <c r="I2507" s="8"/>
    </row>
    <row r="2508" spans="8:9" x14ac:dyDescent="0.25">
      <c r="H2508" s="8"/>
      <c r="I2508" s="8"/>
    </row>
    <row r="2509" spans="8:9" x14ac:dyDescent="0.25">
      <c r="H2509" s="8"/>
      <c r="I2509" s="8"/>
    </row>
    <row r="2510" spans="8:9" x14ac:dyDescent="0.25">
      <c r="H2510" s="8"/>
      <c r="I2510" s="8"/>
    </row>
    <row r="2511" spans="8:9" x14ac:dyDescent="0.25">
      <c r="H2511" s="8"/>
      <c r="I2511" s="8"/>
    </row>
    <row r="2512" spans="8:9" x14ac:dyDescent="0.25">
      <c r="H2512" s="8"/>
      <c r="I2512" s="8"/>
    </row>
    <row r="2513" spans="8:9" x14ac:dyDescent="0.25">
      <c r="H2513" s="8"/>
      <c r="I2513" s="8"/>
    </row>
    <row r="2514" spans="8:9" x14ac:dyDescent="0.25">
      <c r="H2514" s="8"/>
      <c r="I2514" s="8"/>
    </row>
    <row r="2515" spans="8:9" x14ac:dyDescent="0.25">
      <c r="H2515" s="8"/>
      <c r="I2515" s="8"/>
    </row>
    <row r="2516" spans="8:9" x14ac:dyDescent="0.25">
      <c r="H2516" s="8"/>
      <c r="I2516" s="8"/>
    </row>
    <row r="2517" spans="8:9" x14ac:dyDescent="0.25">
      <c r="H2517" s="8"/>
      <c r="I2517" s="8"/>
    </row>
    <row r="2518" spans="8:9" x14ac:dyDescent="0.25">
      <c r="H2518" s="8"/>
      <c r="I2518" s="8"/>
    </row>
    <row r="2519" spans="8:9" x14ac:dyDescent="0.25">
      <c r="H2519" s="8"/>
      <c r="I2519" s="8"/>
    </row>
    <row r="2520" spans="8:9" x14ac:dyDescent="0.25">
      <c r="H2520" s="8"/>
      <c r="I2520" s="8"/>
    </row>
    <row r="2521" spans="8:9" x14ac:dyDescent="0.25">
      <c r="H2521" s="8"/>
      <c r="I2521" s="8"/>
    </row>
    <row r="2522" spans="8:9" x14ac:dyDescent="0.25">
      <c r="H2522" s="8"/>
      <c r="I2522" s="8"/>
    </row>
    <row r="2523" spans="8:9" x14ac:dyDescent="0.25">
      <c r="H2523" s="8"/>
      <c r="I2523" s="8"/>
    </row>
    <row r="2524" spans="8:9" x14ac:dyDescent="0.25">
      <c r="H2524" s="8"/>
      <c r="I2524" s="8"/>
    </row>
    <row r="2525" spans="8:9" x14ac:dyDescent="0.25">
      <c r="H2525" s="8"/>
      <c r="I2525" s="8"/>
    </row>
    <row r="2526" spans="8:9" x14ac:dyDescent="0.25">
      <c r="H2526" s="8"/>
      <c r="I2526" s="8"/>
    </row>
    <row r="2527" spans="8:9" x14ac:dyDescent="0.25">
      <c r="H2527" s="8"/>
      <c r="I2527" s="8"/>
    </row>
    <row r="2528" spans="8:9" x14ac:dyDescent="0.25">
      <c r="H2528" s="8"/>
      <c r="I2528" s="8"/>
    </row>
    <row r="2529" spans="8:9" x14ac:dyDescent="0.25">
      <c r="H2529" s="8"/>
      <c r="I2529" s="8"/>
    </row>
    <row r="2530" spans="8:9" x14ac:dyDescent="0.25">
      <c r="H2530" s="8"/>
      <c r="I2530" s="8"/>
    </row>
    <row r="2531" spans="8:9" x14ac:dyDescent="0.25">
      <c r="H2531" s="8"/>
      <c r="I2531" s="8"/>
    </row>
    <row r="2532" spans="8:9" x14ac:dyDescent="0.25">
      <c r="H2532" s="8"/>
      <c r="I2532" s="8"/>
    </row>
    <row r="2533" spans="8:9" x14ac:dyDescent="0.25">
      <c r="H2533" s="8"/>
      <c r="I2533" s="8"/>
    </row>
    <row r="2534" spans="8:9" x14ac:dyDescent="0.25">
      <c r="H2534" s="8"/>
      <c r="I2534" s="8"/>
    </row>
    <row r="2535" spans="8:9" x14ac:dyDescent="0.25">
      <c r="H2535" s="8"/>
      <c r="I2535" s="8"/>
    </row>
    <row r="2536" spans="8:9" x14ac:dyDescent="0.25">
      <c r="H2536" s="8"/>
      <c r="I2536" s="8"/>
    </row>
    <row r="2537" spans="8:9" x14ac:dyDescent="0.25">
      <c r="H2537" s="8"/>
      <c r="I2537" s="8"/>
    </row>
    <row r="2538" spans="8:9" x14ac:dyDescent="0.25">
      <c r="H2538" s="8"/>
      <c r="I2538" s="8"/>
    </row>
    <row r="2539" spans="8:9" x14ac:dyDescent="0.25">
      <c r="H2539" s="8"/>
      <c r="I2539" s="8"/>
    </row>
    <row r="2540" spans="8:9" x14ac:dyDescent="0.25">
      <c r="H2540" s="8"/>
      <c r="I2540" s="8"/>
    </row>
    <row r="2541" spans="8:9" x14ac:dyDescent="0.25">
      <c r="H2541" s="8"/>
      <c r="I2541" s="8"/>
    </row>
    <row r="2542" spans="8:9" x14ac:dyDescent="0.25">
      <c r="H2542" s="8"/>
      <c r="I2542" s="8"/>
    </row>
    <row r="2543" spans="8:9" x14ac:dyDescent="0.25">
      <c r="H2543" s="8"/>
      <c r="I2543" s="8"/>
    </row>
    <row r="2544" spans="8:9" x14ac:dyDescent="0.25">
      <c r="H2544" s="8"/>
      <c r="I2544" s="8"/>
    </row>
    <row r="2545" spans="8:9" x14ac:dyDescent="0.25">
      <c r="H2545" s="8"/>
      <c r="I2545" s="8"/>
    </row>
    <row r="2546" spans="8:9" x14ac:dyDescent="0.25">
      <c r="H2546" s="8"/>
      <c r="I2546" s="8"/>
    </row>
    <row r="2547" spans="8:9" x14ac:dyDescent="0.25">
      <c r="H2547" s="8"/>
      <c r="I2547" s="8"/>
    </row>
    <row r="2548" spans="8:9" x14ac:dyDescent="0.25">
      <c r="H2548" s="8"/>
      <c r="I2548" s="8"/>
    </row>
    <row r="2549" spans="8:9" x14ac:dyDescent="0.25">
      <c r="H2549" s="8"/>
      <c r="I2549" s="8"/>
    </row>
    <row r="2550" spans="8:9" x14ac:dyDescent="0.25">
      <c r="H2550" s="8"/>
      <c r="I2550" s="8"/>
    </row>
    <row r="2551" spans="8:9" x14ac:dyDescent="0.25">
      <c r="H2551" s="8"/>
      <c r="I2551" s="8"/>
    </row>
    <row r="2552" spans="8:9" x14ac:dyDescent="0.25">
      <c r="H2552" s="8"/>
      <c r="I2552" s="8"/>
    </row>
    <row r="2553" spans="8:9" x14ac:dyDescent="0.25">
      <c r="H2553" s="8"/>
      <c r="I2553" s="8"/>
    </row>
    <row r="2554" spans="8:9" x14ac:dyDescent="0.25">
      <c r="H2554" s="8"/>
      <c r="I2554" s="8"/>
    </row>
    <row r="2555" spans="8:9" x14ac:dyDescent="0.25">
      <c r="H2555" s="8"/>
      <c r="I2555" s="8"/>
    </row>
    <row r="2556" spans="8:9" x14ac:dyDescent="0.25">
      <c r="H2556" s="8"/>
      <c r="I2556" s="8"/>
    </row>
    <row r="2557" spans="8:9" x14ac:dyDescent="0.25">
      <c r="H2557" s="8"/>
      <c r="I2557" s="8"/>
    </row>
    <row r="2558" spans="8:9" x14ac:dyDescent="0.25">
      <c r="H2558" s="8"/>
      <c r="I2558" s="8"/>
    </row>
    <row r="2559" spans="8:9" x14ac:dyDescent="0.25">
      <c r="H2559" s="8"/>
      <c r="I2559" s="8"/>
    </row>
    <row r="2560" spans="8:9" x14ac:dyDescent="0.25">
      <c r="H2560" s="8"/>
      <c r="I2560" s="8"/>
    </row>
    <row r="2561" spans="8:9" x14ac:dyDescent="0.25">
      <c r="H2561" s="8"/>
      <c r="I2561" s="8"/>
    </row>
    <row r="2562" spans="8:9" x14ac:dyDescent="0.25">
      <c r="H2562" s="8"/>
      <c r="I2562" s="8"/>
    </row>
    <row r="2563" spans="8:9" x14ac:dyDescent="0.25">
      <c r="H2563" s="8"/>
      <c r="I2563" s="8"/>
    </row>
    <row r="2564" spans="8:9" x14ac:dyDescent="0.25">
      <c r="H2564" s="8"/>
      <c r="I2564" s="8"/>
    </row>
    <row r="2565" spans="8:9" x14ac:dyDescent="0.25">
      <c r="H2565" s="8"/>
      <c r="I2565" s="8"/>
    </row>
    <row r="2566" spans="8:9" x14ac:dyDescent="0.25">
      <c r="H2566" s="8"/>
      <c r="I2566" s="8"/>
    </row>
    <row r="2567" spans="8:9" x14ac:dyDescent="0.25">
      <c r="H2567" s="8"/>
      <c r="I2567" s="8"/>
    </row>
    <row r="2568" spans="8:9" x14ac:dyDescent="0.25">
      <c r="H2568" s="8"/>
      <c r="I2568" s="8"/>
    </row>
    <row r="2569" spans="8:9" x14ac:dyDescent="0.25">
      <c r="H2569" s="8"/>
      <c r="I2569" s="8"/>
    </row>
    <row r="2570" spans="8:9" x14ac:dyDescent="0.25">
      <c r="H2570" s="8"/>
      <c r="I2570" s="8"/>
    </row>
    <row r="2571" spans="8:9" x14ac:dyDescent="0.25">
      <c r="H2571" s="8"/>
      <c r="I2571" s="8"/>
    </row>
    <row r="2572" spans="8:9" x14ac:dyDescent="0.25">
      <c r="H2572" s="8"/>
      <c r="I2572" s="8"/>
    </row>
    <row r="2573" spans="8:9" x14ac:dyDescent="0.25">
      <c r="H2573" s="8"/>
      <c r="I2573" s="8"/>
    </row>
    <row r="2574" spans="8:9" x14ac:dyDescent="0.25">
      <c r="H2574" s="8"/>
      <c r="I2574" s="8"/>
    </row>
    <row r="2575" spans="8:9" x14ac:dyDescent="0.25">
      <c r="H2575" s="8"/>
      <c r="I2575" s="8"/>
    </row>
    <row r="2576" spans="8:9" x14ac:dyDescent="0.25">
      <c r="H2576" s="8"/>
      <c r="I2576" s="8"/>
    </row>
    <row r="2577" spans="8:9" x14ac:dyDescent="0.25">
      <c r="H2577" s="8"/>
      <c r="I2577" s="8"/>
    </row>
    <row r="2578" spans="8:9" x14ac:dyDescent="0.25">
      <c r="H2578" s="8"/>
      <c r="I2578" s="8"/>
    </row>
    <row r="2579" spans="8:9" x14ac:dyDescent="0.25">
      <c r="H2579" s="8"/>
      <c r="I2579" s="8"/>
    </row>
    <row r="2580" spans="8:9" x14ac:dyDescent="0.25">
      <c r="H2580" s="8"/>
      <c r="I2580" s="8"/>
    </row>
    <row r="2581" spans="8:9" x14ac:dyDescent="0.25">
      <c r="H2581" s="8"/>
      <c r="I2581" s="8"/>
    </row>
    <row r="2582" spans="8:9" x14ac:dyDescent="0.25">
      <c r="H2582" s="8"/>
      <c r="I2582" s="8"/>
    </row>
    <row r="2583" spans="8:9" x14ac:dyDescent="0.25">
      <c r="H2583" s="8"/>
      <c r="I2583" s="8"/>
    </row>
    <row r="2584" spans="8:9" x14ac:dyDescent="0.25">
      <c r="H2584" s="8"/>
      <c r="I2584" s="8"/>
    </row>
    <row r="2585" spans="8:9" x14ac:dyDescent="0.25">
      <c r="H2585" s="8"/>
      <c r="I2585" s="8"/>
    </row>
    <row r="2586" spans="8:9" x14ac:dyDescent="0.25">
      <c r="H2586" s="8"/>
      <c r="I2586" s="8"/>
    </row>
    <row r="2587" spans="8:9" x14ac:dyDescent="0.25">
      <c r="H2587" s="8"/>
      <c r="I2587" s="8"/>
    </row>
    <row r="2588" spans="8:9" x14ac:dyDescent="0.25">
      <c r="H2588" s="8"/>
      <c r="I2588" s="8"/>
    </row>
    <row r="2589" spans="8:9" x14ac:dyDescent="0.25">
      <c r="H2589" s="8"/>
      <c r="I2589" s="8"/>
    </row>
    <row r="2590" spans="8:9" x14ac:dyDescent="0.25">
      <c r="H2590" s="8"/>
      <c r="I2590" s="8"/>
    </row>
    <row r="2591" spans="8:9" x14ac:dyDescent="0.25">
      <c r="H2591" s="8"/>
      <c r="I2591" s="8"/>
    </row>
    <row r="2592" spans="8:9" x14ac:dyDescent="0.25">
      <c r="H2592" s="8"/>
      <c r="I2592" s="8"/>
    </row>
    <row r="2593" spans="8:9" x14ac:dyDescent="0.25">
      <c r="H2593" s="8"/>
      <c r="I2593" s="8"/>
    </row>
    <row r="2594" spans="8:9" x14ac:dyDescent="0.25">
      <c r="H2594" s="8"/>
      <c r="I2594" s="8"/>
    </row>
    <row r="2595" spans="8:9" x14ac:dyDescent="0.25">
      <c r="H2595" s="8"/>
      <c r="I2595" s="8"/>
    </row>
    <row r="2596" spans="8:9" x14ac:dyDescent="0.25">
      <c r="H2596" s="8"/>
      <c r="I2596" s="8"/>
    </row>
    <row r="2597" spans="8:9" x14ac:dyDescent="0.25">
      <c r="H2597" s="8"/>
      <c r="I2597" s="8"/>
    </row>
    <row r="2598" spans="8:9" x14ac:dyDescent="0.25">
      <c r="H2598" s="8"/>
      <c r="I2598" s="8"/>
    </row>
    <row r="2599" spans="8:9" x14ac:dyDescent="0.25">
      <c r="H2599" s="8"/>
      <c r="I2599" s="8"/>
    </row>
    <row r="2600" spans="8:9" x14ac:dyDescent="0.25">
      <c r="H2600" s="8"/>
      <c r="I2600" s="8"/>
    </row>
    <row r="2601" spans="8:9" x14ac:dyDescent="0.25">
      <c r="H2601" s="8"/>
      <c r="I2601" s="8"/>
    </row>
    <row r="2602" spans="8:9" x14ac:dyDescent="0.25">
      <c r="H2602" s="8"/>
      <c r="I2602" s="8"/>
    </row>
    <row r="2603" spans="8:9" x14ac:dyDescent="0.25">
      <c r="H2603" s="8"/>
      <c r="I2603" s="8"/>
    </row>
    <row r="2604" spans="8:9" x14ac:dyDescent="0.25">
      <c r="H2604" s="8"/>
      <c r="I2604" s="8"/>
    </row>
    <row r="2605" spans="8:9" x14ac:dyDescent="0.25">
      <c r="H2605" s="8"/>
      <c r="I2605" s="8"/>
    </row>
    <row r="2606" spans="8:9" x14ac:dyDescent="0.25">
      <c r="H2606" s="8"/>
      <c r="I2606" s="8"/>
    </row>
    <row r="2607" spans="8:9" x14ac:dyDescent="0.25">
      <c r="H2607" s="8"/>
      <c r="I2607" s="8"/>
    </row>
    <row r="2608" spans="8:9" x14ac:dyDescent="0.25">
      <c r="H2608" s="8"/>
      <c r="I2608" s="8"/>
    </row>
    <row r="2609" spans="8:9" x14ac:dyDescent="0.25">
      <c r="H2609" s="8"/>
      <c r="I2609" s="8"/>
    </row>
    <row r="2610" spans="8:9" x14ac:dyDescent="0.25">
      <c r="H2610" s="8"/>
      <c r="I2610" s="8"/>
    </row>
    <row r="2611" spans="8:9" x14ac:dyDescent="0.25">
      <c r="H2611" s="8"/>
      <c r="I2611" s="8"/>
    </row>
    <row r="2612" spans="8:9" x14ac:dyDescent="0.25">
      <c r="H2612" s="8"/>
      <c r="I2612" s="8"/>
    </row>
    <row r="2613" spans="8:9" x14ac:dyDescent="0.25">
      <c r="H2613" s="8"/>
      <c r="I2613" s="8"/>
    </row>
    <row r="2614" spans="8:9" x14ac:dyDescent="0.25">
      <c r="H2614" s="8"/>
      <c r="I2614" s="8"/>
    </row>
    <row r="2615" spans="8:9" x14ac:dyDescent="0.25">
      <c r="H2615" s="8"/>
      <c r="I2615" s="8"/>
    </row>
    <row r="2616" spans="8:9" x14ac:dyDescent="0.25">
      <c r="H2616" s="8"/>
      <c r="I2616" s="8"/>
    </row>
    <row r="2617" spans="8:9" x14ac:dyDescent="0.25">
      <c r="H2617" s="8"/>
      <c r="I2617" s="8"/>
    </row>
    <row r="2618" spans="8:9" x14ac:dyDescent="0.25">
      <c r="H2618" s="8"/>
      <c r="I2618" s="8"/>
    </row>
    <row r="2619" spans="8:9" x14ac:dyDescent="0.25">
      <c r="H2619" s="8"/>
      <c r="I2619" s="8"/>
    </row>
    <row r="2620" spans="8:9" x14ac:dyDescent="0.25">
      <c r="H2620" s="8"/>
      <c r="I2620" s="8"/>
    </row>
    <row r="2621" spans="8:9" x14ac:dyDescent="0.25">
      <c r="H2621" s="8"/>
      <c r="I2621" s="8"/>
    </row>
    <row r="2622" spans="8:9" x14ac:dyDescent="0.25">
      <c r="H2622" s="8"/>
      <c r="I2622" s="8"/>
    </row>
    <row r="2623" spans="8:9" x14ac:dyDescent="0.25">
      <c r="H2623" s="8"/>
      <c r="I2623" s="8"/>
    </row>
    <row r="2624" spans="8:9" x14ac:dyDescent="0.25">
      <c r="H2624" s="8"/>
      <c r="I2624" s="8"/>
    </row>
    <row r="2625" spans="8:9" x14ac:dyDescent="0.25">
      <c r="H2625" s="8"/>
      <c r="I2625" s="8"/>
    </row>
    <row r="2626" spans="8:9" x14ac:dyDescent="0.25">
      <c r="H2626" s="8"/>
      <c r="I2626" s="8"/>
    </row>
    <row r="2627" spans="8:9" x14ac:dyDescent="0.25">
      <c r="H2627" s="8"/>
      <c r="I2627" s="8"/>
    </row>
    <row r="2628" spans="8:9" x14ac:dyDescent="0.25">
      <c r="H2628" s="8"/>
      <c r="I2628" s="8"/>
    </row>
    <row r="2629" spans="8:9" x14ac:dyDescent="0.25">
      <c r="H2629" s="8"/>
      <c r="I2629" s="8"/>
    </row>
    <row r="2630" spans="8:9" x14ac:dyDescent="0.25">
      <c r="H2630" s="8"/>
      <c r="I2630" s="8"/>
    </row>
    <row r="2631" spans="8:9" x14ac:dyDescent="0.25">
      <c r="H2631" s="8"/>
      <c r="I2631" s="8"/>
    </row>
    <row r="2632" spans="8:9" x14ac:dyDescent="0.25">
      <c r="H2632" s="8"/>
      <c r="I2632" s="8"/>
    </row>
    <row r="2633" spans="8:9" x14ac:dyDescent="0.25">
      <c r="H2633" s="8"/>
      <c r="I2633" s="8"/>
    </row>
    <row r="2634" spans="8:9" x14ac:dyDescent="0.25">
      <c r="H2634" s="8"/>
      <c r="I2634" s="8"/>
    </row>
    <row r="2635" spans="8:9" x14ac:dyDescent="0.25">
      <c r="H2635" s="8"/>
      <c r="I2635" s="8"/>
    </row>
    <row r="2636" spans="8:9" x14ac:dyDescent="0.25">
      <c r="H2636" s="8"/>
      <c r="I2636" s="8"/>
    </row>
    <row r="2637" spans="8:9" x14ac:dyDescent="0.25">
      <c r="H2637" s="8"/>
      <c r="I2637" s="8"/>
    </row>
    <row r="2638" spans="8:9" x14ac:dyDescent="0.25">
      <c r="H2638" s="8"/>
      <c r="I2638" s="8"/>
    </row>
    <row r="2639" spans="8:9" x14ac:dyDescent="0.25">
      <c r="H2639" s="8"/>
      <c r="I2639" s="8"/>
    </row>
    <row r="2640" spans="8:9" x14ac:dyDescent="0.25">
      <c r="H2640" s="8"/>
      <c r="I2640" s="8"/>
    </row>
    <row r="2641" spans="8:9" x14ac:dyDescent="0.25">
      <c r="H2641" s="8"/>
      <c r="I2641" s="8"/>
    </row>
    <row r="2642" spans="8:9" x14ac:dyDescent="0.25">
      <c r="H2642" s="8"/>
      <c r="I2642" s="8"/>
    </row>
    <row r="2643" spans="8:9" x14ac:dyDescent="0.25">
      <c r="H2643" s="8"/>
      <c r="I2643" s="8"/>
    </row>
    <row r="2644" spans="8:9" x14ac:dyDescent="0.25">
      <c r="H2644" s="8"/>
      <c r="I2644" s="8"/>
    </row>
    <row r="2645" spans="8:9" x14ac:dyDescent="0.25">
      <c r="H2645" s="8"/>
      <c r="I2645" s="8"/>
    </row>
    <row r="2646" spans="8:9" x14ac:dyDescent="0.25">
      <c r="H2646" s="8"/>
      <c r="I2646" s="8"/>
    </row>
    <row r="2647" spans="8:9" x14ac:dyDescent="0.25">
      <c r="H2647" s="8"/>
      <c r="I2647" s="8"/>
    </row>
    <row r="2648" spans="8:9" x14ac:dyDescent="0.25">
      <c r="H2648" s="8"/>
      <c r="I2648" s="8"/>
    </row>
    <row r="2649" spans="8:9" x14ac:dyDescent="0.25">
      <c r="H2649" s="8"/>
      <c r="I2649" s="8"/>
    </row>
    <row r="2650" spans="8:9" x14ac:dyDescent="0.25">
      <c r="H2650" s="8"/>
      <c r="I2650" s="8"/>
    </row>
    <row r="2651" spans="8:9" x14ac:dyDescent="0.25">
      <c r="H2651" s="8"/>
      <c r="I2651" s="8"/>
    </row>
    <row r="2652" spans="8:9" x14ac:dyDescent="0.25">
      <c r="H2652" s="8"/>
      <c r="I2652" s="8"/>
    </row>
    <row r="2653" spans="8:9" x14ac:dyDescent="0.25">
      <c r="H2653" s="8"/>
      <c r="I2653" s="8"/>
    </row>
    <row r="2654" spans="8:9" x14ac:dyDescent="0.25">
      <c r="H2654" s="8"/>
      <c r="I2654" s="8"/>
    </row>
    <row r="2655" spans="8:9" x14ac:dyDescent="0.25">
      <c r="H2655" s="8"/>
      <c r="I2655" s="8"/>
    </row>
    <row r="2656" spans="8:9" x14ac:dyDescent="0.25">
      <c r="H2656" s="8"/>
      <c r="I2656" s="8"/>
    </row>
    <row r="2657" spans="8:9" x14ac:dyDescent="0.25">
      <c r="H2657" s="8"/>
      <c r="I2657" s="8"/>
    </row>
    <row r="2658" spans="8:9" x14ac:dyDescent="0.25">
      <c r="H2658" s="8"/>
      <c r="I2658" s="8"/>
    </row>
    <row r="2659" spans="8:9" x14ac:dyDescent="0.25">
      <c r="H2659" s="8"/>
      <c r="I2659" s="8"/>
    </row>
    <row r="2660" spans="8:9" x14ac:dyDescent="0.25">
      <c r="H2660" s="8"/>
      <c r="I2660" s="8"/>
    </row>
    <row r="2661" spans="8:9" x14ac:dyDescent="0.25">
      <c r="H2661" s="8"/>
      <c r="I2661" s="8"/>
    </row>
    <row r="2662" spans="8:9" x14ac:dyDescent="0.25">
      <c r="H2662" s="8"/>
      <c r="I2662" s="8"/>
    </row>
    <row r="2663" spans="8:9" x14ac:dyDescent="0.25">
      <c r="H2663" s="8"/>
      <c r="I2663" s="8"/>
    </row>
    <row r="2664" spans="8:9" x14ac:dyDescent="0.25">
      <c r="H2664" s="8"/>
      <c r="I2664" s="8"/>
    </row>
    <row r="2665" spans="8:9" x14ac:dyDescent="0.25">
      <c r="H2665" s="8"/>
      <c r="I2665" s="8"/>
    </row>
    <row r="2666" spans="8:9" x14ac:dyDescent="0.25">
      <c r="H2666" s="8"/>
      <c r="I2666" s="8"/>
    </row>
    <row r="2667" spans="8:9" x14ac:dyDescent="0.25">
      <c r="H2667" s="8"/>
      <c r="I2667" s="8"/>
    </row>
    <row r="2668" spans="8:9" x14ac:dyDescent="0.25">
      <c r="H2668" s="8"/>
      <c r="I2668" s="8"/>
    </row>
    <row r="2669" spans="8:9" x14ac:dyDescent="0.25">
      <c r="H2669" s="8"/>
      <c r="I2669" s="8"/>
    </row>
    <row r="2670" spans="8:9" x14ac:dyDescent="0.25">
      <c r="H2670" s="8"/>
      <c r="I2670" s="8"/>
    </row>
    <row r="2671" spans="8:9" x14ac:dyDescent="0.25">
      <c r="H2671" s="8"/>
      <c r="I2671" s="8"/>
    </row>
    <row r="2672" spans="8:9" x14ac:dyDescent="0.25">
      <c r="H2672" s="8"/>
      <c r="I2672" s="8"/>
    </row>
    <row r="2673" spans="8:9" x14ac:dyDescent="0.25">
      <c r="H2673" s="8"/>
      <c r="I2673" s="8"/>
    </row>
    <row r="2674" spans="8:9" x14ac:dyDescent="0.25">
      <c r="H2674" s="8"/>
      <c r="I2674" s="8"/>
    </row>
    <row r="2675" spans="8:9" x14ac:dyDescent="0.25">
      <c r="H2675" s="8"/>
      <c r="I2675" s="8"/>
    </row>
    <row r="2676" spans="8:9" x14ac:dyDescent="0.25">
      <c r="H2676" s="8"/>
      <c r="I2676" s="8"/>
    </row>
    <row r="2677" spans="8:9" x14ac:dyDescent="0.25">
      <c r="H2677" s="8"/>
      <c r="I2677" s="8"/>
    </row>
    <row r="2678" spans="8:9" x14ac:dyDescent="0.25">
      <c r="H2678" s="8"/>
      <c r="I2678" s="8"/>
    </row>
    <row r="2679" spans="8:9" x14ac:dyDescent="0.25">
      <c r="H2679" s="8"/>
      <c r="I2679" s="8"/>
    </row>
    <row r="2680" spans="8:9" x14ac:dyDescent="0.25">
      <c r="H2680" s="8"/>
      <c r="I2680" s="8"/>
    </row>
    <row r="2681" spans="8:9" x14ac:dyDescent="0.25">
      <c r="H2681" s="8"/>
      <c r="I2681" s="8"/>
    </row>
    <row r="2682" spans="8:9" x14ac:dyDescent="0.25">
      <c r="H2682" s="8"/>
      <c r="I2682" s="8"/>
    </row>
    <row r="2683" spans="8:9" x14ac:dyDescent="0.25">
      <c r="H2683" s="8"/>
      <c r="I2683" s="8"/>
    </row>
    <row r="2684" spans="8:9" x14ac:dyDescent="0.25">
      <c r="H2684" s="8"/>
      <c r="I2684" s="8"/>
    </row>
    <row r="2685" spans="8:9" x14ac:dyDescent="0.25">
      <c r="H2685" s="8"/>
      <c r="I2685" s="8"/>
    </row>
    <row r="2686" spans="8:9" x14ac:dyDescent="0.25">
      <c r="H2686" s="8"/>
      <c r="I2686" s="8"/>
    </row>
    <row r="2687" spans="8:9" x14ac:dyDescent="0.25">
      <c r="H2687" s="8"/>
      <c r="I2687" s="8"/>
    </row>
    <row r="2688" spans="8:9" x14ac:dyDescent="0.25">
      <c r="H2688" s="8"/>
      <c r="I2688" s="8"/>
    </row>
    <row r="2689" spans="8:9" x14ac:dyDescent="0.25">
      <c r="H2689" s="8"/>
      <c r="I2689" s="8"/>
    </row>
    <row r="2690" spans="8:9" x14ac:dyDescent="0.25">
      <c r="H2690" s="8"/>
      <c r="I2690" s="8"/>
    </row>
    <row r="2691" spans="8:9" x14ac:dyDescent="0.25">
      <c r="H2691" s="8"/>
      <c r="I2691" s="8"/>
    </row>
    <row r="2692" spans="8:9" x14ac:dyDescent="0.25">
      <c r="H2692" s="8"/>
      <c r="I2692" s="8"/>
    </row>
    <row r="2693" spans="8:9" x14ac:dyDescent="0.25">
      <c r="H2693" s="8"/>
      <c r="I2693" s="8"/>
    </row>
    <row r="2694" spans="8:9" x14ac:dyDescent="0.25">
      <c r="H2694" s="8"/>
      <c r="I2694" s="8"/>
    </row>
    <row r="2695" spans="8:9" x14ac:dyDescent="0.25">
      <c r="H2695" s="8"/>
      <c r="I2695" s="8"/>
    </row>
    <row r="2696" spans="8:9" x14ac:dyDescent="0.25">
      <c r="H2696" s="8"/>
      <c r="I2696" s="8"/>
    </row>
    <row r="2697" spans="8:9" x14ac:dyDescent="0.25">
      <c r="H2697" s="8"/>
      <c r="I2697" s="8"/>
    </row>
    <row r="2698" spans="8:9" x14ac:dyDescent="0.25">
      <c r="H2698" s="8"/>
      <c r="I2698" s="8"/>
    </row>
    <row r="2699" spans="8:9" x14ac:dyDescent="0.25">
      <c r="H2699" s="8"/>
      <c r="I2699" s="8"/>
    </row>
    <row r="2700" spans="8:9" x14ac:dyDescent="0.25">
      <c r="H2700" s="8"/>
      <c r="I2700" s="8"/>
    </row>
    <row r="2701" spans="8:9" x14ac:dyDescent="0.25">
      <c r="H2701" s="8"/>
      <c r="I2701" s="8"/>
    </row>
    <row r="2702" spans="8:9" x14ac:dyDescent="0.25">
      <c r="H2702" s="8"/>
      <c r="I2702" s="8"/>
    </row>
    <row r="2703" spans="8:9" x14ac:dyDescent="0.25">
      <c r="H2703" s="8"/>
      <c r="I2703" s="8"/>
    </row>
    <row r="2704" spans="8:9" x14ac:dyDescent="0.25">
      <c r="H2704" s="8"/>
      <c r="I2704" s="8"/>
    </row>
    <row r="2705" spans="8:9" x14ac:dyDescent="0.25">
      <c r="H2705" s="8"/>
      <c r="I2705" s="8"/>
    </row>
    <row r="2706" spans="8:9" x14ac:dyDescent="0.25">
      <c r="H2706" s="8"/>
      <c r="I2706" s="8"/>
    </row>
    <row r="2707" spans="8:9" x14ac:dyDescent="0.25">
      <c r="H2707" s="8"/>
      <c r="I2707" s="8"/>
    </row>
    <row r="2708" spans="8:9" x14ac:dyDescent="0.25">
      <c r="H2708" s="8"/>
      <c r="I2708" s="8"/>
    </row>
    <row r="2709" spans="8:9" x14ac:dyDescent="0.25">
      <c r="H2709" s="8"/>
      <c r="I2709" s="8"/>
    </row>
    <row r="2710" spans="8:9" x14ac:dyDescent="0.25">
      <c r="H2710" s="8"/>
      <c r="I2710" s="8"/>
    </row>
    <row r="2711" spans="8:9" x14ac:dyDescent="0.25">
      <c r="H2711" s="8"/>
      <c r="I2711" s="8"/>
    </row>
    <row r="2712" spans="8:9" x14ac:dyDescent="0.25">
      <c r="H2712" s="8"/>
      <c r="I2712" s="8"/>
    </row>
    <row r="2713" spans="8:9" x14ac:dyDescent="0.25">
      <c r="H2713" s="8"/>
      <c r="I2713" s="8"/>
    </row>
    <row r="2714" spans="8:9" x14ac:dyDescent="0.25">
      <c r="H2714" s="8"/>
      <c r="I2714" s="8"/>
    </row>
    <row r="2715" spans="8:9" x14ac:dyDescent="0.25">
      <c r="H2715" s="8"/>
      <c r="I2715" s="8"/>
    </row>
    <row r="2716" spans="8:9" x14ac:dyDescent="0.25">
      <c r="H2716" s="8"/>
      <c r="I2716" s="8"/>
    </row>
    <row r="2717" spans="8:9" x14ac:dyDescent="0.25">
      <c r="H2717" s="8"/>
      <c r="I2717" s="8"/>
    </row>
    <row r="2718" spans="8:9" x14ac:dyDescent="0.25">
      <c r="H2718" s="8"/>
      <c r="I2718" s="8"/>
    </row>
    <row r="2719" spans="8:9" x14ac:dyDescent="0.25">
      <c r="H2719" s="8"/>
      <c r="I2719" s="8"/>
    </row>
    <row r="2720" spans="8:9" x14ac:dyDescent="0.25">
      <c r="H2720" s="8"/>
      <c r="I2720" s="8"/>
    </row>
    <row r="2721" spans="8:9" x14ac:dyDescent="0.25">
      <c r="H2721" s="8"/>
      <c r="I2721" s="8"/>
    </row>
    <row r="2722" spans="8:9" x14ac:dyDescent="0.25">
      <c r="H2722" s="8"/>
      <c r="I2722" s="8"/>
    </row>
    <row r="2723" spans="8:9" x14ac:dyDescent="0.25">
      <c r="H2723" s="8"/>
      <c r="I2723" s="8"/>
    </row>
    <row r="2724" spans="8:9" x14ac:dyDescent="0.25">
      <c r="H2724" s="8"/>
      <c r="I2724" s="8"/>
    </row>
    <row r="2725" spans="8:9" x14ac:dyDescent="0.25">
      <c r="H2725" s="8"/>
      <c r="I2725" s="8"/>
    </row>
    <row r="2726" spans="8:9" x14ac:dyDescent="0.25">
      <c r="H2726" s="8"/>
      <c r="I2726" s="8"/>
    </row>
    <row r="2727" spans="8:9" x14ac:dyDescent="0.25">
      <c r="H2727" s="8"/>
      <c r="I2727" s="8"/>
    </row>
    <row r="2728" spans="8:9" x14ac:dyDescent="0.25">
      <c r="H2728" s="8"/>
      <c r="I2728" s="8"/>
    </row>
    <row r="2729" spans="8:9" x14ac:dyDescent="0.25">
      <c r="H2729" s="8"/>
      <c r="I2729" s="8"/>
    </row>
    <row r="2730" spans="8:9" x14ac:dyDescent="0.25">
      <c r="H2730" s="8"/>
      <c r="I2730" s="8"/>
    </row>
    <row r="2731" spans="8:9" x14ac:dyDescent="0.25">
      <c r="H2731" s="8"/>
      <c r="I2731" s="8"/>
    </row>
    <row r="2732" spans="8:9" x14ac:dyDescent="0.25">
      <c r="H2732" s="8"/>
      <c r="I2732" s="8"/>
    </row>
    <row r="2733" spans="8:9" x14ac:dyDescent="0.25">
      <c r="H2733" s="8"/>
      <c r="I2733" s="8"/>
    </row>
    <row r="2734" spans="8:9" x14ac:dyDescent="0.25">
      <c r="H2734" s="8"/>
      <c r="I2734" s="8"/>
    </row>
    <row r="2735" spans="8:9" x14ac:dyDescent="0.25">
      <c r="H2735" s="8"/>
      <c r="I2735" s="8"/>
    </row>
    <row r="2736" spans="8:9" x14ac:dyDescent="0.25">
      <c r="H2736" s="8"/>
      <c r="I2736" s="8"/>
    </row>
    <row r="2737" spans="8:9" x14ac:dyDescent="0.25">
      <c r="H2737" s="8"/>
      <c r="I2737" s="8"/>
    </row>
    <row r="2738" spans="8:9" x14ac:dyDescent="0.25">
      <c r="H2738" s="8"/>
      <c r="I2738" s="8"/>
    </row>
    <row r="2739" spans="8:9" x14ac:dyDescent="0.25">
      <c r="H2739" s="8"/>
      <c r="I2739" s="8"/>
    </row>
    <row r="2740" spans="8:9" x14ac:dyDescent="0.25">
      <c r="H2740" s="8"/>
      <c r="I2740" s="8"/>
    </row>
    <row r="2741" spans="8:9" x14ac:dyDescent="0.25">
      <c r="H2741" s="8"/>
      <c r="I2741" s="8"/>
    </row>
    <row r="2742" spans="8:9" x14ac:dyDescent="0.25">
      <c r="H2742" s="8"/>
      <c r="I2742" s="8"/>
    </row>
    <row r="2743" spans="8:9" x14ac:dyDescent="0.25">
      <c r="H2743" s="8"/>
      <c r="I2743" s="8"/>
    </row>
    <row r="2744" spans="8:9" x14ac:dyDescent="0.25">
      <c r="H2744" s="8"/>
      <c r="I2744" s="8"/>
    </row>
    <row r="2745" spans="8:9" x14ac:dyDescent="0.25">
      <c r="H2745" s="8"/>
      <c r="I2745" s="8"/>
    </row>
    <row r="2746" spans="8:9" x14ac:dyDescent="0.25">
      <c r="H2746" s="8"/>
      <c r="I2746" s="8"/>
    </row>
    <row r="2747" spans="8:9" x14ac:dyDescent="0.25">
      <c r="H2747" s="8"/>
      <c r="I2747" s="8"/>
    </row>
    <row r="2748" spans="8:9" x14ac:dyDescent="0.25">
      <c r="H2748" s="8"/>
      <c r="I2748" s="8"/>
    </row>
    <row r="2749" spans="8:9" x14ac:dyDescent="0.25">
      <c r="H2749" s="8"/>
      <c r="I2749" s="8"/>
    </row>
    <row r="2750" spans="8:9" x14ac:dyDescent="0.25">
      <c r="H2750" s="8"/>
      <c r="I2750" s="8"/>
    </row>
    <row r="2751" spans="8:9" x14ac:dyDescent="0.25">
      <c r="H2751" s="8"/>
      <c r="I2751" s="8"/>
    </row>
    <row r="2752" spans="8:9" x14ac:dyDescent="0.25">
      <c r="H2752" s="8"/>
      <c r="I2752" s="8"/>
    </row>
    <row r="2753" spans="8:9" x14ac:dyDescent="0.25">
      <c r="H2753" s="8"/>
      <c r="I2753" s="8"/>
    </row>
    <row r="2754" spans="8:9" x14ac:dyDescent="0.25">
      <c r="H2754" s="8"/>
      <c r="I2754" s="8"/>
    </row>
    <row r="2755" spans="8:9" x14ac:dyDescent="0.25">
      <c r="H2755" s="8"/>
      <c r="I2755" s="8"/>
    </row>
    <row r="2756" spans="8:9" x14ac:dyDescent="0.25">
      <c r="H2756" s="8"/>
      <c r="I2756" s="8"/>
    </row>
    <row r="2757" spans="8:9" x14ac:dyDescent="0.25">
      <c r="H2757" s="8"/>
      <c r="I2757" s="8"/>
    </row>
    <row r="2758" spans="8:9" x14ac:dyDescent="0.25">
      <c r="H2758" s="8"/>
      <c r="I2758" s="8"/>
    </row>
    <row r="2759" spans="8:9" x14ac:dyDescent="0.25">
      <c r="H2759" s="8"/>
      <c r="I2759" s="8"/>
    </row>
    <row r="2760" spans="8:9" x14ac:dyDescent="0.25">
      <c r="H2760" s="8"/>
      <c r="I2760" s="8"/>
    </row>
    <row r="2761" spans="8:9" x14ac:dyDescent="0.25">
      <c r="H2761" s="8"/>
      <c r="I2761" s="8"/>
    </row>
    <row r="2762" spans="8:9" x14ac:dyDescent="0.25">
      <c r="H2762" s="8"/>
      <c r="I2762" s="8"/>
    </row>
    <row r="2763" spans="8:9" x14ac:dyDescent="0.25">
      <c r="H2763" s="8"/>
      <c r="I2763" s="8"/>
    </row>
    <row r="2764" spans="8:9" x14ac:dyDescent="0.25">
      <c r="H2764" s="8"/>
      <c r="I2764" s="8"/>
    </row>
    <row r="2765" spans="8:9" x14ac:dyDescent="0.25">
      <c r="H2765" s="8"/>
      <c r="I2765" s="8"/>
    </row>
    <row r="2766" spans="8:9" x14ac:dyDescent="0.25">
      <c r="H2766" s="8"/>
      <c r="I2766" s="8"/>
    </row>
    <row r="2767" spans="8:9" x14ac:dyDescent="0.25">
      <c r="H2767" s="8"/>
      <c r="I2767" s="8"/>
    </row>
    <row r="2768" spans="8:9" x14ac:dyDescent="0.25">
      <c r="H2768" s="8"/>
      <c r="I2768" s="8"/>
    </row>
    <row r="2769" spans="8:9" x14ac:dyDescent="0.25">
      <c r="H2769" s="8"/>
      <c r="I2769" s="8"/>
    </row>
    <row r="2770" spans="8:9" x14ac:dyDescent="0.25">
      <c r="H2770" s="8"/>
      <c r="I2770" s="8"/>
    </row>
    <row r="2771" spans="8:9" x14ac:dyDescent="0.25">
      <c r="H2771" s="8"/>
      <c r="I2771" s="8"/>
    </row>
    <row r="2772" spans="8:9" x14ac:dyDescent="0.25">
      <c r="H2772" s="8"/>
      <c r="I2772" s="8"/>
    </row>
    <row r="2773" spans="8:9" x14ac:dyDescent="0.25">
      <c r="H2773" s="8"/>
      <c r="I2773" s="8"/>
    </row>
    <row r="2774" spans="8:9" x14ac:dyDescent="0.25">
      <c r="H2774" s="8"/>
      <c r="I2774" s="8"/>
    </row>
    <row r="2775" spans="8:9" x14ac:dyDescent="0.25">
      <c r="H2775" s="8"/>
      <c r="I2775" s="8"/>
    </row>
    <row r="2776" spans="8:9" x14ac:dyDescent="0.25">
      <c r="H2776" s="8"/>
      <c r="I2776" s="8"/>
    </row>
    <row r="2777" spans="8:9" x14ac:dyDescent="0.25">
      <c r="H2777" s="8"/>
      <c r="I2777" s="8"/>
    </row>
    <row r="2778" spans="8:9" x14ac:dyDescent="0.25">
      <c r="H2778" s="8"/>
      <c r="I2778" s="8"/>
    </row>
    <row r="2779" spans="8:9" x14ac:dyDescent="0.25">
      <c r="H2779" s="8"/>
      <c r="I2779" s="8"/>
    </row>
    <row r="2780" spans="8:9" x14ac:dyDescent="0.25">
      <c r="H2780" s="8"/>
      <c r="I2780" s="8"/>
    </row>
    <row r="2781" spans="8:9" x14ac:dyDescent="0.25">
      <c r="H2781" s="8"/>
      <c r="I2781" s="8"/>
    </row>
    <row r="2782" spans="8:9" x14ac:dyDescent="0.25">
      <c r="H2782" s="8"/>
      <c r="I2782" s="8"/>
    </row>
    <row r="2783" spans="8:9" x14ac:dyDescent="0.25">
      <c r="H2783" s="8"/>
      <c r="I2783" s="8"/>
    </row>
    <row r="2784" spans="8:9" x14ac:dyDescent="0.25">
      <c r="H2784" s="8"/>
      <c r="I2784" s="8"/>
    </row>
    <row r="2785" spans="8:9" x14ac:dyDescent="0.25">
      <c r="H2785" s="8"/>
      <c r="I2785" s="8"/>
    </row>
    <row r="2786" spans="8:9" x14ac:dyDescent="0.25">
      <c r="H2786" s="8"/>
      <c r="I2786" s="8"/>
    </row>
    <row r="2787" spans="8:9" x14ac:dyDescent="0.25">
      <c r="H2787" s="8"/>
      <c r="I2787" s="8"/>
    </row>
    <row r="2788" spans="8:9" x14ac:dyDescent="0.25">
      <c r="H2788" s="8"/>
      <c r="I2788" s="8"/>
    </row>
    <row r="2789" spans="8:9" x14ac:dyDescent="0.25">
      <c r="H2789" s="8"/>
      <c r="I2789" s="8"/>
    </row>
    <row r="2790" spans="8:9" x14ac:dyDescent="0.25">
      <c r="H2790" s="8"/>
      <c r="I2790" s="8"/>
    </row>
    <row r="2791" spans="8:9" x14ac:dyDescent="0.25">
      <c r="H2791" s="8"/>
      <c r="I2791" s="8"/>
    </row>
    <row r="2792" spans="8:9" x14ac:dyDescent="0.25">
      <c r="H2792" s="8"/>
      <c r="I2792" s="8"/>
    </row>
    <row r="2793" spans="8:9" x14ac:dyDescent="0.25">
      <c r="H2793" s="8"/>
      <c r="I2793" s="8"/>
    </row>
    <row r="2794" spans="8:9" x14ac:dyDescent="0.25">
      <c r="H2794" s="8"/>
      <c r="I2794" s="8"/>
    </row>
    <row r="2795" spans="8:9" x14ac:dyDescent="0.25">
      <c r="H2795" s="8"/>
      <c r="I2795" s="8"/>
    </row>
    <row r="2796" spans="8:9" x14ac:dyDescent="0.25">
      <c r="H2796" s="8"/>
      <c r="I2796" s="8"/>
    </row>
    <row r="2797" spans="8:9" x14ac:dyDescent="0.25">
      <c r="H2797" s="8"/>
      <c r="I2797" s="8"/>
    </row>
    <row r="2798" spans="8:9" x14ac:dyDescent="0.25">
      <c r="H2798" s="8"/>
      <c r="I2798" s="8"/>
    </row>
    <row r="2799" spans="8:9" x14ac:dyDescent="0.25">
      <c r="H2799" s="8"/>
      <c r="I2799" s="8"/>
    </row>
    <row r="2800" spans="8:9" x14ac:dyDescent="0.25">
      <c r="H2800" s="8"/>
      <c r="I2800" s="8"/>
    </row>
    <row r="2801" spans="8:9" x14ac:dyDescent="0.25">
      <c r="H2801" s="8"/>
      <c r="I2801" s="8"/>
    </row>
    <row r="2802" spans="8:9" x14ac:dyDescent="0.25">
      <c r="H2802" s="8"/>
      <c r="I2802" s="8"/>
    </row>
    <row r="2803" spans="8:9" x14ac:dyDescent="0.25">
      <c r="H2803" s="8"/>
      <c r="I2803" s="8"/>
    </row>
    <row r="2804" spans="8:9" x14ac:dyDescent="0.25">
      <c r="H2804" s="8"/>
      <c r="I2804" s="8"/>
    </row>
    <row r="2805" spans="8:9" x14ac:dyDescent="0.25">
      <c r="H2805" s="8"/>
      <c r="I2805" s="8"/>
    </row>
    <row r="2806" spans="8:9" x14ac:dyDescent="0.25">
      <c r="H2806" s="8"/>
      <c r="I2806" s="8"/>
    </row>
    <row r="2807" spans="8:9" x14ac:dyDescent="0.25">
      <c r="H2807" s="8"/>
      <c r="I2807" s="8"/>
    </row>
    <row r="2808" spans="8:9" x14ac:dyDescent="0.25">
      <c r="H2808" s="8"/>
      <c r="I2808" s="8"/>
    </row>
    <row r="2809" spans="8:9" x14ac:dyDescent="0.25">
      <c r="H2809" s="8"/>
      <c r="I2809" s="8"/>
    </row>
    <row r="2810" spans="8:9" x14ac:dyDescent="0.25">
      <c r="H2810" s="8"/>
      <c r="I2810" s="8"/>
    </row>
    <row r="2811" spans="8:9" x14ac:dyDescent="0.25">
      <c r="H2811" s="8"/>
      <c r="I2811" s="8"/>
    </row>
    <row r="2812" spans="8:9" x14ac:dyDescent="0.25">
      <c r="H2812" s="8"/>
      <c r="I2812" s="8"/>
    </row>
    <row r="2813" spans="8:9" x14ac:dyDescent="0.25">
      <c r="H2813" s="8"/>
      <c r="I2813" s="8"/>
    </row>
    <row r="2814" spans="8:9" x14ac:dyDescent="0.25">
      <c r="H2814" s="8"/>
      <c r="I2814" s="8"/>
    </row>
    <row r="2815" spans="8:9" x14ac:dyDescent="0.25">
      <c r="H2815" s="8"/>
      <c r="I2815" s="8"/>
    </row>
    <row r="2816" spans="8:9" x14ac:dyDescent="0.25">
      <c r="H2816" s="8"/>
      <c r="I2816" s="8"/>
    </row>
    <row r="2817" spans="8:9" x14ac:dyDescent="0.25">
      <c r="H2817" s="8"/>
      <c r="I2817" s="8"/>
    </row>
    <row r="2818" spans="8:9" x14ac:dyDescent="0.25">
      <c r="H2818" s="8"/>
      <c r="I2818" s="8"/>
    </row>
    <row r="2819" spans="8:9" x14ac:dyDescent="0.25">
      <c r="H2819" s="8"/>
      <c r="I2819" s="8"/>
    </row>
    <row r="2820" spans="8:9" x14ac:dyDescent="0.25">
      <c r="H2820" s="8"/>
      <c r="I2820" s="8"/>
    </row>
    <row r="2821" spans="8:9" x14ac:dyDescent="0.25">
      <c r="H2821" s="8"/>
      <c r="I2821" s="8"/>
    </row>
    <row r="2822" spans="8:9" x14ac:dyDescent="0.25">
      <c r="H2822" s="8"/>
      <c r="I2822" s="8"/>
    </row>
    <row r="2823" spans="8:9" x14ac:dyDescent="0.25">
      <c r="H2823" s="8"/>
      <c r="I2823" s="8"/>
    </row>
    <row r="2824" spans="8:9" x14ac:dyDescent="0.25">
      <c r="H2824" s="8"/>
      <c r="I2824" s="8"/>
    </row>
    <row r="2825" spans="8:9" x14ac:dyDescent="0.25">
      <c r="H2825" s="8"/>
      <c r="I2825" s="8"/>
    </row>
    <row r="2826" spans="8:9" x14ac:dyDescent="0.25">
      <c r="H2826" s="8"/>
      <c r="I2826" s="8"/>
    </row>
    <row r="2827" spans="8:9" x14ac:dyDescent="0.25">
      <c r="H2827" s="8"/>
      <c r="I2827" s="8"/>
    </row>
    <row r="2828" spans="8:9" x14ac:dyDescent="0.25">
      <c r="H2828" s="8"/>
      <c r="I2828" s="8"/>
    </row>
    <row r="2829" spans="8:9" x14ac:dyDescent="0.25">
      <c r="H2829" s="8"/>
      <c r="I2829" s="8"/>
    </row>
    <row r="2830" spans="8:9" x14ac:dyDescent="0.25">
      <c r="H2830" s="8"/>
      <c r="I2830" s="8"/>
    </row>
    <row r="2831" spans="8:9" x14ac:dyDescent="0.25">
      <c r="H2831" s="8"/>
      <c r="I2831" s="8"/>
    </row>
    <row r="2832" spans="8:9" x14ac:dyDescent="0.25">
      <c r="H2832" s="8"/>
      <c r="I2832" s="8"/>
    </row>
    <row r="2833" spans="8:9" x14ac:dyDescent="0.25">
      <c r="H2833" s="8"/>
      <c r="I2833" s="8"/>
    </row>
    <row r="2834" spans="8:9" x14ac:dyDescent="0.25">
      <c r="H2834" s="8"/>
      <c r="I2834" s="8"/>
    </row>
    <row r="2835" spans="8:9" x14ac:dyDescent="0.25">
      <c r="H2835" s="8"/>
      <c r="I2835" s="8"/>
    </row>
    <row r="2836" spans="8:9" x14ac:dyDescent="0.25">
      <c r="H2836" s="8"/>
      <c r="I2836" s="8"/>
    </row>
    <row r="2837" spans="8:9" x14ac:dyDescent="0.25">
      <c r="H2837" s="8"/>
      <c r="I2837" s="8"/>
    </row>
    <row r="2838" spans="8:9" x14ac:dyDescent="0.25">
      <c r="H2838" s="8"/>
      <c r="I2838" s="8"/>
    </row>
    <row r="2839" spans="8:9" x14ac:dyDescent="0.25">
      <c r="H2839" s="8"/>
      <c r="I2839" s="8"/>
    </row>
    <row r="2840" spans="8:9" x14ac:dyDescent="0.25">
      <c r="H2840" s="8"/>
      <c r="I2840" s="8"/>
    </row>
    <row r="2841" spans="8:9" x14ac:dyDescent="0.25">
      <c r="H2841" s="8"/>
      <c r="I2841" s="8"/>
    </row>
    <row r="2842" spans="8:9" x14ac:dyDescent="0.25">
      <c r="H2842" s="8"/>
      <c r="I2842" s="8"/>
    </row>
    <row r="2843" spans="8:9" x14ac:dyDescent="0.25">
      <c r="H2843" s="8"/>
      <c r="I2843" s="8"/>
    </row>
    <row r="2844" spans="8:9" x14ac:dyDescent="0.25">
      <c r="H2844" s="8"/>
      <c r="I2844" s="8"/>
    </row>
    <row r="2845" spans="8:9" x14ac:dyDescent="0.25">
      <c r="H2845" s="8"/>
      <c r="I2845" s="8"/>
    </row>
    <row r="2846" spans="8:9" x14ac:dyDescent="0.25">
      <c r="H2846" s="8"/>
      <c r="I2846" s="8"/>
    </row>
    <row r="2847" spans="8:9" x14ac:dyDescent="0.25">
      <c r="H2847" s="8"/>
      <c r="I2847" s="8"/>
    </row>
    <row r="2848" spans="8:9" x14ac:dyDescent="0.25">
      <c r="H2848" s="8"/>
      <c r="I2848" s="8"/>
    </row>
    <row r="2849" spans="8:9" x14ac:dyDescent="0.25">
      <c r="H2849" s="8"/>
      <c r="I2849" s="8"/>
    </row>
    <row r="2850" spans="8:9" x14ac:dyDescent="0.25">
      <c r="H2850" s="8"/>
      <c r="I2850" s="8"/>
    </row>
    <row r="2851" spans="8:9" x14ac:dyDescent="0.25">
      <c r="H2851" s="8"/>
      <c r="I2851" s="8"/>
    </row>
    <row r="2852" spans="8:9" x14ac:dyDescent="0.25">
      <c r="H2852" s="8"/>
      <c r="I2852" s="8"/>
    </row>
    <row r="2853" spans="8:9" x14ac:dyDescent="0.25">
      <c r="H2853" s="8"/>
      <c r="I2853" s="8"/>
    </row>
    <row r="2854" spans="8:9" x14ac:dyDescent="0.25">
      <c r="H2854" s="8"/>
      <c r="I2854" s="8"/>
    </row>
    <row r="2855" spans="8:9" x14ac:dyDescent="0.25">
      <c r="H2855" s="8"/>
      <c r="I2855" s="8"/>
    </row>
    <row r="2856" spans="8:9" x14ac:dyDescent="0.25">
      <c r="H2856" s="8"/>
      <c r="I2856" s="8"/>
    </row>
    <row r="2857" spans="8:9" x14ac:dyDescent="0.25">
      <c r="H2857" s="8"/>
      <c r="I2857" s="8"/>
    </row>
    <row r="2858" spans="8:9" x14ac:dyDescent="0.25">
      <c r="H2858" s="8"/>
      <c r="I2858" s="8"/>
    </row>
    <row r="2859" spans="8:9" x14ac:dyDescent="0.25">
      <c r="H2859" s="8"/>
      <c r="I2859" s="8"/>
    </row>
    <row r="2860" spans="8:9" x14ac:dyDescent="0.25">
      <c r="H2860" s="8"/>
      <c r="I2860" s="8"/>
    </row>
    <row r="2861" spans="8:9" x14ac:dyDescent="0.25">
      <c r="H2861" s="8"/>
      <c r="I2861" s="8"/>
    </row>
    <row r="2862" spans="8:9" x14ac:dyDescent="0.25">
      <c r="H2862" s="8"/>
      <c r="I2862" s="8"/>
    </row>
    <row r="2863" spans="8:9" x14ac:dyDescent="0.25">
      <c r="H2863" s="8"/>
      <c r="I2863" s="8"/>
    </row>
    <row r="2864" spans="8:9" x14ac:dyDescent="0.25">
      <c r="H2864" s="8"/>
      <c r="I2864" s="8"/>
    </row>
    <row r="2865" spans="8:9" x14ac:dyDescent="0.25">
      <c r="H2865" s="8"/>
      <c r="I2865" s="8"/>
    </row>
    <row r="2866" spans="8:9" x14ac:dyDescent="0.25">
      <c r="H2866" s="8"/>
      <c r="I2866" s="8"/>
    </row>
    <row r="2867" spans="8:9" x14ac:dyDescent="0.25">
      <c r="H2867" s="8"/>
      <c r="I2867" s="8"/>
    </row>
    <row r="2868" spans="8:9" x14ac:dyDescent="0.25">
      <c r="H2868" s="8"/>
      <c r="I2868" s="8"/>
    </row>
    <row r="2869" spans="8:9" x14ac:dyDescent="0.25">
      <c r="H2869" s="8"/>
      <c r="I2869" s="8"/>
    </row>
    <row r="2870" spans="8:9" x14ac:dyDescent="0.25">
      <c r="H2870" s="8"/>
      <c r="I2870" s="8"/>
    </row>
    <row r="2871" spans="8:9" x14ac:dyDescent="0.25">
      <c r="H2871" s="8"/>
      <c r="I2871" s="8"/>
    </row>
    <row r="2872" spans="8:9" x14ac:dyDescent="0.25">
      <c r="H2872" s="8"/>
      <c r="I2872" s="8"/>
    </row>
    <row r="2873" spans="8:9" x14ac:dyDescent="0.25">
      <c r="H2873" s="8"/>
      <c r="I2873" s="8"/>
    </row>
    <row r="2874" spans="8:9" x14ac:dyDescent="0.25">
      <c r="H2874" s="8"/>
      <c r="I2874" s="8"/>
    </row>
    <row r="2875" spans="8:9" x14ac:dyDescent="0.25">
      <c r="H2875" s="8"/>
      <c r="I2875" s="8"/>
    </row>
    <row r="2876" spans="8:9" x14ac:dyDescent="0.25">
      <c r="H2876" s="8"/>
      <c r="I2876" s="8"/>
    </row>
    <row r="2877" spans="8:9" x14ac:dyDescent="0.25">
      <c r="H2877" s="8"/>
      <c r="I2877" s="8"/>
    </row>
    <row r="2878" spans="8:9" x14ac:dyDescent="0.25">
      <c r="H2878" s="8"/>
      <c r="I2878" s="8"/>
    </row>
    <row r="2879" spans="8:9" x14ac:dyDescent="0.25">
      <c r="H2879" s="8"/>
      <c r="I2879" s="8"/>
    </row>
    <row r="2880" spans="8:9" x14ac:dyDescent="0.25">
      <c r="H2880" s="8"/>
      <c r="I2880" s="8"/>
    </row>
    <row r="2881" spans="8:9" x14ac:dyDescent="0.25">
      <c r="H2881" s="8"/>
      <c r="I2881" s="8"/>
    </row>
    <row r="2882" spans="8:9" x14ac:dyDescent="0.25">
      <c r="H2882" s="8"/>
      <c r="I2882" s="8"/>
    </row>
    <row r="2883" spans="8:9" x14ac:dyDescent="0.25">
      <c r="H2883" s="8"/>
      <c r="I2883" s="8"/>
    </row>
    <row r="2884" spans="8:9" x14ac:dyDescent="0.25">
      <c r="H2884" s="8"/>
      <c r="I2884" s="8"/>
    </row>
    <row r="2885" spans="8:9" x14ac:dyDescent="0.25">
      <c r="H2885" s="8"/>
      <c r="I2885" s="8"/>
    </row>
    <row r="2886" spans="8:9" x14ac:dyDescent="0.25">
      <c r="H2886" s="8"/>
      <c r="I2886" s="8"/>
    </row>
    <row r="2887" spans="8:9" x14ac:dyDescent="0.25">
      <c r="H2887" s="8"/>
      <c r="I2887" s="8"/>
    </row>
    <row r="2888" spans="8:9" x14ac:dyDescent="0.25">
      <c r="H2888" s="8"/>
      <c r="I2888" s="8"/>
    </row>
    <row r="2889" spans="8:9" x14ac:dyDescent="0.25">
      <c r="H2889" s="8"/>
      <c r="I2889" s="8"/>
    </row>
    <row r="2890" spans="8:9" x14ac:dyDescent="0.25">
      <c r="H2890" s="8"/>
      <c r="I2890" s="8"/>
    </row>
    <row r="2891" spans="8:9" x14ac:dyDescent="0.25">
      <c r="H2891" s="8"/>
      <c r="I2891" s="8"/>
    </row>
    <row r="2892" spans="8:9" x14ac:dyDescent="0.25">
      <c r="H2892" s="8"/>
      <c r="I2892" s="8"/>
    </row>
    <row r="2893" spans="8:9" x14ac:dyDescent="0.25">
      <c r="H2893" s="8"/>
      <c r="I2893" s="8"/>
    </row>
    <row r="2894" spans="8:9" x14ac:dyDescent="0.25">
      <c r="H2894" s="8"/>
      <c r="I2894" s="8"/>
    </row>
    <row r="2895" spans="8:9" x14ac:dyDescent="0.25">
      <c r="H2895" s="8"/>
      <c r="I2895" s="8"/>
    </row>
    <row r="2896" spans="8:9" x14ac:dyDescent="0.25">
      <c r="H2896" s="8"/>
      <c r="I2896" s="8"/>
    </row>
    <row r="2897" spans="8:9" x14ac:dyDescent="0.25">
      <c r="H2897" s="8"/>
      <c r="I2897" s="8"/>
    </row>
    <row r="2898" spans="8:9" x14ac:dyDescent="0.25">
      <c r="H2898" s="8"/>
      <c r="I2898" s="8"/>
    </row>
    <row r="2899" spans="8:9" x14ac:dyDescent="0.25">
      <c r="H2899" s="8"/>
      <c r="I2899" s="8"/>
    </row>
    <row r="2900" spans="8:9" x14ac:dyDescent="0.25">
      <c r="H2900" s="8"/>
      <c r="I2900" s="8"/>
    </row>
    <row r="2901" spans="8:9" x14ac:dyDescent="0.25">
      <c r="H2901" s="8"/>
      <c r="I2901" s="8"/>
    </row>
    <row r="2902" spans="8:9" x14ac:dyDescent="0.25">
      <c r="H2902" s="8"/>
      <c r="I2902" s="8"/>
    </row>
    <row r="2903" spans="8:9" x14ac:dyDescent="0.25">
      <c r="H2903" s="8"/>
      <c r="I2903" s="8"/>
    </row>
    <row r="2904" spans="8:9" x14ac:dyDescent="0.25">
      <c r="H2904" s="8"/>
      <c r="I2904" s="8"/>
    </row>
    <row r="2905" spans="8:9" x14ac:dyDescent="0.25">
      <c r="H2905" s="8"/>
      <c r="I2905" s="8"/>
    </row>
    <row r="2906" spans="8:9" x14ac:dyDescent="0.25">
      <c r="H2906" s="8"/>
      <c r="I2906" s="8"/>
    </row>
    <row r="2907" spans="8:9" x14ac:dyDescent="0.25">
      <c r="H2907" s="8"/>
      <c r="I2907" s="8"/>
    </row>
    <row r="2908" spans="8:9" x14ac:dyDescent="0.25">
      <c r="H2908" s="8"/>
      <c r="I2908" s="8"/>
    </row>
    <row r="2909" spans="8:9" x14ac:dyDescent="0.25">
      <c r="H2909" s="8"/>
      <c r="I2909" s="8"/>
    </row>
    <row r="2910" spans="8:9" x14ac:dyDescent="0.25">
      <c r="H2910" s="8"/>
      <c r="I2910" s="8"/>
    </row>
    <row r="2911" spans="8:9" x14ac:dyDescent="0.25">
      <c r="H2911" s="8"/>
      <c r="I2911" s="8"/>
    </row>
    <row r="2912" spans="8:9" x14ac:dyDescent="0.25">
      <c r="H2912" s="8"/>
      <c r="I2912" s="8"/>
    </row>
    <row r="2913" spans="8:9" x14ac:dyDescent="0.25">
      <c r="H2913" s="8"/>
      <c r="I2913" s="8"/>
    </row>
    <row r="2914" spans="8:9" x14ac:dyDescent="0.25">
      <c r="H2914" s="8"/>
      <c r="I2914" s="8"/>
    </row>
    <row r="2915" spans="8:9" x14ac:dyDescent="0.25">
      <c r="H2915" s="8"/>
      <c r="I2915" s="8"/>
    </row>
    <row r="2916" spans="8:9" x14ac:dyDescent="0.25">
      <c r="H2916" s="8"/>
      <c r="I2916" s="8"/>
    </row>
    <row r="2917" spans="8:9" x14ac:dyDescent="0.25">
      <c r="H2917" s="8"/>
      <c r="I2917" s="8"/>
    </row>
    <row r="2918" spans="8:9" x14ac:dyDescent="0.25">
      <c r="H2918" s="8"/>
      <c r="I2918" s="8"/>
    </row>
    <row r="2919" spans="8:9" x14ac:dyDescent="0.25">
      <c r="H2919" s="8"/>
      <c r="I2919" s="8"/>
    </row>
    <row r="2920" spans="8:9" x14ac:dyDescent="0.25">
      <c r="H2920" s="8"/>
      <c r="I2920" s="8"/>
    </row>
    <row r="2921" spans="8:9" x14ac:dyDescent="0.25">
      <c r="H2921" s="8"/>
      <c r="I2921" s="8"/>
    </row>
    <row r="2922" spans="8:9" x14ac:dyDescent="0.25">
      <c r="H2922" s="8"/>
      <c r="I2922" s="8"/>
    </row>
    <row r="2923" spans="8:9" x14ac:dyDescent="0.25">
      <c r="H2923" s="8"/>
      <c r="I2923" s="8"/>
    </row>
    <row r="2924" spans="8:9" x14ac:dyDescent="0.25">
      <c r="H2924" s="8"/>
      <c r="I2924" s="8"/>
    </row>
    <row r="2925" spans="8:9" x14ac:dyDescent="0.25">
      <c r="H2925" s="8"/>
      <c r="I2925" s="8"/>
    </row>
    <row r="2926" spans="8:9" x14ac:dyDescent="0.25">
      <c r="H2926" s="8"/>
      <c r="I2926" s="8"/>
    </row>
    <row r="2927" spans="8:9" x14ac:dyDescent="0.25">
      <c r="H2927" s="8"/>
      <c r="I2927" s="8"/>
    </row>
    <row r="2928" spans="8:9" x14ac:dyDescent="0.25">
      <c r="H2928" s="8"/>
      <c r="I2928" s="8"/>
    </row>
    <row r="2929" spans="8:9" x14ac:dyDescent="0.25">
      <c r="H2929" s="8"/>
      <c r="I2929" s="8"/>
    </row>
    <row r="2930" spans="8:9" x14ac:dyDescent="0.25">
      <c r="H2930" s="8"/>
      <c r="I2930" s="8"/>
    </row>
    <row r="2931" spans="8:9" x14ac:dyDescent="0.25">
      <c r="H2931" s="8"/>
      <c r="I2931" s="8"/>
    </row>
    <row r="2932" spans="8:9" x14ac:dyDescent="0.25">
      <c r="H2932" s="8"/>
      <c r="I2932" s="8"/>
    </row>
    <row r="2933" spans="8:9" x14ac:dyDescent="0.25">
      <c r="H2933" s="8"/>
      <c r="I2933" s="8"/>
    </row>
    <row r="2934" spans="8:9" x14ac:dyDescent="0.25">
      <c r="H2934" s="8"/>
      <c r="I2934" s="8"/>
    </row>
    <row r="2935" spans="8:9" x14ac:dyDescent="0.25">
      <c r="H2935" s="8"/>
      <c r="I2935" s="8"/>
    </row>
    <row r="2936" spans="8:9" x14ac:dyDescent="0.25">
      <c r="H2936" s="8"/>
      <c r="I2936" s="8"/>
    </row>
    <row r="2937" spans="8:9" x14ac:dyDescent="0.25">
      <c r="H2937" s="8"/>
      <c r="I2937" s="8"/>
    </row>
    <row r="2938" spans="8:9" x14ac:dyDescent="0.25">
      <c r="H2938" s="8"/>
      <c r="I2938" s="8"/>
    </row>
    <row r="2939" spans="8:9" x14ac:dyDescent="0.25">
      <c r="H2939" s="8"/>
      <c r="I2939" s="8"/>
    </row>
    <row r="2940" spans="8:9" x14ac:dyDescent="0.25">
      <c r="H2940" s="8"/>
      <c r="I2940" s="8"/>
    </row>
    <row r="2941" spans="8:9" x14ac:dyDescent="0.25">
      <c r="H2941" s="8"/>
      <c r="I2941" s="8"/>
    </row>
    <row r="2942" spans="8:9" x14ac:dyDescent="0.25">
      <c r="H2942" s="8"/>
      <c r="I2942" s="8"/>
    </row>
    <row r="2943" spans="8:9" x14ac:dyDescent="0.25">
      <c r="H2943" s="8"/>
      <c r="I2943" s="8"/>
    </row>
    <row r="2944" spans="8:9" x14ac:dyDescent="0.25">
      <c r="H2944" s="8"/>
      <c r="I2944" s="8"/>
    </row>
    <row r="2945" spans="8:9" x14ac:dyDescent="0.25">
      <c r="H2945" s="8"/>
      <c r="I2945" s="8"/>
    </row>
    <row r="2946" spans="8:9" x14ac:dyDescent="0.25">
      <c r="H2946" s="8"/>
      <c r="I2946" s="8"/>
    </row>
    <row r="2947" spans="8:9" x14ac:dyDescent="0.25">
      <c r="H2947" s="8"/>
      <c r="I2947" s="8"/>
    </row>
    <row r="2948" spans="8:9" x14ac:dyDescent="0.25">
      <c r="H2948" s="8"/>
      <c r="I2948" s="8"/>
    </row>
    <row r="2949" spans="8:9" x14ac:dyDescent="0.25">
      <c r="H2949" s="8"/>
      <c r="I2949" s="8"/>
    </row>
    <row r="2950" spans="8:9" x14ac:dyDescent="0.25">
      <c r="H2950" s="8"/>
      <c r="I2950" s="8"/>
    </row>
    <row r="2951" spans="8:9" x14ac:dyDescent="0.25">
      <c r="H2951" s="8"/>
      <c r="I2951" s="8"/>
    </row>
    <row r="2952" spans="8:9" x14ac:dyDescent="0.25">
      <c r="H2952" s="8"/>
      <c r="I2952" s="8"/>
    </row>
    <row r="2953" spans="8:9" x14ac:dyDescent="0.25">
      <c r="H2953" s="8"/>
      <c r="I2953" s="8"/>
    </row>
    <row r="2954" spans="8:9" x14ac:dyDescent="0.25">
      <c r="H2954" s="8"/>
      <c r="I2954" s="8"/>
    </row>
    <row r="2955" spans="8:9" x14ac:dyDescent="0.25">
      <c r="H2955" s="8"/>
      <c r="I2955" s="8"/>
    </row>
    <row r="2956" spans="8:9" x14ac:dyDescent="0.25">
      <c r="H2956" s="8"/>
      <c r="I2956" s="8"/>
    </row>
    <row r="2957" spans="8:9" x14ac:dyDescent="0.25">
      <c r="H2957" s="8"/>
      <c r="I2957" s="8"/>
    </row>
    <row r="2958" spans="8:9" x14ac:dyDescent="0.25">
      <c r="H2958" s="8"/>
      <c r="I2958" s="8"/>
    </row>
    <row r="2959" spans="8:9" x14ac:dyDescent="0.25">
      <c r="H2959" s="8"/>
      <c r="I2959" s="8"/>
    </row>
    <row r="2960" spans="8:9" x14ac:dyDescent="0.25">
      <c r="H2960" s="8"/>
      <c r="I2960" s="8"/>
    </row>
    <row r="2961" spans="8:9" x14ac:dyDescent="0.25">
      <c r="H2961" s="8"/>
      <c r="I2961" s="8"/>
    </row>
    <row r="2962" spans="8:9" x14ac:dyDescent="0.25">
      <c r="H2962" s="8"/>
      <c r="I2962" s="8"/>
    </row>
    <row r="2963" spans="8:9" x14ac:dyDescent="0.25">
      <c r="H2963" s="8"/>
      <c r="I2963" s="8"/>
    </row>
    <row r="2964" spans="8:9" x14ac:dyDescent="0.25">
      <c r="H2964" s="8"/>
      <c r="I2964" s="8"/>
    </row>
    <row r="2965" spans="8:9" x14ac:dyDescent="0.25">
      <c r="H2965" s="8"/>
      <c r="I2965" s="8"/>
    </row>
    <row r="2966" spans="8:9" x14ac:dyDescent="0.25">
      <c r="H2966" s="8"/>
      <c r="I2966" s="8"/>
    </row>
    <row r="2967" spans="8:9" x14ac:dyDescent="0.25">
      <c r="H2967" s="8"/>
      <c r="I2967" s="8"/>
    </row>
    <row r="2968" spans="8:9" x14ac:dyDescent="0.25">
      <c r="H2968" s="8"/>
      <c r="I2968" s="8"/>
    </row>
    <row r="2969" spans="8:9" x14ac:dyDescent="0.25">
      <c r="H2969" s="8"/>
      <c r="I2969" s="8"/>
    </row>
    <row r="2970" spans="8:9" x14ac:dyDescent="0.25">
      <c r="H2970" s="8"/>
      <c r="I2970" s="8"/>
    </row>
    <row r="2971" spans="8:9" x14ac:dyDescent="0.25">
      <c r="H2971" s="8"/>
      <c r="I2971" s="8"/>
    </row>
    <row r="2972" spans="8:9" x14ac:dyDescent="0.25">
      <c r="H2972" s="8"/>
      <c r="I2972" s="8"/>
    </row>
    <row r="2973" spans="8:9" x14ac:dyDescent="0.25">
      <c r="H2973" s="8"/>
      <c r="I2973" s="8"/>
    </row>
    <row r="2974" spans="8:9" x14ac:dyDescent="0.25">
      <c r="H2974" s="8"/>
      <c r="I2974" s="8"/>
    </row>
    <row r="2975" spans="8:9" x14ac:dyDescent="0.25">
      <c r="H2975" s="8"/>
      <c r="I2975" s="8"/>
    </row>
    <row r="2976" spans="8:9" x14ac:dyDescent="0.25">
      <c r="H2976" s="8"/>
      <c r="I2976" s="8"/>
    </row>
    <row r="2977" spans="8:9" x14ac:dyDescent="0.25">
      <c r="H2977" s="8"/>
      <c r="I2977" s="8"/>
    </row>
    <row r="2978" spans="8:9" x14ac:dyDescent="0.25">
      <c r="H2978" s="8"/>
      <c r="I2978" s="8"/>
    </row>
    <row r="2979" spans="8:9" x14ac:dyDescent="0.25">
      <c r="H2979" s="8"/>
      <c r="I2979" s="8"/>
    </row>
    <row r="2980" spans="8:9" x14ac:dyDescent="0.25">
      <c r="H2980" s="8"/>
      <c r="I2980" s="8"/>
    </row>
    <row r="2981" spans="8:9" x14ac:dyDescent="0.25">
      <c r="H2981" s="8"/>
      <c r="I2981" s="8"/>
    </row>
    <row r="2982" spans="8:9" x14ac:dyDescent="0.25">
      <c r="H2982" s="8"/>
      <c r="I2982" s="8"/>
    </row>
    <row r="2983" spans="8:9" x14ac:dyDescent="0.25">
      <c r="H2983" s="8"/>
      <c r="I2983" s="8"/>
    </row>
    <row r="2984" spans="8:9" x14ac:dyDescent="0.25">
      <c r="H2984" s="8"/>
      <c r="I2984" s="8"/>
    </row>
    <row r="2985" spans="8:9" x14ac:dyDescent="0.25">
      <c r="H2985" s="8"/>
      <c r="I2985" s="8"/>
    </row>
    <row r="2986" spans="8:9" x14ac:dyDescent="0.25">
      <c r="H2986" s="8"/>
      <c r="I2986" s="8"/>
    </row>
    <row r="2987" spans="8:9" x14ac:dyDescent="0.25">
      <c r="H2987" s="8"/>
      <c r="I2987" s="8"/>
    </row>
    <row r="2988" spans="8:9" x14ac:dyDescent="0.25">
      <c r="H2988" s="8"/>
      <c r="I2988" s="8"/>
    </row>
    <row r="2989" spans="8:9" x14ac:dyDescent="0.25">
      <c r="H2989" s="8"/>
      <c r="I2989" s="8"/>
    </row>
    <row r="2990" spans="8:9" x14ac:dyDescent="0.25">
      <c r="H2990" s="8"/>
      <c r="I2990" s="8"/>
    </row>
    <row r="2991" spans="8:9" x14ac:dyDescent="0.25">
      <c r="H2991" s="8"/>
      <c r="I2991" s="8"/>
    </row>
    <row r="2992" spans="8:9" x14ac:dyDescent="0.25">
      <c r="H2992" s="8"/>
      <c r="I2992" s="8"/>
    </row>
    <row r="2993" spans="8:9" x14ac:dyDescent="0.25">
      <c r="H2993" s="8"/>
      <c r="I2993" s="8"/>
    </row>
    <row r="2994" spans="8:9" x14ac:dyDescent="0.25">
      <c r="H2994" s="8"/>
      <c r="I2994" s="8"/>
    </row>
    <row r="2995" spans="8:9" x14ac:dyDescent="0.25">
      <c r="H2995" s="8"/>
      <c r="I2995" s="8"/>
    </row>
    <row r="2996" spans="8:9" x14ac:dyDescent="0.25">
      <c r="H2996" s="8"/>
      <c r="I2996" s="8"/>
    </row>
    <row r="2997" spans="8:9" x14ac:dyDescent="0.25">
      <c r="H2997" s="8"/>
      <c r="I2997" s="8"/>
    </row>
    <row r="2998" spans="8:9" x14ac:dyDescent="0.25">
      <c r="H2998" s="8"/>
      <c r="I2998" s="8"/>
    </row>
    <row r="2999" spans="8:9" x14ac:dyDescent="0.25">
      <c r="H2999" s="8"/>
      <c r="I2999" s="8"/>
    </row>
    <row r="3000" spans="8:9" x14ac:dyDescent="0.25">
      <c r="H3000" s="8"/>
      <c r="I3000" s="8"/>
    </row>
    <row r="3001" spans="8:9" x14ac:dyDescent="0.25">
      <c r="H3001" s="8"/>
      <c r="I3001" s="8"/>
    </row>
    <row r="3002" spans="8:9" x14ac:dyDescent="0.25">
      <c r="H3002" s="8"/>
      <c r="I3002" s="8"/>
    </row>
    <row r="3003" spans="8:9" x14ac:dyDescent="0.25">
      <c r="H3003" s="8"/>
      <c r="I3003" s="8"/>
    </row>
    <row r="3004" spans="8:9" x14ac:dyDescent="0.25">
      <c r="H3004" s="8"/>
      <c r="I3004" s="8"/>
    </row>
    <row r="3005" spans="8:9" x14ac:dyDescent="0.25">
      <c r="H3005" s="8"/>
      <c r="I3005" s="8"/>
    </row>
    <row r="3006" spans="8:9" x14ac:dyDescent="0.25">
      <c r="H3006" s="8"/>
      <c r="I3006" s="8"/>
    </row>
    <row r="3007" spans="8:9" x14ac:dyDescent="0.25">
      <c r="H3007" s="8"/>
      <c r="I3007" s="8"/>
    </row>
    <row r="3008" spans="8:9" x14ac:dyDescent="0.25">
      <c r="H3008" s="8"/>
      <c r="I3008" s="8"/>
    </row>
    <row r="3009" spans="8:9" x14ac:dyDescent="0.25">
      <c r="H3009" s="8"/>
      <c r="I3009" s="8"/>
    </row>
    <row r="3010" spans="8:9" x14ac:dyDescent="0.25">
      <c r="H3010" s="8"/>
      <c r="I3010" s="8"/>
    </row>
    <row r="3011" spans="8:9" x14ac:dyDescent="0.25">
      <c r="H3011" s="8"/>
      <c r="I3011" s="8"/>
    </row>
    <row r="3012" spans="8:9" x14ac:dyDescent="0.25">
      <c r="H3012" s="8"/>
      <c r="I3012" s="8"/>
    </row>
    <row r="3013" spans="8:9" x14ac:dyDescent="0.25">
      <c r="H3013" s="8"/>
      <c r="I3013" s="8"/>
    </row>
    <row r="3014" spans="8:9" x14ac:dyDescent="0.25">
      <c r="H3014" s="8"/>
      <c r="I3014" s="8"/>
    </row>
    <row r="3015" spans="8:9" x14ac:dyDescent="0.25">
      <c r="H3015" s="8"/>
      <c r="I3015" s="8"/>
    </row>
    <row r="3016" spans="8:9" x14ac:dyDescent="0.25">
      <c r="H3016" s="8"/>
      <c r="I3016" s="8"/>
    </row>
    <row r="3017" spans="8:9" x14ac:dyDescent="0.25">
      <c r="H3017" s="8"/>
      <c r="I3017" s="8"/>
    </row>
    <row r="3018" spans="8:9" x14ac:dyDescent="0.25">
      <c r="H3018" s="8"/>
      <c r="I3018" s="8"/>
    </row>
    <row r="3019" spans="8:9" x14ac:dyDescent="0.25">
      <c r="H3019" s="8"/>
      <c r="I3019" s="8"/>
    </row>
    <row r="3020" spans="8:9" x14ac:dyDescent="0.25">
      <c r="H3020" s="8"/>
      <c r="I3020" s="8"/>
    </row>
    <row r="3021" spans="8:9" x14ac:dyDescent="0.25">
      <c r="H3021" s="8"/>
      <c r="I3021" s="8"/>
    </row>
    <row r="3022" spans="8:9" x14ac:dyDescent="0.25">
      <c r="H3022" s="8"/>
      <c r="I3022" s="8"/>
    </row>
    <row r="3023" spans="8:9" x14ac:dyDescent="0.25">
      <c r="H3023" s="8"/>
      <c r="I3023" s="8"/>
    </row>
    <row r="3024" spans="8:9" x14ac:dyDescent="0.25">
      <c r="H3024" s="8"/>
      <c r="I3024" s="8"/>
    </row>
    <row r="3025" spans="8:9" x14ac:dyDescent="0.25">
      <c r="H3025" s="8"/>
      <c r="I3025" s="8"/>
    </row>
    <row r="3026" spans="8:9" x14ac:dyDescent="0.25">
      <c r="H3026" s="8"/>
      <c r="I3026" s="8"/>
    </row>
    <row r="3027" spans="8:9" x14ac:dyDescent="0.25">
      <c r="H3027" s="8"/>
      <c r="I3027" s="8"/>
    </row>
    <row r="3028" spans="8:9" x14ac:dyDescent="0.25">
      <c r="H3028" s="8"/>
      <c r="I3028" s="8"/>
    </row>
    <row r="3029" spans="8:9" x14ac:dyDescent="0.25">
      <c r="H3029" s="8"/>
      <c r="I3029" s="8"/>
    </row>
    <row r="3030" spans="8:9" x14ac:dyDescent="0.25">
      <c r="H3030" s="8"/>
      <c r="I3030" s="8"/>
    </row>
    <row r="3031" spans="8:9" x14ac:dyDescent="0.25">
      <c r="H3031" s="8"/>
      <c r="I3031" s="8"/>
    </row>
    <row r="3032" spans="8:9" x14ac:dyDescent="0.25">
      <c r="H3032" s="8"/>
      <c r="I3032" s="8"/>
    </row>
    <row r="3033" spans="8:9" x14ac:dyDescent="0.25">
      <c r="H3033" s="8"/>
      <c r="I3033" s="8"/>
    </row>
    <row r="3034" spans="8:9" x14ac:dyDescent="0.25">
      <c r="H3034" s="8"/>
      <c r="I3034" s="8"/>
    </row>
    <row r="3035" spans="8:9" x14ac:dyDescent="0.25">
      <c r="H3035" s="8"/>
      <c r="I3035" s="8"/>
    </row>
    <row r="3036" spans="8:9" x14ac:dyDescent="0.25">
      <c r="H3036" s="8"/>
      <c r="I3036" s="8"/>
    </row>
    <row r="3037" spans="8:9" x14ac:dyDescent="0.25">
      <c r="H3037" s="8"/>
      <c r="I3037" s="8"/>
    </row>
    <row r="3038" spans="8:9" x14ac:dyDescent="0.25">
      <c r="H3038" s="8"/>
      <c r="I3038" s="8"/>
    </row>
    <row r="3039" spans="8:9" x14ac:dyDescent="0.25">
      <c r="H3039" s="8"/>
      <c r="I3039" s="8"/>
    </row>
    <row r="3040" spans="8:9" x14ac:dyDescent="0.25">
      <c r="H3040" s="8"/>
      <c r="I3040" s="8"/>
    </row>
    <row r="3041" spans="8:9" x14ac:dyDescent="0.25">
      <c r="H3041" s="8"/>
      <c r="I3041" s="8"/>
    </row>
    <row r="3042" spans="8:9" x14ac:dyDescent="0.25">
      <c r="H3042" s="8"/>
      <c r="I3042" s="8"/>
    </row>
    <row r="3043" spans="8:9" x14ac:dyDescent="0.25">
      <c r="H3043" s="8"/>
      <c r="I3043" s="8"/>
    </row>
    <row r="3044" spans="8:9" x14ac:dyDescent="0.25">
      <c r="H3044" s="8"/>
      <c r="I3044" s="8"/>
    </row>
    <row r="3045" spans="8:9" x14ac:dyDescent="0.25">
      <c r="H3045" s="8"/>
      <c r="I3045" s="8"/>
    </row>
    <row r="3046" spans="8:9" x14ac:dyDescent="0.25">
      <c r="H3046" s="8"/>
      <c r="I3046" s="8"/>
    </row>
    <row r="3047" spans="8:9" x14ac:dyDescent="0.25">
      <c r="H3047" s="8"/>
      <c r="I3047" s="8"/>
    </row>
    <row r="3048" spans="8:9" x14ac:dyDescent="0.25">
      <c r="H3048" s="8"/>
      <c r="I3048" s="8"/>
    </row>
    <row r="3049" spans="8:9" x14ac:dyDescent="0.25">
      <c r="H3049" s="8"/>
      <c r="I3049" s="8"/>
    </row>
    <row r="3050" spans="8:9" x14ac:dyDescent="0.25">
      <c r="H3050" s="8"/>
      <c r="I3050" s="8"/>
    </row>
    <row r="3051" spans="8:9" x14ac:dyDescent="0.25">
      <c r="H3051" s="8"/>
      <c r="I3051" s="8"/>
    </row>
    <row r="3052" spans="8:9" x14ac:dyDescent="0.25">
      <c r="H3052" s="8"/>
      <c r="I3052" s="8"/>
    </row>
    <row r="3053" spans="8:9" x14ac:dyDescent="0.25">
      <c r="H3053" s="8"/>
      <c r="I3053" s="8"/>
    </row>
    <row r="3054" spans="8:9" x14ac:dyDescent="0.25">
      <c r="H3054" s="8"/>
      <c r="I3054" s="8"/>
    </row>
    <row r="3055" spans="8:9" x14ac:dyDescent="0.25">
      <c r="H3055" s="8"/>
      <c r="I3055" s="8"/>
    </row>
    <row r="3056" spans="8:9" x14ac:dyDescent="0.25">
      <c r="H3056" s="8"/>
      <c r="I3056" s="8"/>
    </row>
    <row r="3057" spans="8:9" x14ac:dyDescent="0.25">
      <c r="H3057" s="8"/>
      <c r="I3057" s="8"/>
    </row>
    <row r="3058" spans="8:9" x14ac:dyDescent="0.25">
      <c r="H3058" s="8"/>
      <c r="I3058" s="8"/>
    </row>
    <row r="3059" spans="8:9" x14ac:dyDescent="0.25">
      <c r="H3059" s="8"/>
      <c r="I3059" s="8"/>
    </row>
    <row r="3060" spans="8:9" x14ac:dyDescent="0.25">
      <c r="H3060" s="8"/>
      <c r="I3060" s="8"/>
    </row>
    <row r="3061" spans="8:9" x14ac:dyDescent="0.25">
      <c r="H3061" s="8"/>
      <c r="I3061" s="8"/>
    </row>
    <row r="3062" spans="8:9" x14ac:dyDescent="0.25">
      <c r="H3062" s="8"/>
      <c r="I3062" s="8"/>
    </row>
    <row r="3063" spans="8:9" x14ac:dyDescent="0.25">
      <c r="H3063" s="8"/>
      <c r="I3063" s="8"/>
    </row>
    <row r="3064" spans="8:9" x14ac:dyDescent="0.25">
      <c r="H3064" s="8"/>
      <c r="I3064" s="8"/>
    </row>
    <row r="3065" spans="8:9" x14ac:dyDescent="0.25">
      <c r="H3065" s="8"/>
      <c r="I3065" s="8"/>
    </row>
    <row r="3066" spans="8:9" x14ac:dyDescent="0.25">
      <c r="H3066" s="8"/>
      <c r="I3066" s="8"/>
    </row>
    <row r="3067" spans="8:9" x14ac:dyDescent="0.25">
      <c r="H3067" s="8"/>
      <c r="I3067" s="8"/>
    </row>
    <row r="3068" spans="8:9" x14ac:dyDescent="0.25">
      <c r="H3068" s="8"/>
      <c r="I3068" s="8"/>
    </row>
    <row r="3069" spans="8:9" x14ac:dyDescent="0.25">
      <c r="H3069" s="8"/>
      <c r="I3069" s="8"/>
    </row>
    <row r="3070" spans="8:9" x14ac:dyDescent="0.25">
      <c r="H3070" s="8"/>
      <c r="I3070" s="8"/>
    </row>
    <row r="3071" spans="8:9" x14ac:dyDescent="0.25">
      <c r="H3071" s="8"/>
      <c r="I3071" s="8"/>
    </row>
    <row r="3072" spans="8:9" x14ac:dyDescent="0.25">
      <c r="H3072" s="8"/>
      <c r="I3072" s="8"/>
    </row>
    <row r="3073" spans="8:9" x14ac:dyDescent="0.25">
      <c r="H3073" s="8"/>
      <c r="I3073" s="8"/>
    </row>
    <row r="3074" spans="8:9" x14ac:dyDescent="0.25">
      <c r="H3074" s="8"/>
      <c r="I3074" s="8"/>
    </row>
    <row r="3075" spans="8:9" x14ac:dyDescent="0.25">
      <c r="H3075" s="8"/>
      <c r="I3075" s="8"/>
    </row>
    <row r="3076" spans="8:9" x14ac:dyDescent="0.25">
      <c r="H3076" s="8"/>
      <c r="I3076" s="8"/>
    </row>
    <row r="3077" spans="8:9" x14ac:dyDescent="0.25">
      <c r="H3077" s="8"/>
      <c r="I3077" s="8"/>
    </row>
    <row r="3078" spans="8:9" x14ac:dyDescent="0.25">
      <c r="H3078" s="8"/>
      <c r="I3078" s="8"/>
    </row>
    <row r="3079" spans="8:9" x14ac:dyDescent="0.25">
      <c r="H3079" s="8"/>
      <c r="I3079" s="8"/>
    </row>
    <row r="3080" spans="8:9" x14ac:dyDescent="0.25">
      <c r="H3080" s="8"/>
      <c r="I3080" s="8"/>
    </row>
    <row r="3081" spans="8:9" x14ac:dyDescent="0.25">
      <c r="H3081" s="8"/>
      <c r="I3081" s="8"/>
    </row>
    <row r="3082" spans="8:9" x14ac:dyDescent="0.25">
      <c r="H3082" s="8"/>
      <c r="I3082" s="8"/>
    </row>
    <row r="3083" spans="8:9" x14ac:dyDescent="0.25">
      <c r="H3083" s="8"/>
      <c r="I3083" s="8"/>
    </row>
    <row r="3084" spans="8:9" x14ac:dyDescent="0.25">
      <c r="H3084" s="8"/>
      <c r="I3084" s="8"/>
    </row>
    <row r="3085" spans="8:9" x14ac:dyDescent="0.25">
      <c r="H3085" s="8"/>
      <c r="I3085" s="8"/>
    </row>
    <row r="3086" spans="8:9" x14ac:dyDescent="0.25">
      <c r="H3086" s="8"/>
      <c r="I3086" s="8"/>
    </row>
    <row r="3087" spans="8:9" x14ac:dyDescent="0.25">
      <c r="H3087" s="8"/>
      <c r="I3087" s="8"/>
    </row>
    <row r="3088" spans="8:9" x14ac:dyDescent="0.25">
      <c r="H3088" s="8"/>
      <c r="I3088" s="8"/>
    </row>
    <row r="3089" spans="8:9" x14ac:dyDescent="0.25">
      <c r="H3089" s="8"/>
      <c r="I3089" s="8"/>
    </row>
    <row r="3090" spans="8:9" x14ac:dyDescent="0.25">
      <c r="H3090" s="8"/>
      <c r="I3090" s="8"/>
    </row>
    <row r="3091" spans="8:9" x14ac:dyDescent="0.25">
      <c r="H3091" s="8"/>
      <c r="I3091" s="8"/>
    </row>
    <row r="3092" spans="8:9" x14ac:dyDescent="0.25">
      <c r="H3092" s="8"/>
      <c r="I3092" s="8"/>
    </row>
    <row r="3093" spans="8:9" x14ac:dyDescent="0.25">
      <c r="H3093" s="8"/>
      <c r="I3093" s="8"/>
    </row>
    <row r="3094" spans="8:9" x14ac:dyDescent="0.25">
      <c r="H3094" s="8"/>
      <c r="I3094" s="8"/>
    </row>
    <row r="3095" spans="8:9" x14ac:dyDescent="0.25">
      <c r="H3095" s="8"/>
      <c r="I3095" s="8"/>
    </row>
    <row r="3096" spans="8:9" x14ac:dyDescent="0.25">
      <c r="H3096" s="8"/>
      <c r="I3096" s="8"/>
    </row>
    <row r="3097" spans="8:9" x14ac:dyDescent="0.25">
      <c r="H3097" s="8"/>
      <c r="I3097" s="8"/>
    </row>
    <row r="3098" spans="8:9" x14ac:dyDescent="0.25">
      <c r="H3098" s="8"/>
      <c r="I3098" s="8"/>
    </row>
    <row r="3099" spans="8:9" x14ac:dyDescent="0.25">
      <c r="H3099" s="8"/>
      <c r="I3099" s="8"/>
    </row>
    <row r="3100" spans="8:9" x14ac:dyDescent="0.25">
      <c r="H3100" s="8"/>
      <c r="I3100" s="8"/>
    </row>
    <row r="3101" spans="8:9" x14ac:dyDescent="0.25">
      <c r="H3101" s="8"/>
      <c r="I3101" s="8"/>
    </row>
    <row r="3102" spans="8:9" x14ac:dyDescent="0.25">
      <c r="H3102" s="8"/>
      <c r="I3102" s="8"/>
    </row>
    <row r="3103" spans="8:9" x14ac:dyDescent="0.25">
      <c r="H3103" s="8"/>
      <c r="I3103" s="8"/>
    </row>
    <row r="3104" spans="8:9" x14ac:dyDescent="0.25">
      <c r="H3104" s="8"/>
      <c r="I3104" s="8"/>
    </row>
    <row r="3105" spans="8:9" x14ac:dyDescent="0.25">
      <c r="H3105" s="8"/>
      <c r="I3105" s="8"/>
    </row>
    <row r="3106" spans="8:9" x14ac:dyDescent="0.25">
      <c r="H3106" s="8"/>
      <c r="I3106" s="8"/>
    </row>
    <row r="3107" spans="8:9" x14ac:dyDescent="0.25">
      <c r="H3107" s="8"/>
      <c r="I3107" s="8"/>
    </row>
    <row r="3108" spans="8:9" x14ac:dyDescent="0.25">
      <c r="H3108" s="8"/>
      <c r="I3108" s="8"/>
    </row>
    <row r="3109" spans="8:9" x14ac:dyDescent="0.25">
      <c r="H3109" s="8"/>
      <c r="I3109" s="8"/>
    </row>
    <row r="3110" spans="8:9" x14ac:dyDescent="0.25">
      <c r="H3110" s="8"/>
      <c r="I3110" s="8"/>
    </row>
    <row r="3111" spans="8:9" x14ac:dyDescent="0.25">
      <c r="H3111" s="8"/>
      <c r="I3111" s="8"/>
    </row>
    <row r="3112" spans="8:9" x14ac:dyDescent="0.25">
      <c r="H3112" s="8"/>
      <c r="I3112" s="8"/>
    </row>
    <row r="3113" spans="8:9" x14ac:dyDescent="0.25">
      <c r="H3113" s="8"/>
      <c r="I3113" s="8"/>
    </row>
    <row r="3114" spans="8:9" x14ac:dyDescent="0.25">
      <c r="H3114" s="8"/>
      <c r="I3114" s="8"/>
    </row>
    <row r="3115" spans="8:9" x14ac:dyDescent="0.25">
      <c r="H3115" s="8"/>
      <c r="I3115" s="8"/>
    </row>
    <row r="3116" spans="8:9" x14ac:dyDescent="0.25">
      <c r="H3116" s="8"/>
      <c r="I3116" s="8"/>
    </row>
    <row r="3117" spans="8:9" x14ac:dyDescent="0.25">
      <c r="H3117" s="8"/>
      <c r="I3117" s="8"/>
    </row>
    <row r="3118" spans="8:9" x14ac:dyDescent="0.25">
      <c r="H3118" s="8"/>
      <c r="I3118" s="8"/>
    </row>
    <row r="3119" spans="8:9" x14ac:dyDescent="0.25">
      <c r="H3119" s="8"/>
      <c r="I3119" s="8"/>
    </row>
    <row r="3120" spans="8:9" x14ac:dyDescent="0.25">
      <c r="H3120" s="8"/>
      <c r="I3120" s="8"/>
    </row>
    <row r="3121" spans="8:9" x14ac:dyDescent="0.25">
      <c r="H3121" s="8"/>
      <c r="I3121" s="8"/>
    </row>
    <row r="3122" spans="8:9" x14ac:dyDescent="0.25">
      <c r="H3122" s="8"/>
      <c r="I3122" s="8"/>
    </row>
    <row r="3123" spans="8:9" x14ac:dyDescent="0.25">
      <c r="H3123" s="8"/>
      <c r="I3123" s="8"/>
    </row>
    <row r="3124" spans="8:9" x14ac:dyDescent="0.25">
      <c r="H3124" s="8"/>
      <c r="I3124" s="8"/>
    </row>
    <row r="3125" spans="8:9" x14ac:dyDescent="0.25">
      <c r="H3125" s="8"/>
      <c r="I3125" s="8"/>
    </row>
    <row r="3126" spans="8:9" x14ac:dyDescent="0.25">
      <c r="H3126" s="8"/>
      <c r="I3126" s="8"/>
    </row>
    <row r="3127" spans="8:9" x14ac:dyDescent="0.25">
      <c r="H3127" s="8"/>
      <c r="I3127" s="8"/>
    </row>
    <row r="3128" spans="8:9" x14ac:dyDescent="0.25">
      <c r="H3128" s="8"/>
      <c r="I3128" s="8"/>
    </row>
    <row r="3129" spans="8:9" x14ac:dyDescent="0.25">
      <c r="H3129" s="8"/>
      <c r="I3129" s="8"/>
    </row>
    <row r="3130" spans="8:9" x14ac:dyDescent="0.25">
      <c r="H3130" s="8"/>
      <c r="I3130" s="8"/>
    </row>
    <row r="3131" spans="8:9" x14ac:dyDescent="0.25">
      <c r="H3131" s="8"/>
      <c r="I3131" s="8"/>
    </row>
    <row r="3132" spans="8:9" x14ac:dyDescent="0.25">
      <c r="H3132" s="8"/>
      <c r="I3132" s="8"/>
    </row>
    <row r="3133" spans="8:9" x14ac:dyDescent="0.25">
      <c r="H3133" s="8"/>
      <c r="I3133" s="8"/>
    </row>
    <row r="3134" spans="8:9" x14ac:dyDescent="0.25">
      <c r="H3134" s="8"/>
      <c r="I3134" s="8"/>
    </row>
    <row r="3135" spans="8:9" x14ac:dyDescent="0.25">
      <c r="H3135" s="8"/>
      <c r="I3135" s="8"/>
    </row>
    <row r="3136" spans="8:9" x14ac:dyDescent="0.25">
      <c r="H3136" s="8"/>
      <c r="I3136" s="8"/>
    </row>
    <row r="3137" spans="8:9" x14ac:dyDescent="0.25">
      <c r="H3137" s="8"/>
      <c r="I3137" s="8"/>
    </row>
    <row r="3138" spans="8:9" x14ac:dyDescent="0.25">
      <c r="H3138" s="8"/>
      <c r="I3138" s="8"/>
    </row>
    <row r="3139" spans="8:9" x14ac:dyDescent="0.25">
      <c r="H3139" s="8"/>
      <c r="I3139" s="8"/>
    </row>
    <row r="3140" spans="8:9" x14ac:dyDescent="0.25">
      <c r="H3140" s="8"/>
      <c r="I3140" s="8"/>
    </row>
    <row r="3141" spans="8:9" x14ac:dyDescent="0.25">
      <c r="H3141" s="8"/>
      <c r="I3141" s="8"/>
    </row>
    <row r="3142" spans="8:9" x14ac:dyDescent="0.25">
      <c r="H3142" s="8"/>
      <c r="I3142" s="8"/>
    </row>
    <row r="3143" spans="8:9" x14ac:dyDescent="0.25">
      <c r="H3143" s="8"/>
      <c r="I3143" s="8"/>
    </row>
    <row r="3144" spans="8:9" x14ac:dyDescent="0.25">
      <c r="H3144" s="8"/>
      <c r="I3144" s="8"/>
    </row>
    <row r="3145" spans="8:9" x14ac:dyDescent="0.25">
      <c r="H3145" s="8"/>
      <c r="I3145" s="8"/>
    </row>
    <row r="3146" spans="8:9" x14ac:dyDescent="0.25">
      <c r="H3146" s="8"/>
      <c r="I3146" s="8"/>
    </row>
    <row r="3147" spans="8:9" x14ac:dyDescent="0.25">
      <c r="H3147" s="8"/>
      <c r="I3147" s="8"/>
    </row>
    <row r="3148" spans="8:9" x14ac:dyDescent="0.25">
      <c r="H3148" s="8"/>
      <c r="I3148" s="8"/>
    </row>
    <row r="3149" spans="8:9" x14ac:dyDescent="0.25">
      <c r="H3149" s="8"/>
      <c r="I3149" s="8"/>
    </row>
    <row r="3150" spans="8:9" x14ac:dyDescent="0.25">
      <c r="H3150" s="8"/>
      <c r="I3150" s="8"/>
    </row>
    <row r="3151" spans="8:9" x14ac:dyDescent="0.25">
      <c r="H3151" s="8"/>
      <c r="I3151" s="8"/>
    </row>
    <row r="3152" spans="8:9" x14ac:dyDescent="0.25">
      <c r="H3152" s="8"/>
      <c r="I3152" s="8"/>
    </row>
    <row r="3153" spans="8:9" x14ac:dyDescent="0.25">
      <c r="H3153" s="8"/>
      <c r="I3153" s="8"/>
    </row>
    <row r="3154" spans="8:9" x14ac:dyDescent="0.25">
      <c r="H3154" s="8"/>
      <c r="I3154" s="8"/>
    </row>
    <row r="3155" spans="8:9" x14ac:dyDescent="0.25">
      <c r="H3155" s="8"/>
      <c r="I3155" s="8"/>
    </row>
    <row r="3156" spans="8:9" x14ac:dyDescent="0.25">
      <c r="H3156" s="8"/>
      <c r="I3156" s="8"/>
    </row>
    <row r="3157" spans="8:9" x14ac:dyDescent="0.25">
      <c r="H3157" s="8"/>
      <c r="I3157" s="8"/>
    </row>
    <row r="3158" spans="8:9" x14ac:dyDescent="0.25">
      <c r="H3158" s="8"/>
      <c r="I3158" s="8"/>
    </row>
    <row r="3159" spans="8:9" x14ac:dyDescent="0.25">
      <c r="H3159" s="8"/>
      <c r="I3159" s="8"/>
    </row>
    <row r="3160" spans="8:9" x14ac:dyDescent="0.25">
      <c r="H3160" s="8"/>
      <c r="I3160" s="8"/>
    </row>
    <row r="3161" spans="8:9" x14ac:dyDescent="0.25">
      <c r="H3161" s="8"/>
      <c r="I3161" s="8"/>
    </row>
    <row r="3162" spans="8:9" x14ac:dyDescent="0.25">
      <c r="H3162" s="8"/>
      <c r="I3162" s="8"/>
    </row>
    <row r="3163" spans="8:9" x14ac:dyDescent="0.25">
      <c r="H3163" s="8"/>
      <c r="I3163" s="8"/>
    </row>
    <row r="3164" spans="8:9" x14ac:dyDescent="0.25">
      <c r="H3164" s="8"/>
      <c r="I3164" s="8"/>
    </row>
    <row r="3165" spans="8:9" x14ac:dyDescent="0.25">
      <c r="H3165" s="8"/>
      <c r="I3165" s="8"/>
    </row>
    <row r="3166" spans="8:9" x14ac:dyDescent="0.25">
      <c r="H3166" s="8"/>
      <c r="I3166" s="8"/>
    </row>
    <row r="3167" spans="8:9" x14ac:dyDescent="0.25">
      <c r="H3167" s="8"/>
      <c r="I3167" s="8"/>
    </row>
    <row r="3168" spans="8:9" x14ac:dyDescent="0.25">
      <c r="H3168" s="8"/>
      <c r="I3168" s="8"/>
    </row>
    <row r="3169" spans="8:9" x14ac:dyDescent="0.25">
      <c r="H3169" s="8"/>
      <c r="I3169" s="8"/>
    </row>
    <row r="3170" spans="8:9" x14ac:dyDescent="0.25">
      <c r="H3170" s="8"/>
      <c r="I3170" s="8"/>
    </row>
    <row r="3171" spans="8:9" x14ac:dyDescent="0.25">
      <c r="H3171" s="8"/>
      <c r="I3171" s="8"/>
    </row>
    <row r="3172" spans="8:9" x14ac:dyDescent="0.25">
      <c r="H3172" s="8"/>
      <c r="I3172" s="8"/>
    </row>
    <row r="3173" spans="8:9" x14ac:dyDescent="0.25">
      <c r="H3173" s="8"/>
      <c r="I3173" s="8"/>
    </row>
    <row r="3174" spans="8:9" x14ac:dyDescent="0.25">
      <c r="H3174" s="8"/>
      <c r="I3174" s="8"/>
    </row>
    <row r="3175" spans="8:9" x14ac:dyDescent="0.25">
      <c r="H3175" s="8"/>
      <c r="I3175" s="8"/>
    </row>
    <row r="3176" spans="8:9" x14ac:dyDescent="0.25">
      <c r="H3176" s="8"/>
      <c r="I3176" s="8"/>
    </row>
    <row r="3177" spans="8:9" x14ac:dyDescent="0.25">
      <c r="H3177" s="8"/>
      <c r="I3177" s="8"/>
    </row>
    <row r="3178" spans="8:9" x14ac:dyDescent="0.25">
      <c r="H3178" s="8"/>
      <c r="I3178" s="8"/>
    </row>
    <row r="3179" spans="8:9" x14ac:dyDescent="0.25">
      <c r="H3179" s="8"/>
      <c r="I3179" s="8"/>
    </row>
    <row r="3180" spans="8:9" x14ac:dyDescent="0.25">
      <c r="H3180" s="8"/>
      <c r="I3180" s="8"/>
    </row>
    <row r="3181" spans="8:9" x14ac:dyDescent="0.25">
      <c r="H3181" s="8"/>
      <c r="I3181" s="8"/>
    </row>
    <row r="3182" spans="8:9" x14ac:dyDescent="0.25">
      <c r="H3182" s="8"/>
      <c r="I3182" s="8"/>
    </row>
    <row r="3183" spans="8:9" x14ac:dyDescent="0.25">
      <c r="H3183" s="8"/>
      <c r="I3183" s="8"/>
    </row>
    <row r="3184" spans="8:9" x14ac:dyDescent="0.25">
      <c r="H3184" s="8"/>
      <c r="I3184" s="8"/>
    </row>
    <row r="3185" spans="8:9" x14ac:dyDescent="0.25">
      <c r="H3185" s="8"/>
      <c r="I3185" s="8"/>
    </row>
    <row r="3186" spans="8:9" x14ac:dyDescent="0.25">
      <c r="H3186" s="8"/>
      <c r="I3186" s="8"/>
    </row>
    <row r="3187" spans="8:9" x14ac:dyDescent="0.25">
      <c r="H3187" s="8"/>
      <c r="I3187" s="8"/>
    </row>
    <row r="3188" spans="8:9" x14ac:dyDescent="0.25">
      <c r="H3188" s="8"/>
      <c r="I3188" s="8"/>
    </row>
    <row r="3189" spans="8:9" x14ac:dyDescent="0.25">
      <c r="H3189" s="8"/>
      <c r="I3189" s="8"/>
    </row>
    <row r="3190" spans="8:9" x14ac:dyDescent="0.25">
      <c r="H3190" s="8"/>
      <c r="I3190" s="8"/>
    </row>
    <row r="3191" spans="8:9" x14ac:dyDescent="0.25">
      <c r="H3191" s="8"/>
      <c r="I3191" s="8"/>
    </row>
    <row r="3192" spans="8:9" x14ac:dyDescent="0.25">
      <c r="H3192" s="8"/>
      <c r="I3192" s="8"/>
    </row>
    <row r="3193" spans="8:9" x14ac:dyDescent="0.25">
      <c r="H3193" s="8"/>
      <c r="I3193" s="8"/>
    </row>
    <row r="3194" spans="8:9" x14ac:dyDescent="0.25">
      <c r="H3194" s="8"/>
      <c r="I3194" s="8"/>
    </row>
    <row r="3195" spans="8:9" x14ac:dyDescent="0.25">
      <c r="H3195" s="8"/>
      <c r="I3195" s="8"/>
    </row>
    <row r="3196" spans="8:9" x14ac:dyDescent="0.25">
      <c r="H3196" s="8"/>
      <c r="I3196" s="8"/>
    </row>
    <row r="3197" spans="8:9" x14ac:dyDescent="0.25">
      <c r="H3197" s="8"/>
      <c r="I3197" s="8"/>
    </row>
    <row r="3198" spans="8:9" x14ac:dyDescent="0.25">
      <c r="H3198" s="8"/>
      <c r="I3198" s="8"/>
    </row>
    <row r="3199" spans="8:9" x14ac:dyDescent="0.25">
      <c r="H3199" s="8"/>
      <c r="I3199" s="8"/>
    </row>
    <row r="3200" spans="8:9" x14ac:dyDescent="0.25">
      <c r="H3200" s="8"/>
      <c r="I3200" s="8"/>
    </row>
    <row r="3201" spans="8:9" x14ac:dyDescent="0.25">
      <c r="H3201" s="8"/>
      <c r="I3201" s="8"/>
    </row>
    <row r="3202" spans="8:9" x14ac:dyDescent="0.25">
      <c r="H3202" s="8"/>
      <c r="I3202" s="8"/>
    </row>
    <row r="3203" spans="8:9" x14ac:dyDescent="0.25">
      <c r="H3203" s="8"/>
      <c r="I3203" s="8"/>
    </row>
    <row r="3204" spans="8:9" x14ac:dyDescent="0.25">
      <c r="H3204" s="8"/>
      <c r="I3204" s="8"/>
    </row>
    <row r="3205" spans="8:9" x14ac:dyDescent="0.25">
      <c r="H3205" s="8"/>
      <c r="I3205" s="8"/>
    </row>
    <row r="3206" spans="8:9" x14ac:dyDescent="0.25">
      <c r="H3206" s="8"/>
      <c r="I3206" s="8"/>
    </row>
    <row r="3207" spans="8:9" x14ac:dyDescent="0.25">
      <c r="H3207" s="8"/>
      <c r="I3207" s="8"/>
    </row>
    <row r="3208" spans="8:9" x14ac:dyDescent="0.25">
      <c r="H3208" s="8"/>
      <c r="I3208" s="8"/>
    </row>
    <row r="3209" spans="8:9" x14ac:dyDescent="0.25">
      <c r="H3209" s="8"/>
      <c r="I3209" s="8"/>
    </row>
    <row r="3210" spans="8:9" x14ac:dyDescent="0.25">
      <c r="H3210" s="8"/>
      <c r="I3210" s="8"/>
    </row>
    <row r="3211" spans="8:9" x14ac:dyDescent="0.25">
      <c r="H3211" s="8"/>
      <c r="I3211" s="8"/>
    </row>
    <row r="3212" spans="8:9" x14ac:dyDescent="0.25">
      <c r="H3212" s="8"/>
      <c r="I3212" s="8"/>
    </row>
    <row r="3213" spans="8:9" x14ac:dyDescent="0.25">
      <c r="H3213" s="8"/>
      <c r="I3213" s="8"/>
    </row>
    <row r="3214" spans="8:9" x14ac:dyDescent="0.25">
      <c r="H3214" s="8"/>
      <c r="I3214" s="8"/>
    </row>
    <row r="3215" spans="8:9" x14ac:dyDescent="0.25">
      <c r="H3215" s="8"/>
      <c r="I3215" s="8"/>
    </row>
    <row r="3216" spans="8:9" x14ac:dyDescent="0.25">
      <c r="H3216" s="8"/>
      <c r="I3216" s="8"/>
    </row>
    <row r="3217" spans="8:9" x14ac:dyDescent="0.25">
      <c r="H3217" s="8"/>
      <c r="I3217" s="8"/>
    </row>
    <row r="3218" spans="8:9" x14ac:dyDescent="0.25">
      <c r="H3218" s="8"/>
      <c r="I3218" s="8"/>
    </row>
    <row r="3219" spans="8:9" x14ac:dyDescent="0.25">
      <c r="H3219" s="8"/>
      <c r="I3219" s="8"/>
    </row>
    <row r="3220" spans="8:9" x14ac:dyDescent="0.25">
      <c r="H3220" s="8"/>
      <c r="I3220" s="8"/>
    </row>
    <row r="3221" spans="8:9" x14ac:dyDescent="0.25">
      <c r="H3221" s="8"/>
      <c r="I3221" s="8"/>
    </row>
    <row r="3222" spans="8:9" x14ac:dyDescent="0.25">
      <c r="H3222" s="8"/>
      <c r="I3222" s="8"/>
    </row>
    <row r="3223" spans="8:9" x14ac:dyDescent="0.25">
      <c r="H3223" s="8"/>
      <c r="I3223" s="8"/>
    </row>
    <row r="3224" spans="8:9" x14ac:dyDescent="0.25">
      <c r="H3224" s="8"/>
      <c r="I3224" s="8"/>
    </row>
    <row r="3225" spans="8:9" x14ac:dyDescent="0.25">
      <c r="H3225" s="8"/>
      <c r="I3225" s="8"/>
    </row>
    <row r="3226" spans="8:9" x14ac:dyDescent="0.25">
      <c r="H3226" s="8"/>
      <c r="I3226" s="8"/>
    </row>
    <row r="3227" spans="8:9" x14ac:dyDescent="0.25">
      <c r="H3227" s="8"/>
      <c r="I3227" s="8"/>
    </row>
    <row r="3228" spans="8:9" x14ac:dyDescent="0.25">
      <c r="H3228" s="8"/>
      <c r="I3228" s="8"/>
    </row>
    <row r="3229" spans="8:9" x14ac:dyDescent="0.25">
      <c r="H3229" s="8"/>
      <c r="I3229" s="8"/>
    </row>
    <row r="3230" spans="8:9" x14ac:dyDescent="0.25">
      <c r="H3230" s="8"/>
      <c r="I3230" s="8"/>
    </row>
    <row r="3231" spans="8:9" x14ac:dyDescent="0.25">
      <c r="H3231" s="8"/>
      <c r="I3231" s="8"/>
    </row>
    <row r="3232" spans="8:9" x14ac:dyDescent="0.25">
      <c r="H3232" s="8"/>
      <c r="I3232" s="8"/>
    </row>
    <row r="3233" spans="8:9" x14ac:dyDescent="0.25">
      <c r="H3233" s="8"/>
      <c r="I3233" s="8"/>
    </row>
    <row r="3234" spans="8:9" x14ac:dyDescent="0.25">
      <c r="H3234" s="8"/>
      <c r="I3234" s="8"/>
    </row>
    <row r="3235" spans="8:9" x14ac:dyDescent="0.25">
      <c r="H3235" s="8"/>
      <c r="I3235" s="8"/>
    </row>
    <row r="3236" spans="8:9" x14ac:dyDescent="0.25">
      <c r="H3236" s="8"/>
      <c r="I3236" s="8"/>
    </row>
    <row r="3237" spans="8:9" x14ac:dyDescent="0.25">
      <c r="H3237" s="8"/>
      <c r="I3237" s="8"/>
    </row>
    <row r="3238" spans="8:9" x14ac:dyDescent="0.25">
      <c r="H3238" s="8"/>
      <c r="I3238" s="8"/>
    </row>
    <row r="3239" spans="8:9" x14ac:dyDescent="0.25">
      <c r="H3239" s="8"/>
      <c r="I3239" s="8"/>
    </row>
    <row r="3240" spans="8:9" x14ac:dyDescent="0.25">
      <c r="H3240" s="8"/>
      <c r="I3240" s="8"/>
    </row>
    <row r="3241" spans="8:9" x14ac:dyDescent="0.25">
      <c r="H3241" s="8"/>
      <c r="I3241" s="8"/>
    </row>
    <row r="3242" spans="8:9" x14ac:dyDescent="0.25">
      <c r="H3242" s="8"/>
      <c r="I3242" s="8"/>
    </row>
    <row r="3243" spans="8:9" x14ac:dyDescent="0.25">
      <c r="H3243" s="8"/>
      <c r="I3243" s="8"/>
    </row>
    <row r="3244" spans="8:9" x14ac:dyDescent="0.25">
      <c r="H3244" s="8"/>
      <c r="I3244" s="8"/>
    </row>
    <row r="3245" spans="8:9" x14ac:dyDescent="0.25">
      <c r="H3245" s="8"/>
      <c r="I3245" s="8"/>
    </row>
    <row r="3246" spans="8:9" x14ac:dyDescent="0.25">
      <c r="H3246" s="8"/>
      <c r="I3246" s="8"/>
    </row>
    <row r="3247" spans="8:9" x14ac:dyDescent="0.25">
      <c r="H3247" s="8"/>
      <c r="I3247" s="8"/>
    </row>
    <row r="3248" spans="8:9" x14ac:dyDescent="0.25">
      <c r="H3248" s="8"/>
      <c r="I3248" s="8"/>
    </row>
    <row r="3249" spans="8:9" x14ac:dyDescent="0.25">
      <c r="H3249" s="8"/>
      <c r="I3249" s="8"/>
    </row>
    <row r="3250" spans="8:9" x14ac:dyDescent="0.25">
      <c r="H3250" s="8"/>
      <c r="I3250" s="8"/>
    </row>
    <row r="3251" spans="8:9" x14ac:dyDescent="0.25">
      <c r="H3251" s="8"/>
      <c r="I3251" s="8"/>
    </row>
    <row r="3252" spans="8:9" x14ac:dyDescent="0.25">
      <c r="H3252" s="8"/>
      <c r="I3252" s="8"/>
    </row>
    <row r="3253" spans="8:9" x14ac:dyDescent="0.25">
      <c r="H3253" s="8"/>
      <c r="I3253" s="8"/>
    </row>
    <row r="3254" spans="8:9" x14ac:dyDescent="0.25">
      <c r="H3254" s="8"/>
      <c r="I3254" s="8"/>
    </row>
    <row r="3255" spans="8:9" x14ac:dyDescent="0.25">
      <c r="H3255" s="8"/>
      <c r="I3255" s="8"/>
    </row>
    <row r="3256" spans="8:9" x14ac:dyDescent="0.25">
      <c r="H3256" s="8"/>
      <c r="I3256" s="8"/>
    </row>
    <row r="3257" spans="8:9" x14ac:dyDescent="0.25">
      <c r="H3257" s="8"/>
      <c r="I3257" s="8"/>
    </row>
    <row r="3258" spans="8:9" x14ac:dyDescent="0.25">
      <c r="H3258" s="8"/>
      <c r="I3258" s="8"/>
    </row>
    <row r="3259" spans="8:9" x14ac:dyDescent="0.25">
      <c r="H3259" s="8"/>
      <c r="I3259" s="8"/>
    </row>
    <row r="3260" spans="8:9" x14ac:dyDescent="0.25">
      <c r="H3260" s="8"/>
      <c r="I3260" s="8"/>
    </row>
    <row r="3261" spans="8:9" x14ac:dyDescent="0.25">
      <c r="H3261" s="8"/>
      <c r="I3261" s="8"/>
    </row>
    <row r="3262" spans="8:9" x14ac:dyDescent="0.25">
      <c r="H3262" s="8"/>
      <c r="I3262" s="8"/>
    </row>
    <row r="3263" spans="8:9" x14ac:dyDescent="0.25">
      <c r="H3263" s="8"/>
      <c r="I3263" s="8"/>
    </row>
    <row r="3264" spans="8:9" x14ac:dyDescent="0.25">
      <c r="H3264" s="8"/>
      <c r="I3264" s="8"/>
    </row>
    <row r="3265" spans="8:9" x14ac:dyDescent="0.25">
      <c r="H3265" s="8"/>
      <c r="I3265" s="8"/>
    </row>
    <row r="3266" spans="8:9" x14ac:dyDescent="0.25">
      <c r="H3266" s="8"/>
      <c r="I3266" s="8"/>
    </row>
    <row r="3267" spans="8:9" x14ac:dyDescent="0.25">
      <c r="H3267" s="8"/>
      <c r="I3267" s="8"/>
    </row>
    <row r="3268" spans="8:9" x14ac:dyDescent="0.25">
      <c r="H3268" s="8"/>
      <c r="I3268" s="8"/>
    </row>
    <row r="3269" spans="8:9" x14ac:dyDescent="0.25">
      <c r="H3269" s="8"/>
      <c r="I3269" s="8"/>
    </row>
    <row r="3270" spans="8:9" x14ac:dyDescent="0.25">
      <c r="H3270" s="8"/>
      <c r="I3270" s="8"/>
    </row>
    <row r="3271" spans="8:9" x14ac:dyDescent="0.25">
      <c r="H3271" s="8"/>
      <c r="I3271" s="8"/>
    </row>
    <row r="3272" spans="8:9" x14ac:dyDescent="0.25">
      <c r="H3272" s="8"/>
      <c r="I3272" s="8"/>
    </row>
    <row r="3273" spans="8:9" x14ac:dyDescent="0.25">
      <c r="H3273" s="8"/>
      <c r="I3273" s="8"/>
    </row>
    <row r="3274" spans="8:9" x14ac:dyDescent="0.25">
      <c r="H3274" s="8"/>
      <c r="I3274" s="8"/>
    </row>
    <row r="3275" spans="8:9" x14ac:dyDescent="0.25">
      <c r="H3275" s="8"/>
      <c r="I3275" s="8"/>
    </row>
    <row r="3276" spans="8:9" x14ac:dyDescent="0.25">
      <c r="H3276" s="8"/>
      <c r="I3276" s="8"/>
    </row>
    <row r="3277" spans="8:9" x14ac:dyDescent="0.25">
      <c r="H3277" s="8"/>
      <c r="I3277" s="8"/>
    </row>
    <row r="3278" spans="8:9" x14ac:dyDescent="0.25">
      <c r="H3278" s="8"/>
      <c r="I3278" s="8"/>
    </row>
    <row r="3279" spans="8:9" x14ac:dyDescent="0.25">
      <c r="H3279" s="8"/>
      <c r="I3279" s="8"/>
    </row>
    <row r="3280" spans="8:9" x14ac:dyDescent="0.25">
      <c r="H3280" s="8"/>
      <c r="I3280" s="8"/>
    </row>
    <row r="3281" spans="8:9" x14ac:dyDescent="0.25">
      <c r="H3281" s="8"/>
      <c r="I3281" s="8"/>
    </row>
    <row r="3282" spans="8:9" x14ac:dyDescent="0.25">
      <c r="H3282" s="8"/>
      <c r="I3282" s="8"/>
    </row>
    <row r="3283" spans="8:9" x14ac:dyDescent="0.25">
      <c r="H3283" s="8"/>
      <c r="I3283" s="8"/>
    </row>
    <row r="3284" spans="8:9" x14ac:dyDescent="0.25">
      <c r="H3284" s="8"/>
      <c r="I3284" s="8"/>
    </row>
    <row r="3285" spans="8:9" x14ac:dyDescent="0.25">
      <c r="H3285" s="8"/>
      <c r="I3285" s="8"/>
    </row>
    <row r="3286" spans="8:9" x14ac:dyDescent="0.25">
      <c r="H3286" s="8"/>
      <c r="I3286" s="8"/>
    </row>
    <row r="3287" spans="8:9" x14ac:dyDescent="0.25">
      <c r="H3287" s="8"/>
      <c r="I3287" s="8"/>
    </row>
    <row r="3288" spans="8:9" x14ac:dyDescent="0.25">
      <c r="H3288" s="8"/>
      <c r="I3288" s="8"/>
    </row>
    <row r="3289" spans="8:9" x14ac:dyDescent="0.25">
      <c r="H3289" s="8"/>
      <c r="I3289" s="8"/>
    </row>
    <row r="3290" spans="8:9" x14ac:dyDescent="0.25">
      <c r="H3290" s="8"/>
      <c r="I3290" s="8"/>
    </row>
    <row r="3291" spans="8:9" x14ac:dyDescent="0.25">
      <c r="H3291" s="8"/>
      <c r="I3291" s="8"/>
    </row>
    <row r="3292" spans="8:9" x14ac:dyDescent="0.25">
      <c r="H3292" s="8"/>
      <c r="I3292" s="8"/>
    </row>
    <row r="3293" spans="8:9" x14ac:dyDescent="0.25">
      <c r="H3293" s="8"/>
      <c r="I3293" s="8"/>
    </row>
    <row r="3294" spans="8:9" x14ac:dyDescent="0.25">
      <c r="H3294" s="8"/>
      <c r="I3294" s="8"/>
    </row>
    <row r="3295" spans="8:9" x14ac:dyDescent="0.25">
      <c r="H3295" s="8"/>
      <c r="I3295" s="8"/>
    </row>
    <row r="3296" spans="8:9" x14ac:dyDescent="0.25">
      <c r="H3296" s="8"/>
      <c r="I3296" s="8"/>
    </row>
    <row r="3297" spans="8:9" x14ac:dyDescent="0.25">
      <c r="H3297" s="8"/>
      <c r="I3297" s="8"/>
    </row>
    <row r="3298" spans="8:9" x14ac:dyDescent="0.25">
      <c r="H3298" s="8"/>
      <c r="I3298" s="8"/>
    </row>
    <row r="3299" spans="8:9" x14ac:dyDescent="0.25">
      <c r="H3299" s="8"/>
      <c r="I3299" s="8"/>
    </row>
    <row r="3300" spans="8:9" x14ac:dyDescent="0.25">
      <c r="H3300" s="8"/>
      <c r="I3300" s="8"/>
    </row>
    <row r="3301" spans="8:9" x14ac:dyDescent="0.25">
      <c r="H3301" s="8"/>
      <c r="I3301" s="8"/>
    </row>
    <row r="3302" spans="8:9" x14ac:dyDescent="0.25">
      <c r="H3302" s="8"/>
      <c r="I3302" s="8"/>
    </row>
    <row r="3303" spans="8:9" x14ac:dyDescent="0.25">
      <c r="H3303" s="8"/>
      <c r="I3303" s="8"/>
    </row>
    <row r="3304" spans="8:9" x14ac:dyDescent="0.25">
      <c r="H3304" s="8"/>
      <c r="I3304" s="8"/>
    </row>
    <row r="3305" spans="8:9" x14ac:dyDescent="0.25">
      <c r="H3305" s="8"/>
      <c r="I3305" s="8"/>
    </row>
    <row r="3306" spans="8:9" x14ac:dyDescent="0.25">
      <c r="H3306" s="8"/>
      <c r="I3306" s="8"/>
    </row>
    <row r="3307" spans="8:9" x14ac:dyDescent="0.25">
      <c r="H3307" s="8"/>
      <c r="I3307" s="8"/>
    </row>
    <row r="3308" spans="8:9" x14ac:dyDescent="0.25">
      <c r="H3308" s="8"/>
      <c r="I3308" s="8"/>
    </row>
    <row r="3309" spans="8:9" x14ac:dyDescent="0.25">
      <c r="H3309" s="8"/>
      <c r="I3309" s="8"/>
    </row>
    <row r="3310" spans="8:9" x14ac:dyDescent="0.25">
      <c r="H3310" s="8"/>
      <c r="I3310" s="8"/>
    </row>
    <row r="3311" spans="8:9" x14ac:dyDescent="0.25">
      <c r="H3311" s="8"/>
      <c r="I3311" s="8"/>
    </row>
    <row r="3312" spans="8:9" x14ac:dyDescent="0.25">
      <c r="H3312" s="8"/>
      <c r="I3312" s="8"/>
    </row>
    <row r="3313" spans="8:9" x14ac:dyDescent="0.25">
      <c r="H3313" s="8"/>
      <c r="I3313" s="8"/>
    </row>
    <row r="3314" spans="8:9" x14ac:dyDescent="0.25">
      <c r="H3314" s="8"/>
      <c r="I3314" s="8"/>
    </row>
    <row r="3315" spans="8:9" x14ac:dyDescent="0.25">
      <c r="H3315" s="8"/>
      <c r="I3315" s="8"/>
    </row>
    <row r="3316" spans="8:9" x14ac:dyDescent="0.25">
      <c r="H3316" s="8"/>
      <c r="I3316" s="8"/>
    </row>
    <row r="3317" spans="8:9" x14ac:dyDescent="0.25">
      <c r="H3317" s="8"/>
      <c r="I3317" s="8"/>
    </row>
    <row r="3318" spans="8:9" x14ac:dyDescent="0.25">
      <c r="H3318" s="8"/>
      <c r="I3318" s="8"/>
    </row>
    <row r="3319" spans="8:9" x14ac:dyDescent="0.25">
      <c r="H3319" s="8"/>
      <c r="I3319" s="8"/>
    </row>
    <row r="3320" spans="8:9" x14ac:dyDescent="0.25">
      <c r="H3320" s="8"/>
      <c r="I3320" s="8"/>
    </row>
    <row r="3321" spans="8:9" x14ac:dyDescent="0.25">
      <c r="H3321" s="8"/>
      <c r="I3321" s="8"/>
    </row>
    <row r="3322" spans="8:9" x14ac:dyDescent="0.25">
      <c r="H3322" s="8"/>
      <c r="I3322" s="8"/>
    </row>
    <row r="3323" spans="8:9" x14ac:dyDescent="0.25">
      <c r="H3323" s="8"/>
      <c r="I3323" s="8"/>
    </row>
    <row r="3324" spans="8:9" x14ac:dyDescent="0.25">
      <c r="H3324" s="8"/>
      <c r="I3324" s="8"/>
    </row>
    <row r="3325" spans="8:9" x14ac:dyDescent="0.25">
      <c r="H3325" s="8"/>
      <c r="I3325" s="8"/>
    </row>
    <row r="3326" spans="8:9" x14ac:dyDescent="0.25">
      <c r="H3326" s="8"/>
      <c r="I3326" s="8"/>
    </row>
    <row r="3327" spans="8:9" x14ac:dyDescent="0.25">
      <c r="H3327" s="8"/>
      <c r="I3327" s="8"/>
    </row>
    <row r="3328" spans="8:9" x14ac:dyDescent="0.25">
      <c r="H3328" s="8"/>
      <c r="I3328" s="8"/>
    </row>
    <row r="3329" spans="8:9" x14ac:dyDescent="0.25">
      <c r="H3329" s="8"/>
      <c r="I3329" s="8"/>
    </row>
    <row r="3330" spans="8:9" x14ac:dyDescent="0.25">
      <c r="H3330" s="8"/>
      <c r="I3330" s="8"/>
    </row>
    <row r="3331" spans="8:9" x14ac:dyDescent="0.25">
      <c r="H3331" s="8"/>
      <c r="I3331" s="8"/>
    </row>
    <row r="3332" spans="8:9" x14ac:dyDescent="0.25">
      <c r="H3332" s="8"/>
      <c r="I3332" s="8"/>
    </row>
    <row r="3333" spans="8:9" x14ac:dyDescent="0.25">
      <c r="H3333" s="8"/>
      <c r="I3333" s="8"/>
    </row>
    <row r="3334" spans="8:9" x14ac:dyDescent="0.25">
      <c r="H3334" s="8"/>
      <c r="I3334" s="8"/>
    </row>
    <row r="3335" spans="8:9" x14ac:dyDescent="0.25">
      <c r="H3335" s="8"/>
      <c r="I3335" s="8"/>
    </row>
    <row r="3336" spans="8:9" x14ac:dyDescent="0.25">
      <c r="H3336" s="8"/>
      <c r="I3336" s="8"/>
    </row>
    <row r="3337" spans="8:9" x14ac:dyDescent="0.25">
      <c r="H3337" s="8"/>
      <c r="I3337" s="8"/>
    </row>
    <row r="3338" spans="8:9" x14ac:dyDescent="0.25">
      <c r="H3338" s="8"/>
      <c r="I3338" s="8"/>
    </row>
    <row r="3339" spans="8:9" x14ac:dyDescent="0.25">
      <c r="H3339" s="8"/>
      <c r="I3339" s="8"/>
    </row>
    <row r="3340" spans="8:9" x14ac:dyDescent="0.25">
      <c r="H3340" s="8"/>
      <c r="I3340" s="8"/>
    </row>
    <row r="3341" spans="8:9" x14ac:dyDescent="0.25">
      <c r="H3341" s="8"/>
      <c r="I3341" s="8"/>
    </row>
    <row r="3342" spans="8:9" x14ac:dyDescent="0.25">
      <c r="H3342" s="8"/>
      <c r="I3342" s="8"/>
    </row>
    <row r="3343" spans="8:9" x14ac:dyDescent="0.25">
      <c r="H3343" s="8"/>
      <c r="I3343" s="8"/>
    </row>
    <row r="3344" spans="8:9" x14ac:dyDescent="0.25">
      <c r="H3344" s="8"/>
      <c r="I3344" s="8"/>
    </row>
    <row r="3345" spans="8:9" x14ac:dyDescent="0.25">
      <c r="H3345" s="8"/>
      <c r="I3345" s="8"/>
    </row>
    <row r="3346" spans="8:9" x14ac:dyDescent="0.25">
      <c r="H3346" s="8"/>
      <c r="I3346" s="8"/>
    </row>
    <row r="3347" spans="8:9" x14ac:dyDescent="0.25">
      <c r="H3347" s="8"/>
      <c r="I3347" s="8"/>
    </row>
    <row r="3348" spans="8:9" x14ac:dyDescent="0.25">
      <c r="H3348" s="8"/>
      <c r="I3348" s="8"/>
    </row>
    <row r="3349" spans="8:9" x14ac:dyDescent="0.25">
      <c r="H3349" s="8"/>
      <c r="I3349" s="8"/>
    </row>
    <row r="3350" spans="8:9" x14ac:dyDescent="0.25">
      <c r="H3350" s="8"/>
      <c r="I3350" s="8"/>
    </row>
    <row r="3351" spans="8:9" x14ac:dyDescent="0.25">
      <c r="H3351" s="8"/>
      <c r="I3351" s="8"/>
    </row>
    <row r="3352" spans="8:9" x14ac:dyDescent="0.25">
      <c r="H3352" s="8"/>
      <c r="I3352" s="8"/>
    </row>
    <row r="3353" spans="8:9" x14ac:dyDescent="0.25">
      <c r="H3353" s="8"/>
      <c r="I3353" s="8"/>
    </row>
    <row r="3354" spans="8:9" x14ac:dyDescent="0.25">
      <c r="H3354" s="8"/>
      <c r="I3354" s="8"/>
    </row>
    <row r="3355" spans="8:9" x14ac:dyDescent="0.25">
      <c r="H3355" s="8"/>
      <c r="I3355" s="8"/>
    </row>
    <row r="3356" spans="8:9" x14ac:dyDescent="0.25">
      <c r="H3356" s="8"/>
      <c r="I3356" s="8"/>
    </row>
    <row r="3357" spans="8:9" x14ac:dyDescent="0.25">
      <c r="H3357" s="8"/>
      <c r="I3357" s="8"/>
    </row>
    <row r="3358" spans="8:9" x14ac:dyDescent="0.25">
      <c r="H3358" s="8"/>
      <c r="I3358" s="8"/>
    </row>
    <row r="3359" spans="8:9" x14ac:dyDescent="0.25">
      <c r="H3359" s="8"/>
      <c r="I3359" s="8"/>
    </row>
    <row r="3360" spans="8:9" x14ac:dyDescent="0.25">
      <c r="H3360" s="8"/>
      <c r="I3360" s="8"/>
    </row>
    <row r="3361" spans="8:9" x14ac:dyDescent="0.25">
      <c r="H3361" s="8"/>
      <c r="I3361" s="8"/>
    </row>
    <row r="3362" spans="8:9" x14ac:dyDescent="0.25">
      <c r="H3362" s="8"/>
      <c r="I3362" s="8"/>
    </row>
    <row r="3363" spans="8:9" x14ac:dyDescent="0.25">
      <c r="H3363" s="8"/>
      <c r="I3363" s="8"/>
    </row>
    <row r="3364" spans="8:9" x14ac:dyDescent="0.25">
      <c r="H3364" s="8"/>
      <c r="I3364" s="8"/>
    </row>
    <row r="3365" spans="8:9" x14ac:dyDescent="0.25">
      <c r="H3365" s="8"/>
      <c r="I3365" s="8"/>
    </row>
    <row r="3366" spans="8:9" x14ac:dyDescent="0.25">
      <c r="H3366" s="8"/>
      <c r="I3366" s="8"/>
    </row>
    <row r="3367" spans="8:9" x14ac:dyDescent="0.25">
      <c r="H3367" s="8"/>
      <c r="I3367" s="8"/>
    </row>
    <row r="3368" spans="8:9" x14ac:dyDescent="0.25">
      <c r="H3368" s="8"/>
      <c r="I3368" s="8"/>
    </row>
    <row r="3369" spans="8:9" x14ac:dyDescent="0.25">
      <c r="H3369" s="8"/>
      <c r="I3369" s="8"/>
    </row>
    <row r="3370" spans="8:9" x14ac:dyDescent="0.25">
      <c r="H3370" s="8"/>
      <c r="I3370" s="8"/>
    </row>
    <row r="3371" spans="8:9" x14ac:dyDescent="0.25">
      <c r="H3371" s="8"/>
      <c r="I3371" s="8"/>
    </row>
    <row r="3372" spans="8:9" x14ac:dyDescent="0.25">
      <c r="H3372" s="8"/>
      <c r="I3372" s="8"/>
    </row>
    <row r="3373" spans="8:9" x14ac:dyDescent="0.25">
      <c r="H3373" s="8"/>
      <c r="I3373" s="8"/>
    </row>
    <row r="3374" spans="8:9" x14ac:dyDescent="0.25">
      <c r="H3374" s="8"/>
      <c r="I3374" s="8"/>
    </row>
    <row r="3375" spans="8:9" x14ac:dyDescent="0.25">
      <c r="H3375" s="8"/>
      <c r="I3375" s="8"/>
    </row>
    <row r="3376" spans="8:9" x14ac:dyDescent="0.25">
      <c r="H3376" s="8"/>
      <c r="I3376" s="8"/>
    </row>
    <row r="3377" spans="8:9" x14ac:dyDescent="0.25">
      <c r="H3377" s="8"/>
      <c r="I3377" s="8"/>
    </row>
    <row r="3378" spans="8:9" x14ac:dyDescent="0.25">
      <c r="H3378" s="8"/>
      <c r="I3378" s="8"/>
    </row>
    <row r="3379" spans="8:9" x14ac:dyDescent="0.25">
      <c r="H3379" s="8"/>
      <c r="I3379" s="8"/>
    </row>
    <row r="3380" spans="8:9" x14ac:dyDescent="0.25">
      <c r="H3380" s="8"/>
      <c r="I3380" s="8"/>
    </row>
    <row r="3381" spans="8:9" x14ac:dyDescent="0.25">
      <c r="H3381" s="8"/>
      <c r="I3381" s="8"/>
    </row>
    <row r="3382" spans="8:9" x14ac:dyDescent="0.25">
      <c r="H3382" s="8"/>
      <c r="I3382" s="8"/>
    </row>
    <row r="3383" spans="8:9" x14ac:dyDescent="0.25">
      <c r="H3383" s="8"/>
      <c r="I3383" s="8"/>
    </row>
    <row r="3384" spans="8:9" x14ac:dyDescent="0.25">
      <c r="H3384" s="8"/>
      <c r="I3384" s="8"/>
    </row>
    <row r="3385" spans="8:9" x14ac:dyDescent="0.25">
      <c r="H3385" s="8"/>
      <c r="I3385" s="8"/>
    </row>
    <row r="3386" spans="8:9" x14ac:dyDescent="0.25">
      <c r="H3386" s="8"/>
      <c r="I3386" s="8"/>
    </row>
    <row r="3387" spans="8:9" x14ac:dyDescent="0.25">
      <c r="H3387" s="8"/>
      <c r="I3387" s="8"/>
    </row>
    <row r="3388" spans="8:9" x14ac:dyDescent="0.25">
      <c r="H3388" s="8"/>
      <c r="I3388" s="8"/>
    </row>
    <row r="3389" spans="8:9" x14ac:dyDescent="0.25">
      <c r="H3389" s="8"/>
      <c r="I3389" s="8"/>
    </row>
    <row r="3390" spans="8:9" x14ac:dyDescent="0.25">
      <c r="H3390" s="8"/>
      <c r="I3390" s="8"/>
    </row>
    <row r="3391" spans="8:9" x14ac:dyDescent="0.25">
      <c r="H3391" s="8"/>
      <c r="I3391" s="8"/>
    </row>
    <row r="3392" spans="8:9" x14ac:dyDescent="0.25">
      <c r="H3392" s="8"/>
      <c r="I3392" s="8"/>
    </row>
    <row r="3393" spans="8:9" x14ac:dyDescent="0.25">
      <c r="H3393" s="8"/>
      <c r="I3393" s="8"/>
    </row>
    <row r="3394" spans="8:9" x14ac:dyDescent="0.25">
      <c r="H3394" s="8"/>
      <c r="I3394" s="8"/>
    </row>
    <row r="3395" spans="8:9" x14ac:dyDescent="0.25">
      <c r="H3395" s="8"/>
      <c r="I3395" s="8"/>
    </row>
    <row r="3396" spans="8:9" x14ac:dyDescent="0.25">
      <c r="H3396" s="8"/>
      <c r="I3396" s="8"/>
    </row>
    <row r="3397" spans="8:9" x14ac:dyDescent="0.25">
      <c r="H3397" s="8"/>
      <c r="I3397" s="8"/>
    </row>
    <row r="3398" spans="8:9" x14ac:dyDescent="0.25">
      <c r="H3398" s="8"/>
      <c r="I3398" s="8"/>
    </row>
    <row r="3399" spans="8:9" x14ac:dyDescent="0.25">
      <c r="H3399" s="8"/>
      <c r="I3399" s="8"/>
    </row>
    <row r="3400" spans="8:9" x14ac:dyDescent="0.25">
      <c r="H3400" s="8"/>
      <c r="I3400" s="8"/>
    </row>
    <row r="3401" spans="8:9" x14ac:dyDescent="0.25">
      <c r="H3401" s="8"/>
      <c r="I3401" s="8"/>
    </row>
    <row r="3402" spans="8:9" x14ac:dyDescent="0.25">
      <c r="H3402" s="8"/>
      <c r="I3402" s="8"/>
    </row>
    <row r="3403" spans="8:9" x14ac:dyDescent="0.25">
      <c r="H3403" s="8"/>
      <c r="I3403" s="8"/>
    </row>
    <row r="3404" spans="8:9" x14ac:dyDescent="0.25">
      <c r="H3404" s="8"/>
      <c r="I3404" s="8"/>
    </row>
    <row r="3405" spans="8:9" x14ac:dyDescent="0.25">
      <c r="H3405" s="8"/>
      <c r="I3405" s="8"/>
    </row>
    <row r="3406" spans="8:9" x14ac:dyDescent="0.25">
      <c r="H3406" s="8"/>
      <c r="I3406" s="8"/>
    </row>
    <row r="3407" spans="8:9" x14ac:dyDescent="0.25">
      <c r="H3407" s="8"/>
      <c r="I3407" s="8"/>
    </row>
    <row r="3408" spans="8:9" x14ac:dyDescent="0.25">
      <c r="H3408" s="8"/>
      <c r="I3408" s="8"/>
    </row>
    <row r="3409" spans="8:9" x14ac:dyDescent="0.25">
      <c r="H3409" s="8"/>
      <c r="I3409" s="8"/>
    </row>
    <row r="3410" spans="8:9" x14ac:dyDescent="0.25">
      <c r="H3410" s="8"/>
      <c r="I3410" s="8"/>
    </row>
    <row r="3411" spans="8:9" x14ac:dyDescent="0.25">
      <c r="H3411" s="8"/>
      <c r="I3411" s="8"/>
    </row>
    <row r="3412" spans="8:9" x14ac:dyDescent="0.25">
      <c r="H3412" s="8"/>
      <c r="I3412" s="8"/>
    </row>
    <row r="3413" spans="8:9" x14ac:dyDescent="0.25">
      <c r="H3413" s="8"/>
      <c r="I3413" s="8"/>
    </row>
    <row r="3414" spans="8:9" x14ac:dyDescent="0.25">
      <c r="H3414" s="8"/>
      <c r="I3414" s="8"/>
    </row>
    <row r="3415" spans="8:9" x14ac:dyDescent="0.25">
      <c r="H3415" s="8"/>
      <c r="I3415" s="8"/>
    </row>
    <row r="3416" spans="8:9" x14ac:dyDescent="0.25">
      <c r="H3416" s="8"/>
      <c r="I3416" s="8"/>
    </row>
    <row r="3417" spans="8:9" x14ac:dyDescent="0.25">
      <c r="H3417" s="8"/>
      <c r="I3417" s="8"/>
    </row>
    <row r="3418" spans="8:9" x14ac:dyDescent="0.25">
      <c r="H3418" s="8"/>
      <c r="I3418" s="8"/>
    </row>
    <row r="3419" spans="8:9" x14ac:dyDescent="0.25">
      <c r="H3419" s="8"/>
      <c r="I3419" s="8"/>
    </row>
    <row r="3420" spans="8:9" x14ac:dyDescent="0.25">
      <c r="H3420" s="8"/>
      <c r="I3420" s="8"/>
    </row>
    <row r="3421" spans="8:9" x14ac:dyDescent="0.25">
      <c r="H3421" s="8"/>
      <c r="I3421" s="8"/>
    </row>
    <row r="3422" spans="8:9" x14ac:dyDescent="0.25">
      <c r="H3422" s="8"/>
      <c r="I3422" s="8"/>
    </row>
    <row r="3423" spans="8:9" x14ac:dyDescent="0.25">
      <c r="H3423" s="8"/>
      <c r="I3423" s="8"/>
    </row>
    <row r="3424" spans="8:9" x14ac:dyDescent="0.25">
      <c r="H3424" s="8"/>
      <c r="I3424" s="8"/>
    </row>
    <row r="3425" spans="8:9" x14ac:dyDescent="0.25">
      <c r="H3425" s="8"/>
      <c r="I3425" s="8"/>
    </row>
    <row r="3426" spans="8:9" x14ac:dyDescent="0.25">
      <c r="H3426" s="8"/>
      <c r="I3426" s="8"/>
    </row>
    <row r="3427" spans="8:9" x14ac:dyDescent="0.25">
      <c r="H3427" s="8"/>
      <c r="I3427" s="8"/>
    </row>
    <row r="3428" spans="8:9" x14ac:dyDescent="0.25">
      <c r="H3428" s="8"/>
      <c r="I3428" s="8"/>
    </row>
    <row r="3429" spans="8:9" x14ac:dyDescent="0.25">
      <c r="H3429" s="8"/>
      <c r="I3429" s="8"/>
    </row>
    <row r="3430" spans="8:9" x14ac:dyDescent="0.25">
      <c r="H3430" s="8"/>
      <c r="I3430" s="8"/>
    </row>
    <row r="3431" spans="8:9" x14ac:dyDescent="0.25">
      <c r="H3431" s="8"/>
      <c r="I3431" s="8"/>
    </row>
    <row r="3432" spans="8:9" x14ac:dyDescent="0.25">
      <c r="H3432" s="8"/>
      <c r="I3432" s="8"/>
    </row>
    <row r="3433" spans="8:9" x14ac:dyDescent="0.25">
      <c r="H3433" s="8"/>
      <c r="I3433" s="8"/>
    </row>
    <row r="3434" spans="8:9" x14ac:dyDescent="0.25">
      <c r="H3434" s="8"/>
      <c r="I3434" s="8"/>
    </row>
    <row r="3435" spans="8:9" x14ac:dyDescent="0.25">
      <c r="H3435" s="8"/>
      <c r="I3435" s="8"/>
    </row>
    <row r="3436" spans="8:9" x14ac:dyDescent="0.25">
      <c r="H3436" s="8"/>
      <c r="I3436" s="8"/>
    </row>
    <row r="3437" spans="8:9" x14ac:dyDescent="0.25">
      <c r="H3437" s="8"/>
      <c r="I3437" s="8"/>
    </row>
    <row r="3438" spans="8:9" x14ac:dyDescent="0.25">
      <c r="H3438" s="8"/>
      <c r="I3438" s="8"/>
    </row>
    <row r="3439" spans="8:9" x14ac:dyDescent="0.25">
      <c r="H3439" s="8"/>
      <c r="I3439" s="8"/>
    </row>
    <row r="3440" spans="8:9" x14ac:dyDescent="0.25">
      <c r="H3440" s="8"/>
      <c r="I3440" s="8"/>
    </row>
    <row r="3441" spans="8:9" x14ac:dyDescent="0.25">
      <c r="H3441" s="8"/>
      <c r="I3441" s="8"/>
    </row>
    <row r="3442" spans="8:9" x14ac:dyDescent="0.25">
      <c r="H3442" s="8"/>
      <c r="I3442" s="8"/>
    </row>
    <row r="3443" spans="8:9" x14ac:dyDescent="0.25">
      <c r="H3443" s="8"/>
      <c r="I3443" s="8"/>
    </row>
    <row r="3444" spans="8:9" x14ac:dyDescent="0.25">
      <c r="H3444" s="8"/>
      <c r="I3444" s="8"/>
    </row>
    <row r="3445" spans="8:9" x14ac:dyDescent="0.25">
      <c r="H3445" s="8"/>
      <c r="I3445" s="8"/>
    </row>
    <row r="3446" spans="8:9" x14ac:dyDescent="0.25">
      <c r="H3446" s="8"/>
      <c r="I3446" s="8"/>
    </row>
    <row r="3447" spans="8:9" x14ac:dyDescent="0.25">
      <c r="H3447" s="8"/>
      <c r="I3447" s="8"/>
    </row>
    <row r="3448" spans="8:9" x14ac:dyDescent="0.25">
      <c r="H3448" s="8"/>
      <c r="I3448" s="8"/>
    </row>
    <row r="3449" spans="8:9" x14ac:dyDescent="0.25">
      <c r="H3449" s="8"/>
      <c r="I3449" s="8"/>
    </row>
    <row r="3450" spans="8:9" x14ac:dyDescent="0.25">
      <c r="H3450" s="8"/>
      <c r="I3450" s="8"/>
    </row>
    <row r="3451" spans="8:9" x14ac:dyDescent="0.25">
      <c r="H3451" s="8"/>
      <c r="I3451" s="8"/>
    </row>
    <row r="3452" spans="8:9" x14ac:dyDescent="0.25">
      <c r="H3452" s="8"/>
      <c r="I3452" s="8"/>
    </row>
    <row r="3453" spans="8:9" x14ac:dyDescent="0.25">
      <c r="H3453" s="8"/>
      <c r="I3453" s="8"/>
    </row>
    <row r="3454" spans="8:9" x14ac:dyDescent="0.25">
      <c r="H3454" s="8"/>
      <c r="I3454" s="8"/>
    </row>
    <row r="3455" spans="8:9" x14ac:dyDescent="0.25">
      <c r="H3455" s="8"/>
      <c r="I3455" s="8"/>
    </row>
    <row r="3456" spans="8:9" x14ac:dyDescent="0.25">
      <c r="H3456" s="8"/>
      <c r="I3456" s="8"/>
    </row>
    <row r="3457" spans="8:9" x14ac:dyDescent="0.25">
      <c r="H3457" s="8"/>
      <c r="I3457" s="8"/>
    </row>
    <row r="3458" spans="8:9" x14ac:dyDescent="0.25">
      <c r="H3458" s="8"/>
      <c r="I3458" s="8"/>
    </row>
    <row r="3459" spans="8:9" x14ac:dyDescent="0.25">
      <c r="H3459" s="8"/>
      <c r="I3459" s="8"/>
    </row>
    <row r="3460" spans="8:9" x14ac:dyDescent="0.25">
      <c r="H3460" s="8"/>
      <c r="I3460" s="8"/>
    </row>
    <row r="3461" spans="8:9" x14ac:dyDescent="0.25">
      <c r="H3461" s="8"/>
      <c r="I3461" s="8"/>
    </row>
    <row r="3462" spans="8:9" x14ac:dyDescent="0.25">
      <c r="H3462" s="8"/>
      <c r="I3462" s="8"/>
    </row>
    <row r="3463" spans="8:9" x14ac:dyDescent="0.25">
      <c r="H3463" s="8"/>
      <c r="I3463" s="8"/>
    </row>
    <row r="3464" spans="8:9" x14ac:dyDescent="0.25">
      <c r="H3464" s="8"/>
      <c r="I3464" s="8"/>
    </row>
    <row r="3465" spans="8:9" x14ac:dyDescent="0.25">
      <c r="H3465" s="8"/>
      <c r="I3465" s="8"/>
    </row>
    <row r="3466" spans="8:9" x14ac:dyDescent="0.25">
      <c r="H3466" s="8"/>
      <c r="I3466" s="8"/>
    </row>
    <row r="3467" spans="8:9" x14ac:dyDescent="0.25">
      <c r="H3467" s="8"/>
      <c r="I3467" s="8"/>
    </row>
    <row r="3468" spans="8:9" x14ac:dyDescent="0.25">
      <c r="H3468" s="8"/>
      <c r="I3468" s="8"/>
    </row>
    <row r="3469" spans="8:9" x14ac:dyDescent="0.25">
      <c r="H3469" s="8"/>
      <c r="I3469" s="8"/>
    </row>
    <row r="3470" spans="8:9" x14ac:dyDescent="0.25">
      <c r="H3470" s="8"/>
      <c r="I3470" s="8"/>
    </row>
    <row r="3471" spans="8:9" x14ac:dyDescent="0.25">
      <c r="H3471" s="8"/>
      <c r="I3471" s="8"/>
    </row>
    <row r="3472" spans="8:9" x14ac:dyDescent="0.25">
      <c r="H3472" s="8"/>
      <c r="I3472" s="8"/>
    </row>
    <row r="3473" spans="8:9" x14ac:dyDescent="0.25">
      <c r="H3473" s="8"/>
      <c r="I3473" s="8"/>
    </row>
    <row r="3474" spans="8:9" x14ac:dyDescent="0.25">
      <c r="H3474" s="8"/>
      <c r="I3474" s="8"/>
    </row>
    <row r="3475" spans="8:9" x14ac:dyDescent="0.25">
      <c r="H3475" s="8"/>
      <c r="I3475" s="8"/>
    </row>
    <row r="3476" spans="8:9" x14ac:dyDescent="0.25">
      <c r="H3476" s="8"/>
      <c r="I3476" s="8"/>
    </row>
    <row r="3477" spans="8:9" x14ac:dyDescent="0.25">
      <c r="H3477" s="8"/>
      <c r="I3477" s="8"/>
    </row>
    <row r="3478" spans="8:9" x14ac:dyDescent="0.25">
      <c r="H3478" s="8"/>
      <c r="I3478" s="8"/>
    </row>
    <row r="3479" spans="8:9" x14ac:dyDescent="0.25">
      <c r="H3479" s="8"/>
      <c r="I3479" s="8"/>
    </row>
    <row r="3480" spans="8:9" x14ac:dyDescent="0.25">
      <c r="H3480" s="8"/>
      <c r="I3480" s="8"/>
    </row>
    <row r="3481" spans="8:9" x14ac:dyDescent="0.25">
      <c r="H3481" s="8"/>
      <c r="I3481" s="8"/>
    </row>
    <row r="3482" spans="8:9" x14ac:dyDescent="0.25">
      <c r="H3482" s="8"/>
      <c r="I3482" s="8"/>
    </row>
    <row r="3483" spans="8:9" x14ac:dyDescent="0.25">
      <c r="H3483" s="8"/>
      <c r="I3483" s="8"/>
    </row>
    <row r="3484" spans="8:9" x14ac:dyDescent="0.25">
      <c r="H3484" s="8"/>
      <c r="I3484" s="8"/>
    </row>
    <row r="3485" spans="8:9" x14ac:dyDescent="0.25">
      <c r="H3485" s="8"/>
      <c r="I3485" s="8"/>
    </row>
    <row r="3486" spans="8:9" x14ac:dyDescent="0.25">
      <c r="H3486" s="8"/>
      <c r="I3486" s="8"/>
    </row>
    <row r="3487" spans="8:9" x14ac:dyDescent="0.25">
      <c r="H3487" s="8"/>
      <c r="I3487" s="8"/>
    </row>
    <row r="3488" spans="8:9" x14ac:dyDescent="0.25">
      <c r="H3488" s="8"/>
      <c r="I3488" s="8"/>
    </row>
    <row r="3489" spans="8:9" x14ac:dyDescent="0.25">
      <c r="H3489" s="8"/>
      <c r="I3489" s="8"/>
    </row>
    <row r="3490" spans="8:9" x14ac:dyDescent="0.25">
      <c r="H3490" s="8"/>
      <c r="I3490" s="8"/>
    </row>
    <row r="3491" spans="8:9" x14ac:dyDescent="0.25">
      <c r="H3491" s="8"/>
      <c r="I3491" s="8"/>
    </row>
    <row r="3492" spans="8:9" x14ac:dyDescent="0.25">
      <c r="H3492" s="8"/>
      <c r="I3492" s="8"/>
    </row>
    <row r="3493" spans="8:9" x14ac:dyDescent="0.25">
      <c r="H3493" s="8"/>
      <c r="I3493" s="8"/>
    </row>
    <row r="3494" spans="8:9" x14ac:dyDescent="0.25">
      <c r="H3494" s="8"/>
      <c r="I3494" s="8"/>
    </row>
    <row r="3495" spans="8:9" x14ac:dyDescent="0.25">
      <c r="H3495" s="8"/>
      <c r="I3495" s="8"/>
    </row>
    <row r="3496" spans="8:9" x14ac:dyDescent="0.25">
      <c r="H3496" s="8"/>
      <c r="I3496" s="8"/>
    </row>
    <row r="3497" spans="8:9" x14ac:dyDescent="0.25">
      <c r="H3497" s="8"/>
      <c r="I3497" s="8"/>
    </row>
    <row r="3498" spans="8:9" x14ac:dyDescent="0.25">
      <c r="H3498" s="8"/>
      <c r="I3498" s="8"/>
    </row>
    <row r="3499" spans="8:9" x14ac:dyDescent="0.25">
      <c r="H3499" s="8"/>
      <c r="I3499" s="8"/>
    </row>
    <row r="3500" spans="8:9" x14ac:dyDescent="0.25">
      <c r="H3500" s="8"/>
      <c r="I3500" s="8"/>
    </row>
    <row r="3501" spans="8:9" x14ac:dyDescent="0.25">
      <c r="H3501" s="8"/>
      <c r="I3501" s="8"/>
    </row>
    <row r="3502" spans="8:9" x14ac:dyDescent="0.25">
      <c r="H3502" s="8"/>
      <c r="I3502" s="8"/>
    </row>
    <row r="3503" spans="8:9" x14ac:dyDescent="0.25">
      <c r="H3503" s="8"/>
      <c r="I3503" s="8"/>
    </row>
    <row r="3504" spans="8:9" x14ac:dyDescent="0.25">
      <c r="H3504" s="8"/>
      <c r="I3504" s="8"/>
    </row>
    <row r="3505" spans="8:9" x14ac:dyDescent="0.25">
      <c r="H3505" s="8"/>
      <c r="I3505" s="8"/>
    </row>
    <row r="3506" spans="8:9" x14ac:dyDescent="0.25">
      <c r="H3506" s="8"/>
      <c r="I3506" s="8"/>
    </row>
    <row r="3507" spans="8:9" x14ac:dyDescent="0.25">
      <c r="H3507" s="8"/>
      <c r="I3507" s="8"/>
    </row>
    <row r="3508" spans="8:9" x14ac:dyDescent="0.25">
      <c r="H3508" s="8"/>
      <c r="I3508" s="8"/>
    </row>
    <row r="3509" spans="8:9" x14ac:dyDescent="0.25">
      <c r="H3509" s="8"/>
      <c r="I3509" s="8"/>
    </row>
    <row r="3510" spans="8:9" x14ac:dyDescent="0.25">
      <c r="H3510" s="8"/>
      <c r="I3510" s="8"/>
    </row>
    <row r="3511" spans="8:9" x14ac:dyDescent="0.25">
      <c r="H3511" s="8"/>
      <c r="I3511" s="8"/>
    </row>
    <row r="3512" spans="8:9" x14ac:dyDescent="0.25">
      <c r="H3512" s="8"/>
      <c r="I3512" s="8"/>
    </row>
    <row r="3513" spans="8:9" x14ac:dyDescent="0.25">
      <c r="H3513" s="8"/>
      <c r="I3513" s="8"/>
    </row>
    <row r="3514" spans="8:9" x14ac:dyDescent="0.25">
      <c r="H3514" s="8"/>
      <c r="I3514" s="8"/>
    </row>
    <row r="3515" spans="8:9" x14ac:dyDescent="0.25">
      <c r="H3515" s="8"/>
      <c r="I3515" s="8"/>
    </row>
    <row r="3516" spans="8:9" x14ac:dyDescent="0.25">
      <c r="H3516" s="8"/>
      <c r="I3516" s="8"/>
    </row>
    <row r="3517" spans="8:9" x14ac:dyDescent="0.25">
      <c r="H3517" s="8"/>
      <c r="I3517" s="8"/>
    </row>
    <row r="3518" spans="8:9" x14ac:dyDescent="0.25">
      <c r="H3518" s="8"/>
      <c r="I3518" s="8"/>
    </row>
    <row r="3519" spans="8:9" x14ac:dyDescent="0.25">
      <c r="H3519" s="8"/>
      <c r="I3519" s="8"/>
    </row>
    <row r="3520" spans="8:9" x14ac:dyDescent="0.25">
      <c r="H3520" s="8"/>
      <c r="I3520" s="8"/>
    </row>
    <row r="3521" spans="8:9" x14ac:dyDescent="0.25">
      <c r="H3521" s="8"/>
      <c r="I3521" s="8"/>
    </row>
    <row r="3522" spans="8:9" x14ac:dyDescent="0.25">
      <c r="H3522" s="8"/>
      <c r="I3522" s="8"/>
    </row>
    <row r="3523" spans="8:9" x14ac:dyDescent="0.25">
      <c r="H3523" s="8"/>
      <c r="I3523" s="8"/>
    </row>
    <row r="3524" spans="8:9" x14ac:dyDescent="0.25">
      <c r="H3524" s="8"/>
      <c r="I3524" s="8"/>
    </row>
    <row r="3525" spans="8:9" x14ac:dyDescent="0.25">
      <c r="H3525" s="8"/>
      <c r="I3525" s="8"/>
    </row>
    <row r="3526" spans="8:9" x14ac:dyDescent="0.25">
      <c r="H3526" s="8"/>
      <c r="I3526" s="8"/>
    </row>
    <row r="3527" spans="8:9" x14ac:dyDescent="0.25">
      <c r="H3527" s="8"/>
      <c r="I3527" s="8"/>
    </row>
    <row r="3528" spans="8:9" x14ac:dyDescent="0.25">
      <c r="H3528" s="8"/>
      <c r="I3528" s="8"/>
    </row>
    <row r="3529" spans="8:9" x14ac:dyDescent="0.25">
      <c r="H3529" s="8"/>
      <c r="I3529" s="8"/>
    </row>
    <row r="3530" spans="8:9" x14ac:dyDescent="0.25">
      <c r="H3530" s="8"/>
      <c r="I3530" s="8"/>
    </row>
    <row r="3531" spans="8:9" x14ac:dyDescent="0.25">
      <c r="H3531" s="8"/>
      <c r="I3531" s="8"/>
    </row>
    <row r="3532" spans="8:9" x14ac:dyDescent="0.25">
      <c r="H3532" s="8"/>
      <c r="I3532" s="8"/>
    </row>
    <row r="3533" spans="8:9" x14ac:dyDescent="0.25">
      <c r="H3533" s="8"/>
      <c r="I3533" s="8"/>
    </row>
    <row r="3534" spans="8:9" x14ac:dyDescent="0.25">
      <c r="H3534" s="8"/>
      <c r="I3534" s="8"/>
    </row>
    <row r="3535" spans="8:9" x14ac:dyDescent="0.25">
      <c r="H3535" s="8"/>
      <c r="I3535" s="8"/>
    </row>
    <row r="3536" spans="8:9" x14ac:dyDescent="0.25">
      <c r="H3536" s="8"/>
      <c r="I3536" s="8"/>
    </row>
    <row r="3537" spans="8:9" x14ac:dyDescent="0.25">
      <c r="H3537" s="8"/>
      <c r="I3537" s="8"/>
    </row>
    <row r="3538" spans="8:9" x14ac:dyDescent="0.25">
      <c r="H3538" s="8"/>
      <c r="I3538" s="8"/>
    </row>
    <row r="3539" spans="8:9" x14ac:dyDescent="0.25">
      <c r="H3539" s="8"/>
      <c r="I3539" s="8"/>
    </row>
    <row r="3540" spans="8:9" x14ac:dyDescent="0.25">
      <c r="H3540" s="8"/>
      <c r="I3540" s="8"/>
    </row>
    <row r="3541" spans="8:9" x14ac:dyDescent="0.25">
      <c r="H3541" s="8"/>
      <c r="I3541" s="8"/>
    </row>
    <row r="3542" spans="8:9" x14ac:dyDescent="0.25">
      <c r="H3542" s="8"/>
      <c r="I3542" s="8"/>
    </row>
    <row r="3543" spans="8:9" x14ac:dyDescent="0.25">
      <c r="H3543" s="8"/>
      <c r="I3543" s="8"/>
    </row>
    <row r="3544" spans="8:9" x14ac:dyDescent="0.25">
      <c r="H3544" s="8"/>
      <c r="I3544" s="8"/>
    </row>
    <row r="3545" spans="8:9" x14ac:dyDescent="0.25">
      <c r="H3545" s="8"/>
      <c r="I3545" s="8"/>
    </row>
    <row r="3546" spans="8:9" x14ac:dyDescent="0.25">
      <c r="H3546" s="8"/>
      <c r="I3546" s="8"/>
    </row>
    <row r="3547" spans="8:9" x14ac:dyDescent="0.25">
      <c r="H3547" s="8"/>
      <c r="I3547" s="8"/>
    </row>
    <row r="3548" spans="8:9" x14ac:dyDescent="0.25">
      <c r="H3548" s="8"/>
      <c r="I3548" s="8"/>
    </row>
    <row r="3549" spans="8:9" x14ac:dyDescent="0.25">
      <c r="H3549" s="8"/>
      <c r="I3549" s="8"/>
    </row>
    <row r="3550" spans="8:9" x14ac:dyDescent="0.25">
      <c r="H3550" s="8"/>
      <c r="I3550" s="8"/>
    </row>
    <row r="3551" spans="8:9" x14ac:dyDescent="0.25">
      <c r="H3551" s="8"/>
      <c r="I3551" s="8"/>
    </row>
    <row r="3552" spans="8:9" x14ac:dyDescent="0.25">
      <c r="H3552" s="8"/>
      <c r="I3552" s="8"/>
    </row>
    <row r="3553" spans="8:9" x14ac:dyDescent="0.25">
      <c r="H3553" s="8"/>
      <c r="I3553" s="8"/>
    </row>
    <row r="3554" spans="8:9" x14ac:dyDescent="0.25">
      <c r="H3554" s="8"/>
      <c r="I3554" s="8"/>
    </row>
    <row r="3555" spans="8:9" x14ac:dyDescent="0.25">
      <c r="H3555" s="8"/>
      <c r="I3555" s="8"/>
    </row>
    <row r="3556" spans="8:9" x14ac:dyDescent="0.25">
      <c r="H3556" s="8"/>
      <c r="I3556" s="8"/>
    </row>
    <row r="3557" spans="8:9" x14ac:dyDescent="0.25">
      <c r="H3557" s="8"/>
      <c r="I3557" s="8"/>
    </row>
    <row r="3558" spans="8:9" x14ac:dyDescent="0.25">
      <c r="H3558" s="8"/>
      <c r="I3558" s="8"/>
    </row>
    <row r="3559" spans="8:9" x14ac:dyDescent="0.25">
      <c r="H3559" s="8"/>
      <c r="I3559" s="8"/>
    </row>
    <row r="3560" spans="8:9" x14ac:dyDescent="0.25">
      <c r="H3560" s="8"/>
      <c r="I3560" s="8"/>
    </row>
    <row r="3561" spans="8:9" x14ac:dyDescent="0.25">
      <c r="H3561" s="8"/>
      <c r="I3561" s="8"/>
    </row>
    <row r="3562" spans="8:9" x14ac:dyDescent="0.25">
      <c r="H3562" s="8"/>
      <c r="I3562" s="8"/>
    </row>
    <row r="3563" spans="8:9" x14ac:dyDescent="0.25">
      <c r="H3563" s="8"/>
      <c r="I3563" s="8"/>
    </row>
    <row r="3564" spans="8:9" x14ac:dyDescent="0.25">
      <c r="H3564" s="8"/>
      <c r="I3564" s="8"/>
    </row>
    <row r="3565" spans="8:9" x14ac:dyDescent="0.25">
      <c r="H3565" s="8"/>
      <c r="I3565" s="8"/>
    </row>
    <row r="3566" spans="8:9" x14ac:dyDescent="0.25">
      <c r="H3566" s="8"/>
      <c r="I3566" s="8"/>
    </row>
    <row r="3567" spans="8:9" x14ac:dyDescent="0.25">
      <c r="H3567" s="8"/>
      <c r="I3567" s="8"/>
    </row>
    <row r="3568" spans="8:9" x14ac:dyDescent="0.25">
      <c r="H3568" s="8"/>
      <c r="I3568" s="8"/>
    </row>
    <row r="3569" spans="8:9" x14ac:dyDescent="0.25">
      <c r="H3569" s="8"/>
      <c r="I3569" s="8"/>
    </row>
    <row r="3570" spans="8:9" x14ac:dyDescent="0.25">
      <c r="H3570" s="8"/>
      <c r="I3570" s="8"/>
    </row>
    <row r="3571" spans="8:9" x14ac:dyDescent="0.25">
      <c r="H3571" s="8"/>
      <c r="I3571" s="8"/>
    </row>
    <row r="3572" spans="8:9" x14ac:dyDescent="0.25">
      <c r="H3572" s="8"/>
      <c r="I3572" s="8"/>
    </row>
    <row r="3573" spans="8:9" x14ac:dyDescent="0.25">
      <c r="H3573" s="8"/>
      <c r="I3573" s="8"/>
    </row>
    <row r="3574" spans="8:9" x14ac:dyDescent="0.25">
      <c r="H3574" s="8"/>
      <c r="I3574" s="8"/>
    </row>
    <row r="3575" spans="8:9" x14ac:dyDescent="0.25">
      <c r="H3575" s="8"/>
      <c r="I3575" s="8"/>
    </row>
    <row r="3576" spans="8:9" x14ac:dyDescent="0.25">
      <c r="H3576" s="8"/>
      <c r="I3576" s="8"/>
    </row>
    <row r="3577" spans="8:9" x14ac:dyDescent="0.25">
      <c r="H3577" s="8"/>
      <c r="I3577" s="8"/>
    </row>
    <row r="3578" spans="8:9" x14ac:dyDescent="0.25">
      <c r="H3578" s="8"/>
      <c r="I3578" s="8"/>
    </row>
    <row r="3579" spans="8:9" x14ac:dyDescent="0.25">
      <c r="H3579" s="8"/>
      <c r="I3579" s="8"/>
    </row>
    <row r="3580" spans="8:9" x14ac:dyDescent="0.25">
      <c r="H3580" s="8"/>
      <c r="I3580" s="8"/>
    </row>
    <row r="3581" spans="8:9" x14ac:dyDescent="0.25">
      <c r="H3581" s="8"/>
      <c r="I3581" s="8"/>
    </row>
    <row r="3582" spans="8:9" x14ac:dyDescent="0.25">
      <c r="H3582" s="8"/>
      <c r="I3582" s="8"/>
    </row>
    <row r="3583" spans="8:9" x14ac:dyDescent="0.25">
      <c r="H3583" s="8"/>
      <c r="I3583" s="8"/>
    </row>
    <row r="3584" spans="8:9" x14ac:dyDescent="0.25">
      <c r="H3584" s="8"/>
      <c r="I3584" s="8"/>
    </row>
    <row r="3585" spans="8:9" x14ac:dyDescent="0.25">
      <c r="H3585" s="8"/>
      <c r="I3585" s="8"/>
    </row>
    <row r="3586" spans="8:9" x14ac:dyDescent="0.25">
      <c r="H3586" s="8"/>
      <c r="I3586" s="8"/>
    </row>
    <row r="3587" spans="8:9" x14ac:dyDescent="0.25">
      <c r="H3587" s="8"/>
      <c r="I3587" s="8"/>
    </row>
    <row r="3588" spans="8:9" x14ac:dyDescent="0.25">
      <c r="H3588" s="8"/>
      <c r="I3588" s="8"/>
    </row>
    <row r="3589" spans="8:9" x14ac:dyDescent="0.25">
      <c r="H3589" s="8"/>
      <c r="I3589" s="8"/>
    </row>
    <row r="3590" spans="8:9" x14ac:dyDescent="0.25">
      <c r="H3590" s="8"/>
      <c r="I3590" s="8"/>
    </row>
    <row r="3591" spans="8:9" x14ac:dyDescent="0.25">
      <c r="H3591" s="8"/>
      <c r="I3591" s="8"/>
    </row>
    <row r="3592" spans="8:9" x14ac:dyDescent="0.25">
      <c r="H3592" s="8"/>
      <c r="I3592" s="8"/>
    </row>
    <row r="3593" spans="8:9" x14ac:dyDescent="0.25">
      <c r="H3593" s="8"/>
      <c r="I3593" s="8"/>
    </row>
    <row r="3594" spans="8:9" x14ac:dyDescent="0.25">
      <c r="H3594" s="8"/>
      <c r="I3594" s="8"/>
    </row>
    <row r="3595" spans="8:9" x14ac:dyDescent="0.25">
      <c r="H3595" s="8"/>
      <c r="I3595" s="8"/>
    </row>
    <row r="3596" spans="8:9" x14ac:dyDescent="0.25">
      <c r="H3596" s="8"/>
      <c r="I3596" s="8"/>
    </row>
    <row r="3597" spans="8:9" x14ac:dyDescent="0.25">
      <c r="H3597" s="8"/>
      <c r="I3597" s="8"/>
    </row>
    <row r="3598" spans="8:9" x14ac:dyDescent="0.25">
      <c r="H3598" s="8"/>
      <c r="I3598" s="8"/>
    </row>
    <row r="3599" spans="8:9" x14ac:dyDescent="0.25">
      <c r="H3599" s="8"/>
      <c r="I3599" s="8"/>
    </row>
    <row r="3600" spans="8:9" x14ac:dyDescent="0.25">
      <c r="H3600" s="8"/>
      <c r="I3600" s="8"/>
    </row>
    <row r="3601" spans="8:9" x14ac:dyDescent="0.25">
      <c r="H3601" s="8"/>
      <c r="I3601" s="8"/>
    </row>
    <row r="3602" spans="8:9" x14ac:dyDescent="0.25">
      <c r="H3602" s="8"/>
      <c r="I3602" s="8"/>
    </row>
    <row r="3603" spans="8:9" x14ac:dyDescent="0.25">
      <c r="H3603" s="8"/>
      <c r="I3603" s="8"/>
    </row>
    <row r="3604" spans="8:9" x14ac:dyDescent="0.25">
      <c r="H3604" s="8"/>
      <c r="I3604" s="8"/>
    </row>
    <row r="3605" spans="8:9" x14ac:dyDescent="0.25">
      <c r="H3605" s="8"/>
      <c r="I3605" s="8"/>
    </row>
    <row r="3606" spans="8:9" x14ac:dyDescent="0.25">
      <c r="H3606" s="8"/>
      <c r="I3606" s="8"/>
    </row>
    <row r="3607" spans="8:9" x14ac:dyDescent="0.25">
      <c r="H3607" s="8"/>
      <c r="I3607" s="8"/>
    </row>
    <row r="3608" spans="8:9" x14ac:dyDescent="0.25">
      <c r="H3608" s="8"/>
      <c r="I3608" s="8"/>
    </row>
    <row r="3609" spans="8:9" x14ac:dyDescent="0.25">
      <c r="H3609" s="8"/>
      <c r="I3609" s="8"/>
    </row>
    <row r="3610" spans="8:9" x14ac:dyDescent="0.25">
      <c r="H3610" s="8"/>
      <c r="I3610" s="8"/>
    </row>
    <row r="3611" spans="8:9" x14ac:dyDescent="0.25">
      <c r="H3611" s="8"/>
      <c r="I3611" s="8"/>
    </row>
    <row r="3612" spans="8:9" x14ac:dyDescent="0.25">
      <c r="H3612" s="8"/>
      <c r="I3612" s="8"/>
    </row>
    <row r="3613" spans="8:9" x14ac:dyDescent="0.25">
      <c r="H3613" s="8"/>
      <c r="I3613" s="8"/>
    </row>
    <row r="3614" spans="8:9" x14ac:dyDescent="0.25">
      <c r="H3614" s="8"/>
      <c r="I3614" s="8"/>
    </row>
    <row r="3615" spans="8:9" x14ac:dyDescent="0.25">
      <c r="H3615" s="8"/>
      <c r="I3615" s="8"/>
    </row>
    <row r="3616" spans="8:9" x14ac:dyDescent="0.25">
      <c r="H3616" s="8"/>
      <c r="I3616" s="8"/>
    </row>
    <row r="3617" spans="8:9" x14ac:dyDescent="0.25">
      <c r="H3617" s="8"/>
      <c r="I3617" s="8"/>
    </row>
    <row r="3618" spans="8:9" x14ac:dyDescent="0.25">
      <c r="H3618" s="8"/>
      <c r="I3618" s="8"/>
    </row>
    <row r="3619" spans="8:9" x14ac:dyDescent="0.25">
      <c r="H3619" s="8"/>
      <c r="I3619" s="8"/>
    </row>
    <row r="3620" spans="8:9" x14ac:dyDescent="0.25">
      <c r="H3620" s="8"/>
      <c r="I3620" s="8"/>
    </row>
    <row r="3621" spans="8:9" x14ac:dyDescent="0.25">
      <c r="H3621" s="8"/>
      <c r="I3621" s="8"/>
    </row>
    <row r="3622" spans="8:9" x14ac:dyDescent="0.25">
      <c r="H3622" s="8"/>
      <c r="I3622" s="8"/>
    </row>
    <row r="3623" spans="8:9" x14ac:dyDescent="0.25">
      <c r="H3623" s="8"/>
      <c r="I3623" s="8"/>
    </row>
    <row r="3624" spans="8:9" x14ac:dyDescent="0.25">
      <c r="H3624" s="8"/>
      <c r="I3624" s="8"/>
    </row>
    <row r="3625" spans="8:9" x14ac:dyDescent="0.25">
      <c r="H3625" s="8"/>
      <c r="I3625" s="8"/>
    </row>
    <row r="3626" spans="8:9" x14ac:dyDescent="0.25">
      <c r="H3626" s="8"/>
      <c r="I3626" s="8"/>
    </row>
    <row r="3627" spans="8:9" x14ac:dyDescent="0.25">
      <c r="H3627" s="8"/>
      <c r="I3627" s="8"/>
    </row>
    <row r="3628" spans="8:9" x14ac:dyDescent="0.25">
      <c r="H3628" s="8"/>
      <c r="I3628" s="8"/>
    </row>
    <row r="3629" spans="8:9" x14ac:dyDescent="0.25">
      <c r="H3629" s="8"/>
      <c r="I3629" s="8"/>
    </row>
    <row r="3630" spans="8:9" x14ac:dyDescent="0.25">
      <c r="H3630" s="8"/>
      <c r="I3630" s="8"/>
    </row>
    <row r="3631" spans="8:9" x14ac:dyDescent="0.25">
      <c r="H3631" s="8"/>
      <c r="I3631" s="8"/>
    </row>
    <row r="3632" spans="8:9" x14ac:dyDescent="0.25">
      <c r="H3632" s="8"/>
      <c r="I3632" s="8"/>
    </row>
    <row r="3633" spans="8:9" x14ac:dyDescent="0.25">
      <c r="H3633" s="8"/>
      <c r="I3633" s="8"/>
    </row>
    <row r="3634" spans="8:9" x14ac:dyDescent="0.25">
      <c r="H3634" s="8"/>
      <c r="I3634" s="8"/>
    </row>
    <row r="3635" spans="8:9" x14ac:dyDescent="0.25">
      <c r="H3635" s="8"/>
      <c r="I3635" s="8"/>
    </row>
    <row r="3636" spans="8:9" x14ac:dyDescent="0.25">
      <c r="H3636" s="8"/>
      <c r="I3636" s="8"/>
    </row>
    <row r="3637" spans="8:9" x14ac:dyDescent="0.25">
      <c r="H3637" s="8"/>
      <c r="I3637" s="8"/>
    </row>
    <row r="3638" spans="8:9" x14ac:dyDescent="0.25">
      <c r="H3638" s="8"/>
      <c r="I3638" s="8"/>
    </row>
    <row r="3639" spans="8:9" x14ac:dyDescent="0.25">
      <c r="H3639" s="8"/>
      <c r="I3639" s="8"/>
    </row>
    <row r="3640" spans="8:9" x14ac:dyDescent="0.25">
      <c r="H3640" s="8"/>
      <c r="I3640" s="8"/>
    </row>
    <row r="3641" spans="8:9" x14ac:dyDescent="0.25">
      <c r="H3641" s="8"/>
      <c r="I3641" s="8"/>
    </row>
    <row r="3642" spans="8:9" x14ac:dyDescent="0.25">
      <c r="H3642" s="8"/>
      <c r="I3642" s="8"/>
    </row>
    <row r="3643" spans="8:9" x14ac:dyDescent="0.25">
      <c r="H3643" s="8"/>
      <c r="I3643" s="8"/>
    </row>
    <row r="3644" spans="8:9" x14ac:dyDescent="0.25">
      <c r="H3644" s="8"/>
      <c r="I3644" s="8"/>
    </row>
    <row r="3645" spans="8:9" x14ac:dyDescent="0.25">
      <c r="H3645" s="8"/>
      <c r="I3645" s="8"/>
    </row>
    <row r="3646" spans="8:9" x14ac:dyDescent="0.25">
      <c r="H3646" s="8"/>
      <c r="I3646" s="8"/>
    </row>
    <row r="3647" spans="8:9" x14ac:dyDescent="0.25">
      <c r="H3647" s="8"/>
      <c r="I3647" s="8"/>
    </row>
    <row r="3648" spans="8:9" x14ac:dyDescent="0.25">
      <c r="H3648" s="8"/>
      <c r="I3648" s="8"/>
    </row>
    <row r="3649" spans="8:9" x14ac:dyDescent="0.25">
      <c r="H3649" s="8"/>
      <c r="I3649" s="8"/>
    </row>
    <row r="3650" spans="8:9" x14ac:dyDescent="0.25">
      <c r="H3650" s="8"/>
      <c r="I3650" s="8"/>
    </row>
    <row r="3651" spans="8:9" x14ac:dyDescent="0.25">
      <c r="H3651" s="8"/>
      <c r="I3651" s="8"/>
    </row>
    <row r="3652" spans="8:9" x14ac:dyDescent="0.25">
      <c r="H3652" s="8"/>
      <c r="I3652" s="8"/>
    </row>
    <row r="3653" spans="8:9" x14ac:dyDescent="0.25">
      <c r="H3653" s="8"/>
      <c r="I3653" s="8"/>
    </row>
    <row r="3654" spans="8:9" x14ac:dyDescent="0.25">
      <c r="H3654" s="8"/>
      <c r="I3654" s="8"/>
    </row>
    <row r="3655" spans="8:9" x14ac:dyDescent="0.25">
      <c r="H3655" s="8"/>
      <c r="I3655" s="8"/>
    </row>
    <row r="3656" spans="8:9" x14ac:dyDescent="0.25">
      <c r="H3656" s="8"/>
      <c r="I3656" s="8"/>
    </row>
    <row r="3657" spans="8:9" x14ac:dyDescent="0.25">
      <c r="H3657" s="8"/>
      <c r="I3657" s="8"/>
    </row>
    <row r="3658" spans="8:9" x14ac:dyDescent="0.25">
      <c r="H3658" s="8"/>
      <c r="I3658" s="8"/>
    </row>
    <row r="3659" spans="8:9" x14ac:dyDescent="0.25">
      <c r="H3659" s="8"/>
      <c r="I3659" s="8"/>
    </row>
    <row r="3660" spans="8:9" x14ac:dyDescent="0.25">
      <c r="H3660" s="8"/>
      <c r="I3660" s="8"/>
    </row>
    <row r="3661" spans="8:9" x14ac:dyDescent="0.25">
      <c r="H3661" s="8"/>
      <c r="I3661" s="8"/>
    </row>
    <row r="3662" spans="8:9" x14ac:dyDescent="0.25">
      <c r="H3662" s="8"/>
      <c r="I3662" s="8"/>
    </row>
    <row r="3663" spans="8:9" x14ac:dyDescent="0.25">
      <c r="H3663" s="8"/>
      <c r="I3663" s="8"/>
    </row>
    <row r="3664" spans="8:9" x14ac:dyDescent="0.25">
      <c r="H3664" s="8"/>
      <c r="I3664" s="8"/>
    </row>
    <row r="3665" spans="8:9" x14ac:dyDescent="0.25">
      <c r="H3665" s="8"/>
      <c r="I3665" s="8"/>
    </row>
    <row r="3666" spans="8:9" x14ac:dyDescent="0.25">
      <c r="H3666" s="8"/>
      <c r="I3666" s="8"/>
    </row>
    <row r="3667" spans="8:9" x14ac:dyDescent="0.25">
      <c r="H3667" s="8"/>
      <c r="I3667" s="8"/>
    </row>
    <row r="3668" spans="8:9" x14ac:dyDescent="0.25">
      <c r="H3668" s="8"/>
      <c r="I3668" s="8"/>
    </row>
    <row r="3669" spans="8:9" x14ac:dyDescent="0.25">
      <c r="H3669" s="8"/>
      <c r="I3669" s="8"/>
    </row>
    <row r="3670" spans="8:9" x14ac:dyDescent="0.25">
      <c r="H3670" s="8"/>
      <c r="I3670" s="8"/>
    </row>
    <row r="3671" spans="8:9" x14ac:dyDescent="0.25">
      <c r="H3671" s="8"/>
      <c r="I3671" s="8"/>
    </row>
    <row r="3672" spans="8:9" x14ac:dyDescent="0.25">
      <c r="H3672" s="8"/>
      <c r="I3672" s="8"/>
    </row>
    <row r="3673" spans="8:9" x14ac:dyDescent="0.25">
      <c r="H3673" s="8"/>
      <c r="I3673" s="8"/>
    </row>
    <row r="3674" spans="8:9" x14ac:dyDescent="0.25">
      <c r="H3674" s="8"/>
      <c r="I3674" s="8"/>
    </row>
    <row r="3675" spans="8:9" x14ac:dyDescent="0.25">
      <c r="H3675" s="8"/>
      <c r="I3675" s="8"/>
    </row>
    <row r="3676" spans="8:9" x14ac:dyDescent="0.25">
      <c r="H3676" s="8"/>
      <c r="I3676" s="8"/>
    </row>
    <row r="3677" spans="8:9" x14ac:dyDescent="0.25">
      <c r="H3677" s="8"/>
      <c r="I3677" s="8"/>
    </row>
    <row r="3678" spans="8:9" x14ac:dyDescent="0.25">
      <c r="H3678" s="8"/>
      <c r="I3678" s="8"/>
    </row>
    <row r="3679" spans="8:9" x14ac:dyDescent="0.25">
      <c r="H3679" s="8"/>
      <c r="I3679" s="8"/>
    </row>
    <row r="3680" spans="8:9" x14ac:dyDescent="0.25">
      <c r="H3680" s="8"/>
      <c r="I3680" s="8"/>
    </row>
    <row r="3681" spans="8:9" x14ac:dyDescent="0.25">
      <c r="H3681" s="8"/>
      <c r="I3681" s="8"/>
    </row>
    <row r="3682" spans="8:9" x14ac:dyDescent="0.25">
      <c r="H3682" s="8"/>
      <c r="I3682" s="8"/>
    </row>
    <row r="3683" spans="8:9" x14ac:dyDescent="0.25">
      <c r="H3683" s="8"/>
      <c r="I3683" s="8"/>
    </row>
    <row r="3684" spans="8:9" x14ac:dyDescent="0.25">
      <c r="H3684" s="8"/>
      <c r="I3684" s="8"/>
    </row>
    <row r="3685" spans="8:9" x14ac:dyDescent="0.25">
      <c r="H3685" s="8"/>
      <c r="I3685" s="8"/>
    </row>
    <row r="3686" spans="8:9" x14ac:dyDescent="0.25">
      <c r="H3686" s="8"/>
      <c r="I3686" s="8"/>
    </row>
    <row r="3687" spans="8:9" x14ac:dyDescent="0.25">
      <c r="H3687" s="8"/>
      <c r="I3687" s="8"/>
    </row>
    <row r="3688" spans="8:9" x14ac:dyDescent="0.25">
      <c r="H3688" s="8"/>
      <c r="I3688" s="8"/>
    </row>
    <row r="3689" spans="8:9" x14ac:dyDescent="0.25">
      <c r="H3689" s="8"/>
      <c r="I3689" s="8"/>
    </row>
    <row r="3690" spans="8:9" x14ac:dyDescent="0.25">
      <c r="H3690" s="8"/>
      <c r="I3690" s="8"/>
    </row>
    <row r="3691" spans="8:9" x14ac:dyDescent="0.25">
      <c r="H3691" s="8"/>
      <c r="I3691" s="8"/>
    </row>
    <row r="3692" spans="8:9" x14ac:dyDescent="0.25">
      <c r="H3692" s="8"/>
      <c r="I3692" s="8"/>
    </row>
    <row r="3693" spans="8:9" x14ac:dyDescent="0.25">
      <c r="H3693" s="8"/>
      <c r="I3693" s="8"/>
    </row>
    <row r="3694" spans="8:9" x14ac:dyDescent="0.25">
      <c r="H3694" s="8"/>
      <c r="I3694" s="8"/>
    </row>
    <row r="3695" spans="8:9" x14ac:dyDescent="0.25">
      <c r="H3695" s="8"/>
      <c r="I3695" s="8"/>
    </row>
    <row r="3696" spans="8:9" x14ac:dyDescent="0.25">
      <c r="H3696" s="8"/>
      <c r="I3696" s="8"/>
    </row>
    <row r="3697" spans="8:9" x14ac:dyDescent="0.25">
      <c r="H3697" s="8"/>
      <c r="I3697" s="8"/>
    </row>
    <row r="3698" spans="8:9" x14ac:dyDescent="0.25">
      <c r="H3698" s="8"/>
      <c r="I3698" s="8"/>
    </row>
    <row r="3699" spans="8:9" x14ac:dyDescent="0.25">
      <c r="H3699" s="8"/>
      <c r="I3699" s="8"/>
    </row>
    <row r="3700" spans="8:9" x14ac:dyDescent="0.25">
      <c r="H3700" s="8"/>
      <c r="I3700" s="8"/>
    </row>
    <row r="3701" spans="8:9" x14ac:dyDescent="0.25">
      <c r="H3701" s="8"/>
      <c r="I3701" s="8"/>
    </row>
    <row r="3702" spans="8:9" x14ac:dyDescent="0.25">
      <c r="H3702" s="8"/>
      <c r="I3702" s="8"/>
    </row>
    <row r="3703" spans="8:9" x14ac:dyDescent="0.25">
      <c r="H3703" s="8"/>
      <c r="I3703" s="8"/>
    </row>
    <row r="3704" spans="8:9" x14ac:dyDescent="0.25">
      <c r="H3704" s="8"/>
      <c r="I3704" s="8"/>
    </row>
    <row r="3705" spans="8:9" x14ac:dyDescent="0.25">
      <c r="H3705" s="8"/>
      <c r="I3705" s="8"/>
    </row>
    <row r="3706" spans="8:9" x14ac:dyDescent="0.25">
      <c r="H3706" s="8"/>
      <c r="I3706" s="8"/>
    </row>
    <row r="3707" spans="8:9" x14ac:dyDescent="0.25">
      <c r="H3707" s="8"/>
      <c r="I3707" s="8"/>
    </row>
    <row r="3708" spans="8:9" x14ac:dyDescent="0.25">
      <c r="H3708" s="8"/>
      <c r="I3708" s="8"/>
    </row>
    <row r="3709" spans="8:9" x14ac:dyDescent="0.25">
      <c r="H3709" s="8"/>
      <c r="I3709" s="8"/>
    </row>
    <row r="3710" spans="8:9" x14ac:dyDescent="0.25">
      <c r="H3710" s="8"/>
      <c r="I3710" s="8"/>
    </row>
    <row r="3711" spans="8:9" x14ac:dyDescent="0.25">
      <c r="H3711" s="8"/>
      <c r="I3711" s="8"/>
    </row>
    <row r="3712" spans="8:9" x14ac:dyDescent="0.25">
      <c r="H3712" s="8"/>
      <c r="I3712" s="8"/>
    </row>
    <row r="3713" spans="8:9" x14ac:dyDescent="0.25">
      <c r="H3713" s="8"/>
      <c r="I3713" s="8"/>
    </row>
    <row r="3714" spans="8:9" x14ac:dyDescent="0.25">
      <c r="H3714" s="8"/>
      <c r="I3714" s="8"/>
    </row>
    <row r="3715" spans="8:9" x14ac:dyDescent="0.25">
      <c r="H3715" s="8"/>
      <c r="I3715" s="8"/>
    </row>
    <row r="3716" spans="8:9" x14ac:dyDescent="0.25">
      <c r="H3716" s="8"/>
      <c r="I3716" s="8"/>
    </row>
    <row r="3717" spans="8:9" x14ac:dyDescent="0.25">
      <c r="H3717" s="8"/>
      <c r="I3717" s="8"/>
    </row>
    <row r="3718" spans="8:9" x14ac:dyDescent="0.25">
      <c r="H3718" s="8"/>
      <c r="I3718" s="8"/>
    </row>
    <row r="3719" spans="8:9" x14ac:dyDescent="0.25">
      <c r="H3719" s="8"/>
      <c r="I3719" s="8"/>
    </row>
    <row r="3720" spans="8:9" x14ac:dyDescent="0.25">
      <c r="H3720" s="8"/>
      <c r="I3720" s="8"/>
    </row>
    <row r="3721" spans="8:9" x14ac:dyDescent="0.25">
      <c r="H3721" s="8"/>
      <c r="I3721" s="8"/>
    </row>
    <row r="3722" spans="8:9" x14ac:dyDescent="0.25">
      <c r="H3722" s="8"/>
      <c r="I3722" s="8"/>
    </row>
    <row r="3723" spans="8:9" x14ac:dyDescent="0.25">
      <c r="H3723" s="8"/>
      <c r="I3723" s="8"/>
    </row>
    <row r="3724" spans="8:9" x14ac:dyDescent="0.25">
      <c r="H3724" s="8"/>
      <c r="I3724" s="8"/>
    </row>
    <row r="3725" spans="8:9" x14ac:dyDescent="0.25">
      <c r="H3725" s="8"/>
      <c r="I3725" s="8"/>
    </row>
    <row r="3726" spans="8:9" x14ac:dyDescent="0.25">
      <c r="H3726" s="8"/>
      <c r="I3726" s="8"/>
    </row>
    <row r="3727" spans="8:9" x14ac:dyDescent="0.25">
      <c r="H3727" s="8"/>
      <c r="I3727" s="8"/>
    </row>
    <row r="3728" spans="8:9" x14ac:dyDescent="0.25">
      <c r="H3728" s="8"/>
      <c r="I3728" s="8"/>
    </row>
    <row r="3729" spans="8:9" x14ac:dyDescent="0.25">
      <c r="H3729" s="8"/>
      <c r="I3729" s="8"/>
    </row>
    <row r="3730" spans="8:9" x14ac:dyDescent="0.25">
      <c r="H3730" s="8"/>
      <c r="I3730" s="8"/>
    </row>
    <row r="3731" spans="8:9" x14ac:dyDescent="0.25">
      <c r="H3731" s="8"/>
      <c r="I3731" s="8"/>
    </row>
    <row r="3732" spans="8:9" x14ac:dyDescent="0.25">
      <c r="H3732" s="8"/>
      <c r="I3732" s="8"/>
    </row>
    <row r="3733" spans="8:9" x14ac:dyDescent="0.25">
      <c r="H3733" s="8"/>
      <c r="I3733" s="8"/>
    </row>
    <row r="3734" spans="8:9" x14ac:dyDescent="0.25">
      <c r="H3734" s="8"/>
      <c r="I3734" s="8"/>
    </row>
    <row r="3735" spans="8:9" x14ac:dyDescent="0.25">
      <c r="H3735" s="8"/>
      <c r="I3735" s="8"/>
    </row>
    <row r="3736" spans="8:9" x14ac:dyDescent="0.25">
      <c r="H3736" s="8"/>
      <c r="I3736" s="8"/>
    </row>
    <row r="3737" spans="8:9" x14ac:dyDescent="0.25">
      <c r="H3737" s="8"/>
      <c r="I3737" s="8"/>
    </row>
    <row r="3738" spans="8:9" x14ac:dyDescent="0.25">
      <c r="H3738" s="8"/>
      <c r="I3738" s="8"/>
    </row>
    <row r="3739" spans="8:9" x14ac:dyDescent="0.25">
      <c r="H3739" s="8"/>
      <c r="I3739" s="8"/>
    </row>
    <row r="3740" spans="8:9" x14ac:dyDescent="0.25">
      <c r="H3740" s="8"/>
      <c r="I3740" s="8"/>
    </row>
    <row r="3741" spans="8:9" x14ac:dyDescent="0.25">
      <c r="H3741" s="8"/>
      <c r="I3741" s="8"/>
    </row>
    <row r="3742" spans="8:9" x14ac:dyDescent="0.25">
      <c r="H3742" s="8"/>
      <c r="I3742" s="8"/>
    </row>
    <row r="3743" spans="8:9" x14ac:dyDescent="0.25">
      <c r="H3743" s="8"/>
      <c r="I3743" s="8"/>
    </row>
    <row r="3744" spans="8:9" x14ac:dyDescent="0.25">
      <c r="H3744" s="8"/>
      <c r="I3744" s="8"/>
    </row>
    <row r="3745" spans="8:9" x14ac:dyDescent="0.25">
      <c r="H3745" s="8"/>
      <c r="I3745" s="8"/>
    </row>
    <row r="3746" spans="8:9" x14ac:dyDescent="0.25">
      <c r="H3746" s="8"/>
      <c r="I3746" s="8"/>
    </row>
    <row r="3747" spans="8:9" x14ac:dyDescent="0.25">
      <c r="H3747" s="8"/>
      <c r="I3747" s="8"/>
    </row>
    <row r="3748" spans="8:9" x14ac:dyDescent="0.25">
      <c r="H3748" s="8"/>
      <c r="I3748" s="8"/>
    </row>
    <row r="3749" spans="8:9" x14ac:dyDescent="0.25">
      <c r="H3749" s="8"/>
      <c r="I3749" s="8"/>
    </row>
    <row r="3750" spans="8:9" x14ac:dyDescent="0.25">
      <c r="H3750" s="8"/>
      <c r="I3750" s="8"/>
    </row>
    <row r="3751" spans="8:9" x14ac:dyDescent="0.25">
      <c r="H3751" s="8"/>
      <c r="I3751" s="8"/>
    </row>
    <row r="3752" spans="8:9" x14ac:dyDescent="0.25">
      <c r="H3752" s="8"/>
      <c r="I3752" s="8"/>
    </row>
    <row r="3753" spans="8:9" x14ac:dyDescent="0.25">
      <c r="H3753" s="8"/>
      <c r="I3753" s="8"/>
    </row>
    <row r="3754" spans="8:9" x14ac:dyDescent="0.25">
      <c r="H3754" s="8"/>
      <c r="I3754" s="8"/>
    </row>
    <row r="3755" spans="8:9" x14ac:dyDescent="0.25">
      <c r="H3755" s="8"/>
      <c r="I3755" s="8"/>
    </row>
    <row r="3756" spans="8:9" x14ac:dyDescent="0.25">
      <c r="H3756" s="8"/>
      <c r="I3756" s="8"/>
    </row>
    <row r="3757" spans="8:9" x14ac:dyDescent="0.25">
      <c r="H3757" s="8"/>
      <c r="I3757" s="8"/>
    </row>
    <row r="3758" spans="8:9" x14ac:dyDescent="0.25">
      <c r="H3758" s="8"/>
      <c r="I3758" s="8"/>
    </row>
    <row r="3759" spans="8:9" x14ac:dyDescent="0.25">
      <c r="H3759" s="8"/>
      <c r="I3759" s="8"/>
    </row>
    <row r="3760" spans="8:9" x14ac:dyDescent="0.25">
      <c r="H3760" s="8"/>
      <c r="I3760" s="8"/>
    </row>
    <row r="3761" spans="8:9" x14ac:dyDescent="0.25">
      <c r="H3761" s="8"/>
      <c r="I3761" s="8"/>
    </row>
    <row r="3762" spans="8:9" x14ac:dyDescent="0.25">
      <c r="H3762" s="8"/>
      <c r="I3762" s="8"/>
    </row>
    <row r="3763" spans="8:9" x14ac:dyDescent="0.25">
      <c r="H3763" s="8"/>
      <c r="I3763" s="8"/>
    </row>
    <row r="3764" spans="8:9" x14ac:dyDescent="0.25">
      <c r="H3764" s="8"/>
      <c r="I3764" s="8"/>
    </row>
    <row r="3765" spans="8:9" x14ac:dyDescent="0.25">
      <c r="H3765" s="8"/>
      <c r="I3765" s="8"/>
    </row>
    <row r="3766" spans="8:9" x14ac:dyDescent="0.25">
      <c r="H3766" s="8"/>
      <c r="I3766" s="8"/>
    </row>
    <row r="3767" spans="8:9" x14ac:dyDescent="0.25">
      <c r="H3767" s="8"/>
      <c r="I3767" s="8"/>
    </row>
    <row r="3768" spans="8:9" x14ac:dyDescent="0.25">
      <c r="H3768" s="8"/>
      <c r="I3768" s="8"/>
    </row>
    <row r="3769" spans="8:9" x14ac:dyDescent="0.25">
      <c r="H3769" s="8"/>
      <c r="I3769" s="8"/>
    </row>
    <row r="3770" spans="8:9" x14ac:dyDescent="0.25">
      <c r="H3770" s="8"/>
      <c r="I3770" s="8"/>
    </row>
    <row r="3771" spans="8:9" x14ac:dyDescent="0.25">
      <c r="H3771" s="8"/>
      <c r="I3771" s="8"/>
    </row>
    <row r="3772" spans="8:9" x14ac:dyDescent="0.25">
      <c r="H3772" s="8"/>
      <c r="I3772" s="8"/>
    </row>
    <row r="3773" spans="8:9" x14ac:dyDescent="0.25">
      <c r="H3773" s="8"/>
      <c r="I3773" s="8"/>
    </row>
    <row r="3774" spans="8:9" x14ac:dyDescent="0.25">
      <c r="H3774" s="8"/>
      <c r="I3774" s="8"/>
    </row>
    <row r="3775" spans="8:9" x14ac:dyDescent="0.25">
      <c r="H3775" s="8"/>
      <c r="I3775" s="8"/>
    </row>
    <row r="3776" spans="8:9" x14ac:dyDescent="0.25">
      <c r="H3776" s="8"/>
      <c r="I3776" s="8"/>
    </row>
    <row r="3777" spans="8:9" x14ac:dyDescent="0.25">
      <c r="H3777" s="8"/>
      <c r="I3777" s="8"/>
    </row>
    <row r="3778" spans="8:9" x14ac:dyDescent="0.25">
      <c r="H3778" s="8"/>
      <c r="I3778" s="8"/>
    </row>
    <row r="3779" spans="8:9" x14ac:dyDescent="0.25">
      <c r="H3779" s="8"/>
      <c r="I3779" s="8"/>
    </row>
    <row r="3780" spans="8:9" x14ac:dyDescent="0.25">
      <c r="H3780" s="8"/>
      <c r="I3780" s="8"/>
    </row>
    <row r="3781" spans="8:9" x14ac:dyDescent="0.25">
      <c r="H3781" s="8"/>
      <c r="I3781" s="8"/>
    </row>
    <row r="3782" spans="8:9" x14ac:dyDescent="0.25">
      <c r="H3782" s="8"/>
      <c r="I3782" s="8"/>
    </row>
    <row r="3783" spans="8:9" x14ac:dyDescent="0.25">
      <c r="H3783" s="8"/>
      <c r="I3783" s="8"/>
    </row>
    <row r="3784" spans="8:9" x14ac:dyDescent="0.25">
      <c r="H3784" s="8"/>
      <c r="I3784" s="8"/>
    </row>
    <row r="3785" spans="8:9" x14ac:dyDescent="0.25">
      <c r="H3785" s="8"/>
      <c r="I3785" s="8"/>
    </row>
    <row r="3786" spans="8:9" x14ac:dyDescent="0.25">
      <c r="H3786" s="8"/>
      <c r="I3786" s="8"/>
    </row>
    <row r="3787" spans="8:9" x14ac:dyDescent="0.25">
      <c r="H3787" s="8"/>
      <c r="I3787" s="8"/>
    </row>
    <row r="3788" spans="8:9" x14ac:dyDescent="0.25">
      <c r="H3788" s="8"/>
      <c r="I3788" s="8"/>
    </row>
    <row r="3789" spans="8:9" x14ac:dyDescent="0.25">
      <c r="H3789" s="8"/>
      <c r="I3789" s="8"/>
    </row>
    <row r="3790" spans="8:9" x14ac:dyDescent="0.25">
      <c r="H3790" s="8"/>
      <c r="I3790" s="8"/>
    </row>
    <row r="3791" spans="8:9" x14ac:dyDescent="0.25">
      <c r="H3791" s="8"/>
      <c r="I3791" s="8"/>
    </row>
    <row r="3792" spans="8:9" x14ac:dyDescent="0.25">
      <c r="H3792" s="8"/>
      <c r="I3792" s="8"/>
    </row>
    <row r="3793" spans="8:9" x14ac:dyDescent="0.25">
      <c r="H3793" s="8"/>
      <c r="I3793" s="8"/>
    </row>
    <row r="3794" spans="8:9" x14ac:dyDescent="0.25">
      <c r="H3794" s="8"/>
      <c r="I3794" s="8"/>
    </row>
    <row r="3795" spans="8:9" x14ac:dyDescent="0.25">
      <c r="H3795" s="8"/>
      <c r="I3795" s="8"/>
    </row>
    <row r="3796" spans="8:9" x14ac:dyDescent="0.25">
      <c r="H3796" s="8"/>
      <c r="I3796" s="8"/>
    </row>
    <row r="3797" spans="8:9" x14ac:dyDescent="0.25">
      <c r="H3797" s="8"/>
      <c r="I3797" s="8"/>
    </row>
    <row r="3798" spans="8:9" x14ac:dyDescent="0.25">
      <c r="H3798" s="8"/>
      <c r="I3798" s="8"/>
    </row>
    <row r="3799" spans="8:9" x14ac:dyDescent="0.25">
      <c r="H3799" s="8"/>
      <c r="I3799" s="8"/>
    </row>
    <row r="3800" spans="8:9" x14ac:dyDescent="0.25">
      <c r="H3800" s="8"/>
      <c r="I3800" s="8"/>
    </row>
    <row r="3801" spans="8:9" x14ac:dyDescent="0.25">
      <c r="H3801" s="8"/>
      <c r="I3801" s="8"/>
    </row>
    <row r="3802" spans="8:9" x14ac:dyDescent="0.25">
      <c r="H3802" s="8"/>
      <c r="I3802" s="8"/>
    </row>
    <row r="3803" spans="8:9" x14ac:dyDescent="0.25">
      <c r="H3803" s="8"/>
      <c r="I3803" s="8"/>
    </row>
    <row r="3804" spans="8:9" x14ac:dyDescent="0.25">
      <c r="H3804" s="8"/>
      <c r="I3804" s="8"/>
    </row>
    <row r="3805" spans="8:9" x14ac:dyDescent="0.25">
      <c r="H3805" s="8"/>
      <c r="I3805" s="8"/>
    </row>
    <row r="3806" spans="8:9" x14ac:dyDescent="0.25">
      <c r="H3806" s="8"/>
      <c r="I3806" s="8"/>
    </row>
    <row r="3807" spans="8:9" x14ac:dyDescent="0.25">
      <c r="H3807" s="8"/>
      <c r="I3807" s="8"/>
    </row>
    <row r="3808" spans="8:9" x14ac:dyDescent="0.25">
      <c r="H3808" s="8"/>
      <c r="I3808" s="8"/>
    </row>
    <row r="3809" spans="8:9" x14ac:dyDescent="0.25">
      <c r="H3809" s="8"/>
      <c r="I3809" s="8"/>
    </row>
    <row r="3810" spans="8:9" x14ac:dyDescent="0.25">
      <c r="H3810" s="8"/>
      <c r="I3810" s="8"/>
    </row>
    <row r="3811" spans="8:9" x14ac:dyDescent="0.25">
      <c r="H3811" s="8"/>
      <c r="I3811" s="8"/>
    </row>
    <row r="3812" spans="8:9" x14ac:dyDescent="0.25">
      <c r="H3812" s="8"/>
      <c r="I3812" s="8"/>
    </row>
    <row r="3813" spans="8:9" x14ac:dyDescent="0.25">
      <c r="H3813" s="8"/>
      <c r="I3813" s="8"/>
    </row>
    <row r="3814" spans="8:9" x14ac:dyDescent="0.25">
      <c r="H3814" s="8"/>
      <c r="I3814" s="8"/>
    </row>
    <row r="3815" spans="8:9" x14ac:dyDescent="0.25">
      <c r="H3815" s="8"/>
      <c r="I3815" s="8"/>
    </row>
    <row r="3816" spans="8:9" x14ac:dyDescent="0.25">
      <c r="H3816" s="8"/>
      <c r="I3816" s="8"/>
    </row>
    <row r="3817" spans="8:9" x14ac:dyDescent="0.25">
      <c r="H3817" s="8"/>
      <c r="I3817" s="8"/>
    </row>
    <row r="3818" spans="8:9" x14ac:dyDescent="0.25">
      <c r="H3818" s="8"/>
      <c r="I3818" s="8"/>
    </row>
    <row r="3819" spans="8:9" x14ac:dyDescent="0.25">
      <c r="H3819" s="8"/>
      <c r="I3819" s="8"/>
    </row>
    <row r="3820" spans="8:9" x14ac:dyDescent="0.25">
      <c r="H3820" s="8"/>
      <c r="I3820" s="8"/>
    </row>
    <row r="3821" spans="8:9" x14ac:dyDescent="0.25">
      <c r="H3821" s="8"/>
      <c r="I3821" s="8"/>
    </row>
    <row r="3822" spans="8:9" x14ac:dyDescent="0.25">
      <c r="H3822" s="8"/>
      <c r="I3822" s="8"/>
    </row>
    <row r="3823" spans="8:9" x14ac:dyDescent="0.25">
      <c r="H3823" s="8"/>
      <c r="I3823" s="8"/>
    </row>
    <row r="3824" spans="8:9" x14ac:dyDescent="0.25">
      <c r="H3824" s="8"/>
      <c r="I3824" s="8"/>
    </row>
    <row r="3825" spans="8:9" x14ac:dyDescent="0.25">
      <c r="H3825" s="8"/>
      <c r="I3825" s="8"/>
    </row>
    <row r="3826" spans="8:9" x14ac:dyDescent="0.25">
      <c r="H3826" s="8"/>
      <c r="I3826" s="8"/>
    </row>
    <row r="3827" spans="8:9" x14ac:dyDescent="0.25">
      <c r="H3827" s="8"/>
      <c r="I3827" s="8"/>
    </row>
    <row r="3828" spans="8:9" x14ac:dyDescent="0.25">
      <c r="H3828" s="8"/>
      <c r="I3828" s="8"/>
    </row>
    <row r="3829" spans="8:9" x14ac:dyDescent="0.25">
      <c r="H3829" s="8"/>
      <c r="I3829" s="8"/>
    </row>
    <row r="3830" spans="8:9" x14ac:dyDescent="0.25">
      <c r="H3830" s="8"/>
      <c r="I3830" s="8"/>
    </row>
    <row r="3831" spans="8:9" x14ac:dyDescent="0.25">
      <c r="H3831" s="8"/>
      <c r="I3831" s="8"/>
    </row>
    <row r="3832" spans="8:9" x14ac:dyDescent="0.25">
      <c r="H3832" s="8"/>
      <c r="I3832" s="8"/>
    </row>
    <row r="3833" spans="8:9" x14ac:dyDescent="0.25">
      <c r="H3833" s="8"/>
      <c r="I3833" s="8"/>
    </row>
    <row r="3834" spans="8:9" x14ac:dyDescent="0.25">
      <c r="H3834" s="8"/>
      <c r="I3834" s="8"/>
    </row>
    <row r="3835" spans="8:9" x14ac:dyDescent="0.25">
      <c r="H3835" s="8"/>
      <c r="I3835" s="8"/>
    </row>
    <row r="3836" spans="8:9" x14ac:dyDescent="0.25">
      <c r="H3836" s="8"/>
      <c r="I3836" s="8"/>
    </row>
    <row r="3837" spans="8:9" x14ac:dyDescent="0.25">
      <c r="H3837" s="8"/>
      <c r="I3837" s="8"/>
    </row>
    <row r="3838" spans="8:9" x14ac:dyDescent="0.25">
      <c r="H3838" s="8"/>
      <c r="I3838" s="8"/>
    </row>
    <row r="3839" spans="8:9" x14ac:dyDescent="0.25">
      <c r="H3839" s="8"/>
      <c r="I3839" s="8"/>
    </row>
    <row r="3840" spans="8:9" x14ac:dyDescent="0.25">
      <c r="H3840" s="8"/>
      <c r="I3840" s="8"/>
    </row>
    <row r="3841" spans="8:9" x14ac:dyDescent="0.25">
      <c r="H3841" s="8"/>
      <c r="I3841" s="8"/>
    </row>
    <row r="3842" spans="8:9" x14ac:dyDescent="0.25">
      <c r="H3842" s="8"/>
      <c r="I3842" s="8"/>
    </row>
    <row r="3843" spans="8:9" x14ac:dyDescent="0.25">
      <c r="H3843" s="8"/>
      <c r="I3843" s="8"/>
    </row>
    <row r="3844" spans="8:9" x14ac:dyDescent="0.25">
      <c r="H3844" s="8"/>
      <c r="I3844" s="8"/>
    </row>
    <row r="3845" spans="8:9" x14ac:dyDescent="0.25">
      <c r="H3845" s="8"/>
      <c r="I3845" s="8"/>
    </row>
    <row r="3846" spans="8:9" x14ac:dyDescent="0.25">
      <c r="H3846" s="8"/>
      <c r="I3846" s="8"/>
    </row>
    <row r="3847" spans="8:9" x14ac:dyDescent="0.25">
      <c r="H3847" s="8"/>
      <c r="I3847" s="8"/>
    </row>
    <row r="3848" spans="8:9" x14ac:dyDescent="0.25">
      <c r="H3848" s="8"/>
      <c r="I3848" s="8"/>
    </row>
    <row r="3849" spans="8:9" x14ac:dyDescent="0.25">
      <c r="H3849" s="8"/>
      <c r="I3849" s="8"/>
    </row>
    <row r="3850" spans="8:9" x14ac:dyDescent="0.25">
      <c r="H3850" s="8"/>
      <c r="I3850" s="8"/>
    </row>
    <row r="3851" spans="8:9" x14ac:dyDescent="0.25">
      <c r="H3851" s="8"/>
      <c r="I3851" s="8"/>
    </row>
    <row r="3852" spans="8:9" x14ac:dyDescent="0.25">
      <c r="H3852" s="8"/>
      <c r="I3852" s="8"/>
    </row>
    <row r="3853" spans="8:9" x14ac:dyDescent="0.25">
      <c r="H3853" s="8"/>
      <c r="I3853" s="8"/>
    </row>
    <row r="3854" spans="8:9" x14ac:dyDescent="0.25">
      <c r="H3854" s="8"/>
      <c r="I3854" s="8"/>
    </row>
    <row r="3855" spans="8:9" x14ac:dyDescent="0.25">
      <c r="H3855" s="8"/>
      <c r="I3855" s="8"/>
    </row>
    <row r="3856" spans="8:9" x14ac:dyDescent="0.25">
      <c r="H3856" s="8"/>
      <c r="I3856" s="8"/>
    </row>
    <row r="3857" spans="8:9" x14ac:dyDescent="0.25">
      <c r="H3857" s="8"/>
      <c r="I3857" s="8"/>
    </row>
    <row r="3858" spans="8:9" x14ac:dyDescent="0.25">
      <c r="H3858" s="8"/>
      <c r="I3858" s="8"/>
    </row>
    <row r="3859" spans="8:9" x14ac:dyDescent="0.25">
      <c r="H3859" s="8"/>
      <c r="I3859" s="8"/>
    </row>
    <row r="3860" spans="8:9" x14ac:dyDescent="0.25">
      <c r="H3860" s="8"/>
      <c r="I3860" s="8"/>
    </row>
    <row r="3861" spans="8:9" x14ac:dyDescent="0.25">
      <c r="H3861" s="8"/>
      <c r="I3861" s="8"/>
    </row>
    <row r="3862" spans="8:9" x14ac:dyDescent="0.25">
      <c r="H3862" s="8"/>
      <c r="I3862" s="8"/>
    </row>
    <row r="3863" spans="8:9" x14ac:dyDescent="0.25">
      <c r="H3863" s="8"/>
      <c r="I3863" s="8"/>
    </row>
    <row r="3864" spans="8:9" x14ac:dyDescent="0.25">
      <c r="H3864" s="8"/>
      <c r="I3864" s="8"/>
    </row>
    <row r="3865" spans="8:9" x14ac:dyDescent="0.25">
      <c r="H3865" s="8"/>
      <c r="I3865" s="8"/>
    </row>
    <row r="3866" spans="8:9" x14ac:dyDescent="0.25">
      <c r="H3866" s="8"/>
      <c r="I3866" s="8"/>
    </row>
    <row r="3867" spans="8:9" x14ac:dyDescent="0.25">
      <c r="H3867" s="8"/>
      <c r="I3867" s="8"/>
    </row>
    <row r="3868" spans="8:9" x14ac:dyDescent="0.25">
      <c r="H3868" s="8"/>
      <c r="I3868" s="8"/>
    </row>
    <row r="3869" spans="8:9" x14ac:dyDescent="0.25">
      <c r="H3869" s="8"/>
      <c r="I3869" s="8"/>
    </row>
    <row r="3870" spans="8:9" x14ac:dyDescent="0.25">
      <c r="H3870" s="8"/>
      <c r="I3870" s="8"/>
    </row>
    <row r="3871" spans="8:9" x14ac:dyDescent="0.25">
      <c r="H3871" s="8"/>
      <c r="I3871" s="8"/>
    </row>
    <row r="3872" spans="8:9" x14ac:dyDescent="0.25">
      <c r="H3872" s="8"/>
      <c r="I3872" s="8"/>
    </row>
    <row r="3873" spans="8:9" x14ac:dyDescent="0.25">
      <c r="H3873" s="8"/>
      <c r="I3873" s="8"/>
    </row>
    <row r="3874" spans="8:9" x14ac:dyDescent="0.25">
      <c r="H3874" s="8"/>
      <c r="I3874" s="8"/>
    </row>
    <row r="3875" spans="8:9" x14ac:dyDescent="0.25">
      <c r="H3875" s="8"/>
      <c r="I3875" s="8"/>
    </row>
    <row r="3876" spans="8:9" x14ac:dyDescent="0.25">
      <c r="H3876" s="8"/>
      <c r="I3876" s="8"/>
    </row>
    <row r="3877" spans="8:9" x14ac:dyDescent="0.25">
      <c r="H3877" s="8"/>
      <c r="I3877" s="8"/>
    </row>
    <row r="3878" spans="8:9" x14ac:dyDescent="0.25">
      <c r="H3878" s="8"/>
      <c r="I3878" s="8"/>
    </row>
    <row r="3879" spans="8:9" x14ac:dyDescent="0.25">
      <c r="H3879" s="8"/>
      <c r="I3879" s="8"/>
    </row>
    <row r="3880" spans="8:9" x14ac:dyDescent="0.25">
      <c r="H3880" s="8"/>
      <c r="I3880" s="8"/>
    </row>
    <row r="3881" spans="8:9" x14ac:dyDescent="0.25">
      <c r="H3881" s="8"/>
      <c r="I3881" s="8"/>
    </row>
    <row r="3882" spans="8:9" x14ac:dyDescent="0.25">
      <c r="H3882" s="8"/>
      <c r="I3882" s="8"/>
    </row>
    <row r="3883" spans="8:9" x14ac:dyDescent="0.25">
      <c r="H3883" s="8"/>
      <c r="I3883" s="8"/>
    </row>
    <row r="3884" spans="8:9" x14ac:dyDescent="0.25">
      <c r="H3884" s="8"/>
      <c r="I3884" s="8"/>
    </row>
    <row r="3885" spans="8:9" x14ac:dyDescent="0.25">
      <c r="H3885" s="8"/>
      <c r="I3885" s="8"/>
    </row>
    <row r="3886" spans="8:9" x14ac:dyDescent="0.25">
      <c r="H3886" s="8"/>
      <c r="I3886" s="8"/>
    </row>
    <row r="3887" spans="8:9" x14ac:dyDescent="0.25">
      <c r="H3887" s="8"/>
      <c r="I3887" s="8"/>
    </row>
    <row r="3888" spans="8:9" x14ac:dyDescent="0.25">
      <c r="H3888" s="8"/>
      <c r="I3888" s="8"/>
    </row>
    <row r="3889" spans="8:9" x14ac:dyDescent="0.25">
      <c r="H3889" s="8"/>
      <c r="I3889" s="8"/>
    </row>
    <row r="3890" spans="8:9" x14ac:dyDescent="0.25">
      <c r="H3890" s="8"/>
      <c r="I3890" s="8"/>
    </row>
    <row r="3891" spans="8:9" x14ac:dyDescent="0.25">
      <c r="H3891" s="8"/>
      <c r="I3891" s="8"/>
    </row>
    <row r="3892" spans="8:9" x14ac:dyDescent="0.25">
      <c r="H3892" s="8"/>
      <c r="I3892" s="8"/>
    </row>
    <row r="3893" spans="8:9" x14ac:dyDescent="0.25">
      <c r="H3893" s="8"/>
      <c r="I3893" s="8"/>
    </row>
    <row r="3894" spans="8:9" x14ac:dyDescent="0.25">
      <c r="H3894" s="8"/>
      <c r="I3894" s="8"/>
    </row>
    <row r="3895" spans="8:9" x14ac:dyDescent="0.25">
      <c r="H3895" s="8"/>
      <c r="I3895" s="8"/>
    </row>
    <row r="3896" spans="8:9" x14ac:dyDescent="0.25">
      <c r="H3896" s="8"/>
      <c r="I3896" s="8"/>
    </row>
    <row r="3897" spans="8:9" x14ac:dyDescent="0.25">
      <c r="H3897" s="8"/>
      <c r="I3897" s="8"/>
    </row>
    <row r="3898" spans="8:9" x14ac:dyDescent="0.25">
      <c r="H3898" s="8"/>
      <c r="I3898" s="8"/>
    </row>
    <row r="3899" spans="8:9" x14ac:dyDescent="0.25">
      <c r="H3899" s="8"/>
      <c r="I3899" s="8"/>
    </row>
    <row r="3900" spans="8:9" x14ac:dyDescent="0.25">
      <c r="H3900" s="8"/>
      <c r="I3900" s="8"/>
    </row>
    <row r="3901" spans="8:9" x14ac:dyDescent="0.25">
      <c r="H3901" s="8"/>
      <c r="I3901" s="8"/>
    </row>
    <row r="3902" spans="8:9" x14ac:dyDescent="0.25">
      <c r="H3902" s="8"/>
      <c r="I3902" s="8"/>
    </row>
    <row r="3903" spans="8:9" x14ac:dyDescent="0.25">
      <c r="H3903" s="8"/>
      <c r="I3903" s="8"/>
    </row>
    <row r="3904" spans="8:9" x14ac:dyDescent="0.25">
      <c r="H3904" s="8"/>
      <c r="I3904" s="8"/>
    </row>
    <row r="3905" spans="8:9" x14ac:dyDescent="0.25">
      <c r="H3905" s="8"/>
      <c r="I3905" s="8"/>
    </row>
    <row r="3906" spans="8:9" x14ac:dyDescent="0.25">
      <c r="H3906" s="8"/>
      <c r="I3906" s="8"/>
    </row>
    <row r="3907" spans="8:9" x14ac:dyDescent="0.25">
      <c r="H3907" s="8"/>
      <c r="I3907" s="8"/>
    </row>
    <row r="3908" spans="8:9" x14ac:dyDescent="0.25">
      <c r="H3908" s="8"/>
      <c r="I3908" s="8"/>
    </row>
    <row r="3909" spans="8:9" x14ac:dyDescent="0.25">
      <c r="H3909" s="8"/>
      <c r="I3909" s="8"/>
    </row>
    <row r="3910" spans="8:9" x14ac:dyDescent="0.25">
      <c r="H3910" s="8"/>
      <c r="I3910" s="8"/>
    </row>
    <row r="3911" spans="8:9" x14ac:dyDescent="0.25">
      <c r="H3911" s="8"/>
      <c r="I3911" s="8"/>
    </row>
    <row r="3912" spans="8:9" x14ac:dyDescent="0.25">
      <c r="H3912" s="8"/>
      <c r="I3912" s="8"/>
    </row>
    <row r="3913" spans="8:9" x14ac:dyDescent="0.25">
      <c r="H3913" s="8"/>
      <c r="I3913" s="8"/>
    </row>
    <row r="3914" spans="8:9" x14ac:dyDescent="0.25">
      <c r="H3914" s="8"/>
      <c r="I3914" s="8"/>
    </row>
    <row r="3915" spans="8:9" x14ac:dyDescent="0.25">
      <c r="H3915" s="8"/>
      <c r="I3915" s="8"/>
    </row>
    <row r="3916" spans="8:9" x14ac:dyDescent="0.25">
      <c r="H3916" s="8"/>
      <c r="I3916" s="8"/>
    </row>
    <row r="3917" spans="8:9" x14ac:dyDescent="0.25">
      <c r="H3917" s="8"/>
      <c r="I3917" s="8"/>
    </row>
    <row r="3918" spans="8:9" x14ac:dyDescent="0.25">
      <c r="H3918" s="8"/>
      <c r="I3918" s="8"/>
    </row>
    <row r="3919" spans="8:9" x14ac:dyDescent="0.25">
      <c r="H3919" s="8"/>
      <c r="I3919" s="8"/>
    </row>
    <row r="3920" spans="8:9" x14ac:dyDescent="0.25">
      <c r="H3920" s="8"/>
      <c r="I3920" s="8"/>
    </row>
    <row r="3921" spans="8:9" x14ac:dyDescent="0.25">
      <c r="H3921" s="8"/>
      <c r="I3921" s="8"/>
    </row>
    <row r="3922" spans="8:9" x14ac:dyDescent="0.25">
      <c r="H3922" s="8"/>
      <c r="I3922" s="8"/>
    </row>
    <row r="3923" spans="8:9" x14ac:dyDescent="0.25">
      <c r="H3923" s="8"/>
      <c r="I3923" s="8"/>
    </row>
    <row r="3924" spans="8:9" x14ac:dyDescent="0.25">
      <c r="H3924" s="8"/>
      <c r="I3924" s="8"/>
    </row>
    <row r="3925" spans="8:9" x14ac:dyDescent="0.25">
      <c r="H3925" s="8"/>
      <c r="I3925" s="8"/>
    </row>
    <row r="3926" spans="8:9" x14ac:dyDescent="0.25">
      <c r="H3926" s="8"/>
      <c r="I3926" s="8"/>
    </row>
    <row r="3927" spans="8:9" x14ac:dyDescent="0.25">
      <c r="H3927" s="8"/>
      <c r="I3927" s="8"/>
    </row>
    <row r="3928" spans="8:9" x14ac:dyDescent="0.25">
      <c r="H3928" s="8"/>
      <c r="I3928" s="8"/>
    </row>
    <row r="3929" spans="8:9" x14ac:dyDescent="0.25">
      <c r="H3929" s="8"/>
      <c r="I3929" s="8"/>
    </row>
    <row r="3930" spans="8:9" x14ac:dyDescent="0.25">
      <c r="H3930" s="8"/>
      <c r="I3930" s="8"/>
    </row>
    <row r="3931" spans="8:9" x14ac:dyDescent="0.25">
      <c r="H3931" s="8"/>
      <c r="I3931" s="8"/>
    </row>
    <row r="3932" spans="8:9" x14ac:dyDescent="0.25">
      <c r="H3932" s="8"/>
      <c r="I3932" s="8"/>
    </row>
    <row r="3933" spans="8:9" x14ac:dyDescent="0.25">
      <c r="H3933" s="8"/>
      <c r="I3933" s="8"/>
    </row>
    <row r="3934" spans="8:9" x14ac:dyDescent="0.25">
      <c r="H3934" s="8"/>
      <c r="I3934" s="8"/>
    </row>
    <row r="3935" spans="8:9" x14ac:dyDescent="0.25">
      <c r="H3935" s="8"/>
      <c r="I3935" s="8"/>
    </row>
    <row r="3936" spans="8:9" x14ac:dyDescent="0.25">
      <c r="H3936" s="8"/>
      <c r="I3936" s="8"/>
    </row>
    <row r="3937" spans="8:9" x14ac:dyDescent="0.25">
      <c r="H3937" s="8"/>
      <c r="I3937" s="8"/>
    </row>
    <row r="3938" spans="8:9" x14ac:dyDescent="0.25">
      <c r="H3938" s="8"/>
      <c r="I3938" s="8"/>
    </row>
    <row r="3939" spans="8:9" x14ac:dyDescent="0.25">
      <c r="H3939" s="8"/>
      <c r="I3939" s="8"/>
    </row>
    <row r="3940" spans="8:9" x14ac:dyDescent="0.25">
      <c r="H3940" s="8"/>
      <c r="I3940" s="8"/>
    </row>
    <row r="3941" spans="8:9" x14ac:dyDescent="0.25">
      <c r="H3941" s="8"/>
      <c r="I3941" s="8"/>
    </row>
    <row r="3942" spans="8:9" x14ac:dyDescent="0.25">
      <c r="H3942" s="8"/>
      <c r="I3942" s="8"/>
    </row>
    <row r="3943" spans="8:9" x14ac:dyDescent="0.25">
      <c r="H3943" s="8"/>
      <c r="I3943" s="8"/>
    </row>
    <row r="3944" spans="8:9" x14ac:dyDescent="0.25">
      <c r="H3944" s="8"/>
      <c r="I3944" s="8"/>
    </row>
    <row r="3945" spans="8:9" x14ac:dyDescent="0.25">
      <c r="H3945" s="8"/>
      <c r="I3945" s="8"/>
    </row>
    <row r="3946" spans="8:9" x14ac:dyDescent="0.25">
      <c r="H3946" s="8"/>
      <c r="I3946" s="8"/>
    </row>
    <row r="3947" spans="8:9" x14ac:dyDescent="0.25">
      <c r="H3947" s="8"/>
      <c r="I3947" s="8"/>
    </row>
    <row r="3948" spans="8:9" x14ac:dyDescent="0.25">
      <c r="H3948" s="8"/>
      <c r="I3948" s="8"/>
    </row>
    <row r="3949" spans="8:9" x14ac:dyDescent="0.25">
      <c r="H3949" s="8"/>
      <c r="I3949" s="8"/>
    </row>
    <row r="3950" spans="8:9" x14ac:dyDescent="0.25">
      <c r="H3950" s="8"/>
      <c r="I3950" s="8"/>
    </row>
    <row r="3951" spans="8:9" x14ac:dyDescent="0.25">
      <c r="H3951" s="8"/>
      <c r="I3951" s="8"/>
    </row>
    <row r="3952" spans="8:9" x14ac:dyDescent="0.25">
      <c r="H3952" s="8"/>
      <c r="I3952" s="8"/>
    </row>
    <row r="3953" spans="8:9" x14ac:dyDescent="0.25">
      <c r="H3953" s="8"/>
      <c r="I3953" s="8"/>
    </row>
    <row r="3954" spans="8:9" x14ac:dyDescent="0.25">
      <c r="H3954" s="8"/>
      <c r="I3954" s="8"/>
    </row>
    <row r="3955" spans="8:9" x14ac:dyDescent="0.25">
      <c r="H3955" s="8"/>
      <c r="I3955" s="8"/>
    </row>
    <row r="3956" spans="8:9" x14ac:dyDescent="0.25">
      <c r="H3956" s="8"/>
      <c r="I3956" s="8"/>
    </row>
    <row r="3957" spans="8:9" x14ac:dyDescent="0.25">
      <c r="H3957" s="8"/>
      <c r="I3957" s="8"/>
    </row>
    <row r="3958" spans="8:9" x14ac:dyDescent="0.25">
      <c r="H3958" s="8"/>
      <c r="I3958" s="8"/>
    </row>
    <row r="3959" spans="8:9" x14ac:dyDescent="0.25">
      <c r="H3959" s="8"/>
      <c r="I3959" s="8"/>
    </row>
    <row r="3960" spans="8:9" x14ac:dyDescent="0.25">
      <c r="H3960" s="8"/>
      <c r="I3960" s="8"/>
    </row>
    <row r="3961" spans="8:9" x14ac:dyDescent="0.25">
      <c r="H3961" s="8"/>
      <c r="I3961" s="8"/>
    </row>
    <row r="3962" spans="8:9" x14ac:dyDescent="0.25">
      <c r="H3962" s="8"/>
      <c r="I3962" s="8"/>
    </row>
    <row r="3963" spans="8:9" x14ac:dyDescent="0.25">
      <c r="H3963" s="8"/>
      <c r="I3963" s="8"/>
    </row>
    <row r="3964" spans="8:9" x14ac:dyDescent="0.25">
      <c r="H3964" s="8"/>
      <c r="I3964" s="8"/>
    </row>
    <row r="3965" spans="8:9" x14ac:dyDescent="0.25">
      <c r="H3965" s="8"/>
      <c r="I3965" s="8"/>
    </row>
    <row r="3966" spans="8:9" x14ac:dyDescent="0.25">
      <c r="H3966" s="8"/>
      <c r="I3966" s="8"/>
    </row>
    <row r="3967" spans="8:9" x14ac:dyDescent="0.25">
      <c r="H3967" s="8"/>
      <c r="I3967" s="8"/>
    </row>
    <row r="3968" spans="8:9" x14ac:dyDescent="0.25">
      <c r="H3968" s="8"/>
      <c r="I3968" s="8"/>
    </row>
    <row r="3969" spans="8:9" x14ac:dyDescent="0.25">
      <c r="H3969" s="8"/>
      <c r="I3969" s="8"/>
    </row>
    <row r="3970" spans="8:9" x14ac:dyDescent="0.25">
      <c r="H3970" s="8"/>
      <c r="I3970" s="8"/>
    </row>
    <row r="3971" spans="8:9" x14ac:dyDescent="0.25">
      <c r="H3971" s="8"/>
      <c r="I3971" s="8"/>
    </row>
    <row r="3972" spans="8:9" x14ac:dyDescent="0.25">
      <c r="H3972" s="8"/>
      <c r="I3972" s="8"/>
    </row>
    <row r="3973" spans="8:9" x14ac:dyDescent="0.25">
      <c r="H3973" s="8"/>
      <c r="I3973" s="8"/>
    </row>
    <row r="3974" spans="8:9" x14ac:dyDescent="0.25">
      <c r="H3974" s="8"/>
      <c r="I3974" s="8"/>
    </row>
    <row r="3975" spans="8:9" x14ac:dyDescent="0.25">
      <c r="H3975" s="8"/>
      <c r="I3975" s="8"/>
    </row>
    <row r="3976" spans="8:9" x14ac:dyDescent="0.25">
      <c r="H3976" s="8"/>
      <c r="I3976" s="8"/>
    </row>
    <row r="3977" spans="8:9" x14ac:dyDescent="0.25">
      <c r="H3977" s="8"/>
      <c r="I3977" s="8"/>
    </row>
    <row r="3978" spans="8:9" x14ac:dyDescent="0.25">
      <c r="H3978" s="8"/>
      <c r="I3978" s="8"/>
    </row>
    <row r="3979" spans="8:9" x14ac:dyDescent="0.25">
      <c r="H3979" s="8"/>
      <c r="I3979" s="8"/>
    </row>
    <row r="3980" spans="8:9" x14ac:dyDescent="0.25">
      <c r="H3980" s="8"/>
      <c r="I3980" s="8"/>
    </row>
    <row r="3981" spans="8:9" x14ac:dyDescent="0.25">
      <c r="H3981" s="8"/>
      <c r="I3981" s="8"/>
    </row>
    <row r="3982" spans="8:9" x14ac:dyDescent="0.25">
      <c r="H3982" s="8"/>
      <c r="I3982" s="8"/>
    </row>
    <row r="3983" spans="8:9" x14ac:dyDescent="0.25">
      <c r="H3983" s="8"/>
      <c r="I3983" s="8"/>
    </row>
    <row r="3984" spans="8:9" x14ac:dyDescent="0.25">
      <c r="H3984" s="8"/>
      <c r="I3984" s="8"/>
    </row>
    <row r="3985" spans="8:9" x14ac:dyDescent="0.25">
      <c r="H3985" s="8"/>
      <c r="I3985" s="8"/>
    </row>
    <row r="3986" spans="8:9" x14ac:dyDescent="0.25">
      <c r="H3986" s="8"/>
      <c r="I3986" s="8"/>
    </row>
    <row r="3987" spans="8:9" x14ac:dyDescent="0.25">
      <c r="H3987" s="8"/>
      <c r="I3987" s="8"/>
    </row>
    <row r="3988" spans="8:9" x14ac:dyDescent="0.25">
      <c r="H3988" s="8"/>
      <c r="I3988" s="8"/>
    </row>
    <row r="3989" spans="8:9" x14ac:dyDescent="0.25">
      <c r="H3989" s="8"/>
      <c r="I3989" s="8"/>
    </row>
    <row r="3990" spans="8:9" x14ac:dyDescent="0.25">
      <c r="H3990" s="8"/>
      <c r="I3990" s="8"/>
    </row>
    <row r="3991" spans="8:9" x14ac:dyDescent="0.25">
      <c r="H3991" s="8"/>
      <c r="I3991" s="8"/>
    </row>
    <row r="3992" spans="8:9" x14ac:dyDescent="0.25">
      <c r="H3992" s="8"/>
      <c r="I3992" s="8"/>
    </row>
    <row r="3993" spans="8:9" x14ac:dyDescent="0.25">
      <c r="H3993" s="8"/>
      <c r="I3993" s="8"/>
    </row>
    <row r="3994" spans="8:9" x14ac:dyDescent="0.25">
      <c r="H3994" s="8"/>
      <c r="I3994" s="8"/>
    </row>
    <row r="3995" spans="8:9" x14ac:dyDescent="0.25">
      <c r="H3995" s="8"/>
      <c r="I3995" s="8"/>
    </row>
    <row r="3996" spans="8:9" x14ac:dyDescent="0.25">
      <c r="H3996" s="8"/>
      <c r="I3996" s="8"/>
    </row>
    <row r="3997" spans="8:9" x14ac:dyDescent="0.25">
      <c r="H3997" s="8"/>
      <c r="I3997" s="8"/>
    </row>
    <row r="3998" spans="8:9" x14ac:dyDescent="0.25">
      <c r="H3998" s="8"/>
      <c r="I3998" s="8"/>
    </row>
    <row r="3999" spans="8:9" x14ac:dyDescent="0.25">
      <c r="H3999" s="8"/>
      <c r="I3999" s="8"/>
    </row>
    <row r="4000" spans="8:9" x14ac:dyDescent="0.25">
      <c r="H4000" s="8"/>
      <c r="I4000" s="8"/>
    </row>
    <row r="4001" spans="8:9" x14ac:dyDescent="0.25">
      <c r="H4001" s="8"/>
      <c r="I4001" s="8"/>
    </row>
    <row r="4002" spans="8:9" x14ac:dyDescent="0.25">
      <c r="H4002" s="8"/>
      <c r="I4002" s="8"/>
    </row>
    <row r="4003" spans="8:9" x14ac:dyDescent="0.25">
      <c r="H4003" s="8"/>
      <c r="I4003" s="8"/>
    </row>
    <row r="4004" spans="8:9" x14ac:dyDescent="0.25">
      <c r="H4004" s="8"/>
      <c r="I4004" s="8"/>
    </row>
    <row r="4005" spans="8:9" x14ac:dyDescent="0.25">
      <c r="H4005" s="8"/>
      <c r="I4005" s="8"/>
    </row>
    <row r="4006" spans="8:9" x14ac:dyDescent="0.25">
      <c r="H4006" s="8"/>
      <c r="I4006" s="8"/>
    </row>
    <row r="4007" spans="8:9" x14ac:dyDescent="0.25">
      <c r="H4007" s="8"/>
      <c r="I4007" s="8"/>
    </row>
    <row r="4008" spans="8:9" x14ac:dyDescent="0.25">
      <c r="H4008" s="8"/>
      <c r="I4008" s="8"/>
    </row>
    <row r="4009" spans="8:9" x14ac:dyDescent="0.25">
      <c r="H4009" s="8"/>
      <c r="I4009" s="8"/>
    </row>
    <row r="4010" spans="8:9" x14ac:dyDescent="0.25">
      <c r="H4010" s="8"/>
      <c r="I4010" s="8"/>
    </row>
    <row r="4011" spans="8:9" x14ac:dyDescent="0.25">
      <c r="H4011" s="8"/>
      <c r="I4011" s="8"/>
    </row>
    <row r="4012" spans="8:9" x14ac:dyDescent="0.25">
      <c r="H4012" s="8"/>
      <c r="I4012" s="8"/>
    </row>
    <row r="4013" spans="8:9" x14ac:dyDescent="0.25">
      <c r="H4013" s="8"/>
      <c r="I4013" s="8"/>
    </row>
    <row r="4014" spans="8:9" x14ac:dyDescent="0.25">
      <c r="H4014" s="8"/>
      <c r="I4014" s="8"/>
    </row>
    <row r="4015" spans="8:9" x14ac:dyDescent="0.25">
      <c r="H4015" s="8"/>
      <c r="I4015" s="8"/>
    </row>
    <row r="4016" spans="8:9" x14ac:dyDescent="0.25">
      <c r="H4016" s="8"/>
      <c r="I4016" s="8"/>
    </row>
    <row r="4017" spans="8:9" x14ac:dyDescent="0.25">
      <c r="H4017" s="8"/>
      <c r="I4017" s="8"/>
    </row>
    <row r="4018" spans="8:9" x14ac:dyDescent="0.25">
      <c r="H4018" s="8"/>
      <c r="I4018" s="8"/>
    </row>
    <row r="4019" spans="8:9" x14ac:dyDescent="0.25">
      <c r="H4019" s="8"/>
      <c r="I4019" s="8"/>
    </row>
    <row r="4020" spans="8:9" x14ac:dyDescent="0.25">
      <c r="H4020" s="8"/>
      <c r="I4020" s="8"/>
    </row>
    <row r="4021" spans="8:9" x14ac:dyDescent="0.25">
      <c r="H4021" s="8"/>
      <c r="I4021" s="8"/>
    </row>
    <row r="4022" spans="8:9" x14ac:dyDescent="0.25">
      <c r="H4022" s="8"/>
      <c r="I4022" s="8"/>
    </row>
    <row r="4023" spans="8:9" x14ac:dyDescent="0.25">
      <c r="H4023" s="8"/>
      <c r="I4023" s="8"/>
    </row>
    <row r="4024" spans="8:9" x14ac:dyDescent="0.25">
      <c r="H4024" s="8"/>
      <c r="I4024" s="8"/>
    </row>
    <row r="4025" spans="8:9" x14ac:dyDescent="0.25">
      <c r="H4025" s="8"/>
      <c r="I4025" s="8"/>
    </row>
    <row r="4026" spans="8:9" x14ac:dyDescent="0.25">
      <c r="H4026" s="8"/>
      <c r="I4026" s="8"/>
    </row>
    <row r="4027" spans="8:9" x14ac:dyDescent="0.25">
      <c r="H4027" s="8"/>
      <c r="I4027" s="8"/>
    </row>
    <row r="4028" spans="8:9" x14ac:dyDescent="0.25">
      <c r="H4028" s="8"/>
      <c r="I4028" s="8"/>
    </row>
    <row r="4029" spans="8:9" x14ac:dyDescent="0.25">
      <c r="H4029" s="8"/>
      <c r="I4029" s="8"/>
    </row>
    <row r="4030" spans="8:9" x14ac:dyDescent="0.25">
      <c r="H4030" s="8"/>
      <c r="I4030" s="8"/>
    </row>
    <row r="4031" spans="8:9" x14ac:dyDescent="0.25">
      <c r="H4031" s="8"/>
      <c r="I4031" s="8"/>
    </row>
    <row r="4032" spans="8:9" x14ac:dyDescent="0.25">
      <c r="H4032" s="8"/>
      <c r="I4032" s="8"/>
    </row>
    <row r="4033" spans="8:9" x14ac:dyDescent="0.25">
      <c r="H4033" s="8"/>
      <c r="I4033" s="8"/>
    </row>
    <row r="4034" spans="8:9" x14ac:dyDescent="0.25">
      <c r="H4034" s="8"/>
      <c r="I4034" s="8"/>
    </row>
    <row r="4035" spans="8:9" x14ac:dyDescent="0.25">
      <c r="H4035" s="8"/>
      <c r="I4035" s="8"/>
    </row>
    <row r="4036" spans="8:9" x14ac:dyDescent="0.25">
      <c r="H4036" s="8"/>
      <c r="I4036" s="8"/>
    </row>
    <row r="4037" spans="8:9" x14ac:dyDescent="0.25">
      <c r="H4037" s="8"/>
      <c r="I4037" s="8"/>
    </row>
    <row r="4038" spans="8:9" x14ac:dyDescent="0.25">
      <c r="H4038" s="8"/>
      <c r="I4038" s="8"/>
    </row>
    <row r="4039" spans="8:9" x14ac:dyDescent="0.25">
      <c r="H4039" s="8"/>
      <c r="I4039" s="8"/>
    </row>
    <row r="4040" spans="8:9" x14ac:dyDescent="0.25">
      <c r="H4040" s="8"/>
      <c r="I4040" s="8"/>
    </row>
    <row r="4041" spans="8:9" x14ac:dyDescent="0.25">
      <c r="H4041" s="8"/>
      <c r="I4041" s="8"/>
    </row>
    <row r="4042" spans="8:9" x14ac:dyDescent="0.25">
      <c r="H4042" s="8"/>
      <c r="I4042" s="8"/>
    </row>
    <row r="4043" spans="8:9" x14ac:dyDescent="0.25">
      <c r="H4043" s="8"/>
      <c r="I4043" s="8"/>
    </row>
    <row r="4044" spans="8:9" x14ac:dyDescent="0.25">
      <c r="H4044" s="8"/>
      <c r="I4044" s="8"/>
    </row>
    <row r="4045" spans="8:9" x14ac:dyDescent="0.25">
      <c r="H4045" s="8"/>
      <c r="I4045" s="8"/>
    </row>
    <row r="4046" spans="8:9" x14ac:dyDescent="0.25">
      <c r="H4046" s="8"/>
      <c r="I4046" s="8"/>
    </row>
    <row r="4047" spans="8:9" x14ac:dyDescent="0.25">
      <c r="H4047" s="8"/>
      <c r="I4047" s="8"/>
    </row>
    <row r="4048" spans="8:9" x14ac:dyDescent="0.25">
      <c r="H4048" s="8"/>
      <c r="I4048" s="8"/>
    </row>
    <row r="4049" spans="8:9" x14ac:dyDescent="0.25">
      <c r="H4049" s="8"/>
      <c r="I4049" s="8"/>
    </row>
    <row r="4050" spans="8:9" x14ac:dyDescent="0.25">
      <c r="H4050" s="8"/>
      <c r="I4050" s="8"/>
    </row>
    <row r="4051" spans="8:9" x14ac:dyDescent="0.25">
      <c r="H4051" s="8"/>
      <c r="I4051" s="8"/>
    </row>
    <row r="4052" spans="8:9" x14ac:dyDescent="0.25">
      <c r="H4052" s="8"/>
      <c r="I4052" s="8"/>
    </row>
    <row r="4053" spans="8:9" x14ac:dyDescent="0.25">
      <c r="H4053" s="8"/>
      <c r="I4053" s="8"/>
    </row>
    <row r="4054" spans="8:9" x14ac:dyDescent="0.25">
      <c r="H4054" s="8"/>
      <c r="I4054" s="8"/>
    </row>
    <row r="4055" spans="8:9" x14ac:dyDescent="0.25">
      <c r="H4055" s="8"/>
      <c r="I4055" s="8"/>
    </row>
    <row r="4056" spans="8:9" x14ac:dyDescent="0.25">
      <c r="H4056" s="8"/>
      <c r="I4056" s="8"/>
    </row>
    <row r="4057" spans="8:9" x14ac:dyDescent="0.25">
      <c r="H4057" s="8"/>
      <c r="I4057" s="8"/>
    </row>
    <row r="4058" spans="8:9" x14ac:dyDescent="0.25">
      <c r="H4058" s="8"/>
      <c r="I4058" s="8"/>
    </row>
    <row r="4059" spans="8:9" x14ac:dyDescent="0.25">
      <c r="H4059" s="8"/>
      <c r="I4059" s="8"/>
    </row>
    <row r="4060" spans="8:9" x14ac:dyDescent="0.25">
      <c r="H4060" s="8"/>
      <c r="I4060" s="8"/>
    </row>
    <row r="4061" spans="8:9" x14ac:dyDescent="0.25">
      <c r="H4061" s="8"/>
      <c r="I4061" s="8"/>
    </row>
    <row r="4062" spans="8:9" x14ac:dyDescent="0.25">
      <c r="H4062" s="8"/>
      <c r="I4062" s="8"/>
    </row>
    <row r="4063" spans="8:9" x14ac:dyDescent="0.25">
      <c r="H4063" s="8"/>
      <c r="I4063" s="8"/>
    </row>
    <row r="4064" spans="8:9" x14ac:dyDescent="0.25">
      <c r="H4064" s="8"/>
      <c r="I4064" s="8"/>
    </row>
    <row r="4065" spans="8:9" x14ac:dyDescent="0.25">
      <c r="H4065" s="8"/>
      <c r="I4065" s="8"/>
    </row>
    <row r="4066" spans="8:9" x14ac:dyDescent="0.25">
      <c r="H4066" s="8"/>
      <c r="I4066" s="8"/>
    </row>
    <row r="4067" spans="8:9" x14ac:dyDescent="0.25">
      <c r="H4067" s="8"/>
      <c r="I4067" s="8"/>
    </row>
    <row r="4068" spans="8:9" x14ac:dyDescent="0.25">
      <c r="H4068" s="8"/>
      <c r="I4068" s="8"/>
    </row>
    <row r="4069" spans="8:9" x14ac:dyDescent="0.25">
      <c r="H4069" s="8"/>
      <c r="I4069" s="8"/>
    </row>
    <row r="4070" spans="8:9" x14ac:dyDescent="0.25">
      <c r="H4070" s="8"/>
      <c r="I4070" s="8"/>
    </row>
    <row r="4071" spans="8:9" x14ac:dyDescent="0.25">
      <c r="H4071" s="8"/>
      <c r="I4071" s="8"/>
    </row>
    <row r="4072" spans="8:9" x14ac:dyDescent="0.25">
      <c r="H4072" s="8"/>
      <c r="I4072" s="8"/>
    </row>
    <row r="4073" spans="8:9" x14ac:dyDescent="0.25">
      <c r="H4073" s="8"/>
      <c r="I4073" s="8"/>
    </row>
    <row r="4074" spans="8:9" x14ac:dyDescent="0.25">
      <c r="H4074" s="8"/>
      <c r="I4074" s="8"/>
    </row>
    <row r="4075" spans="8:9" x14ac:dyDescent="0.25">
      <c r="H4075" s="8"/>
      <c r="I4075" s="8"/>
    </row>
    <row r="4076" spans="8:9" x14ac:dyDescent="0.25">
      <c r="H4076" s="8"/>
      <c r="I4076" s="8"/>
    </row>
    <row r="4077" spans="8:9" x14ac:dyDescent="0.25">
      <c r="H4077" s="8"/>
      <c r="I4077" s="8"/>
    </row>
    <row r="4078" spans="8:9" x14ac:dyDescent="0.25">
      <c r="H4078" s="8"/>
      <c r="I4078" s="8"/>
    </row>
    <row r="4079" spans="8:9" x14ac:dyDescent="0.25">
      <c r="H4079" s="8"/>
      <c r="I4079" s="8"/>
    </row>
    <row r="4080" spans="8:9" x14ac:dyDescent="0.25">
      <c r="H4080" s="8"/>
      <c r="I4080" s="8"/>
    </row>
    <row r="4081" spans="8:9" x14ac:dyDescent="0.25">
      <c r="H4081" s="8"/>
      <c r="I4081" s="8"/>
    </row>
    <row r="4082" spans="8:9" x14ac:dyDescent="0.25">
      <c r="H4082" s="8"/>
      <c r="I4082" s="8"/>
    </row>
    <row r="4083" spans="8:9" x14ac:dyDescent="0.25">
      <c r="H4083" s="8"/>
      <c r="I4083" s="8"/>
    </row>
    <row r="4084" spans="8:9" x14ac:dyDescent="0.25">
      <c r="H4084" s="8"/>
      <c r="I4084" s="8"/>
    </row>
    <row r="4085" spans="8:9" x14ac:dyDescent="0.25">
      <c r="H4085" s="8"/>
      <c r="I4085" s="8"/>
    </row>
    <row r="4086" spans="8:9" x14ac:dyDescent="0.25">
      <c r="H4086" s="8"/>
      <c r="I4086" s="8"/>
    </row>
    <row r="4087" spans="8:9" x14ac:dyDescent="0.25">
      <c r="H4087" s="8"/>
      <c r="I4087" s="8"/>
    </row>
    <row r="4088" spans="8:9" x14ac:dyDescent="0.25">
      <c r="H4088" s="8"/>
      <c r="I4088" s="8"/>
    </row>
    <row r="4089" spans="8:9" x14ac:dyDescent="0.25">
      <c r="H4089" s="8"/>
      <c r="I4089" s="8"/>
    </row>
    <row r="4090" spans="8:9" x14ac:dyDescent="0.25">
      <c r="H4090" s="8"/>
      <c r="I4090" s="8"/>
    </row>
    <row r="4091" spans="8:9" x14ac:dyDescent="0.25">
      <c r="H4091" s="8"/>
      <c r="I4091" s="8"/>
    </row>
    <row r="4092" spans="8:9" x14ac:dyDescent="0.25">
      <c r="H4092" s="8"/>
      <c r="I4092" s="8"/>
    </row>
    <row r="4093" spans="8:9" x14ac:dyDescent="0.25">
      <c r="H4093" s="8"/>
      <c r="I4093" s="8"/>
    </row>
    <row r="4094" spans="8:9" x14ac:dyDescent="0.25">
      <c r="H4094" s="8"/>
      <c r="I4094" s="8"/>
    </row>
    <row r="4095" spans="8:9" x14ac:dyDescent="0.25">
      <c r="H4095" s="8"/>
      <c r="I4095" s="8"/>
    </row>
    <row r="4096" spans="8:9" x14ac:dyDescent="0.25">
      <c r="H4096" s="8"/>
      <c r="I4096" s="8"/>
    </row>
    <row r="4097" spans="8:9" x14ac:dyDescent="0.25">
      <c r="H4097" s="8"/>
      <c r="I4097" s="8"/>
    </row>
    <row r="4098" spans="8:9" x14ac:dyDescent="0.25">
      <c r="H4098" s="8"/>
      <c r="I4098" s="8"/>
    </row>
    <row r="4099" spans="8:9" x14ac:dyDescent="0.25">
      <c r="H4099" s="8"/>
      <c r="I4099" s="8"/>
    </row>
    <row r="4100" spans="8:9" x14ac:dyDescent="0.25">
      <c r="H4100" s="8"/>
      <c r="I4100" s="8"/>
    </row>
    <row r="4101" spans="8:9" x14ac:dyDescent="0.25">
      <c r="H4101" s="8"/>
      <c r="I4101" s="8"/>
    </row>
    <row r="4102" spans="8:9" x14ac:dyDescent="0.25">
      <c r="H4102" s="8"/>
      <c r="I4102" s="8"/>
    </row>
    <row r="4103" spans="8:9" x14ac:dyDescent="0.25">
      <c r="H4103" s="8"/>
      <c r="I4103" s="8"/>
    </row>
    <row r="4104" spans="8:9" x14ac:dyDescent="0.25">
      <c r="H4104" s="8"/>
      <c r="I4104" s="8"/>
    </row>
    <row r="4105" spans="8:9" x14ac:dyDescent="0.25">
      <c r="H4105" s="8"/>
      <c r="I4105" s="8"/>
    </row>
    <row r="4106" spans="8:9" x14ac:dyDescent="0.25">
      <c r="H4106" s="8"/>
      <c r="I4106" s="8"/>
    </row>
    <row r="4107" spans="8:9" x14ac:dyDescent="0.25">
      <c r="H4107" s="8"/>
      <c r="I4107" s="8"/>
    </row>
    <row r="4108" spans="8:9" x14ac:dyDescent="0.25">
      <c r="H4108" s="8"/>
      <c r="I4108" s="8"/>
    </row>
    <row r="4109" spans="8:9" x14ac:dyDescent="0.25">
      <c r="H4109" s="8"/>
      <c r="I4109" s="8"/>
    </row>
    <row r="4110" spans="8:9" x14ac:dyDescent="0.25">
      <c r="H4110" s="8"/>
      <c r="I4110" s="8"/>
    </row>
    <row r="4111" spans="8:9" x14ac:dyDescent="0.25">
      <c r="H4111" s="8"/>
      <c r="I4111" s="8"/>
    </row>
    <row r="4112" spans="8:9" x14ac:dyDescent="0.25">
      <c r="H4112" s="8"/>
      <c r="I4112" s="8"/>
    </row>
    <row r="4113" spans="8:9" x14ac:dyDescent="0.25">
      <c r="H4113" s="8"/>
      <c r="I4113" s="8"/>
    </row>
    <row r="4114" spans="8:9" x14ac:dyDescent="0.25">
      <c r="H4114" s="8"/>
      <c r="I4114" s="8"/>
    </row>
    <row r="4115" spans="8:9" x14ac:dyDescent="0.25">
      <c r="H4115" s="8"/>
      <c r="I4115" s="8"/>
    </row>
    <row r="4116" spans="8:9" x14ac:dyDescent="0.25">
      <c r="H4116" s="8"/>
      <c r="I4116" s="8"/>
    </row>
    <row r="4117" spans="8:9" x14ac:dyDescent="0.25">
      <c r="H4117" s="8"/>
      <c r="I4117" s="8"/>
    </row>
    <row r="4118" spans="8:9" x14ac:dyDescent="0.25">
      <c r="H4118" s="8"/>
      <c r="I4118" s="8"/>
    </row>
    <row r="4119" spans="8:9" x14ac:dyDescent="0.25">
      <c r="H4119" s="8"/>
      <c r="I4119" s="8"/>
    </row>
    <row r="4120" spans="8:9" x14ac:dyDescent="0.25">
      <c r="H4120" s="8"/>
      <c r="I4120" s="8"/>
    </row>
    <row r="4121" spans="8:9" x14ac:dyDescent="0.25">
      <c r="H4121" s="8"/>
      <c r="I4121" s="8"/>
    </row>
    <row r="4122" spans="8:9" x14ac:dyDescent="0.25">
      <c r="H4122" s="8"/>
      <c r="I4122" s="8"/>
    </row>
    <row r="4123" spans="8:9" x14ac:dyDescent="0.25">
      <c r="H4123" s="8"/>
      <c r="I4123" s="8"/>
    </row>
    <row r="4124" spans="8:9" x14ac:dyDescent="0.25">
      <c r="H4124" s="8"/>
      <c r="I4124" s="8"/>
    </row>
    <row r="4125" spans="8:9" x14ac:dyDescent="0.25">
      <c r="H4125" s="8"/>
      <c r="I4125" s="8"/>
    </row>
    <row r="4126" spans="8:9" x14ac:dyDescent="0.25">
      <c r="H4126" s="8"/>
      <c r="I4126" s="8"/>
    </row>
    <row r="4127" spans="8:9" x14ac:dyDescent="0.25">
      <c r="H4127" s="8"/>
      <c r="I4127" s="8"/>
    </row>
    <row r="4128" spans="8:9" x14ac:dyDescent="0.25">
      <c r="H4128" s="8"/>
      <c r="I4128" s="8"/>
    </row>
    <row r="4129" spans="8:9" x14ac:dyDescent="0.25">
      <c r="H4129" s="8"/>
      <c r="I4129" s="8"/>
    </row>
    <row r="4130" spans="8:9" x14ac:dyDescent="0.25">
      <c r="H4130" s="8"/>
      <c r="I4130" s="8"/>
    </row>
    <row r="4131" spans="8:9" x14ac:dyDescent="0.25">
      <c r="H4131" s="8"/>
      <c r="I4131" s="8"/>
    </row>
    <row r="4132" spans="8:9" x14ac:dyDescent="0.25">
      <c r="H4132" s="8"/>
      <c r="I4132" s="8"/>
    </row>
    <row r="4133" spans="8:9" x14ac:dyDescent="0.25">
      <c r="H4133" s="8"/>
      <c r="I4133" s="8"/>
    </row>
    <row r="4134" spans="8:9" x14ac:dyDescent="0.25">
      <c r="H4134" s="8"/>
      <c r="I4134" s="8"/>
    </row>
    <row r="4135" spans="8:9" x14ac:dyDescent="0.25">
      <c r="H4135" s="8"/>
      <c r="I4135" s="8"/>
    </row>
    <row r="4136" spans="8:9" x14ac:dyDescent="0.25">
      <c r="H4136" s="8"/>
      <c r="I4136" s="8"/>
    </row>
    <row r="4137" spans="8:9" x14ac:dyDescent="0.25">
      <c r="H4137" s="8"/>
      <c r="I4137" s="8"/>
    </row>
    <row r="4138" spans="8:9" x14ac:dyDescent="0.25">
      <c r="H4138" s="8"/>
      <c r="I4138" s="8"/>
    </row>
    <row r="4139" spans="8:9" x14ac:dyDescent="0.25">
      <c r="H4139" s="8"/>
      <c r="I4139" s="8"/>
    </row>
    <row r="4140" spans="8:9" x14ac:dyDescent="0.25">
      <c r="H4140" s="8"/>
      <c r="I4140" s="8"/>
    </row>
    <row r="4141" spans="8:9" x14ac:dyDescent="0.25">
      <c r="H4141" s="8"/>
      <c r="I4141" s="8"/>
    </row>
    <row r="4142" spans="8:9" x14ac:dyDescent="0.25">
      <c r="H4142" s="8"/>
      <c r="I4142" s="8"/>
    </row>
    <row r="4143" spans="8:9" x14ac:dyDescent="0.25">
      <c r="H4143" s="8"/>
      <c r="I4143" s="8"/>
    </row>
    <row r="4144" spans="8:9" x14ac:dyDescent="0.25">
      <c r="H4144" s="8"/>
      <c r="I4144" s="8"/>
    </row>
    <row r="4145" spans="8:9" x14ac:dyDescent="0.25">
      <c r="H4145" s="8"/>
      <c r="I4145" s="8"/>
    </row>
    <row r="4146" spans="8:9" x14ac:dyDescent="0.25">
      <c r="H4146" s="8"/>
      <c r="I4146" s="8"/>
    </row>
    <row r="4147" spans="8:9" x14ac:dyDescent="0.25">
      <c r="H4147" s="8"/>
      <c r="I4147" s="8"/>
    </row>
    <row r="4148" spans="8:9" x14ac:dyDescent="0.25">
      <c r="H4148" s="8"/>
      <c r="I4148" s="8"/>
    </row>
    <row r="4149" spans="8:9" x14ac:dyDescent="0.25">
      <c r="H4149" s="8"/>
      <c r="I4149" s="8"/>
    </row>
    <row r="4150" spans="8:9" x14ac:dyDescent="0.25">
      <c r="H4150" s="8"/>
      <c r="I4150" s="8"/>
    </row>
    <row r="4151" spans="8:9" x14ac:dyDescent="0.25">
      <c r="H4151" s="8"/>
      <c r="I4151" s="8"/>
    </row>
    <row r="4152" spans="8:9" x14ac:dyDescent="0.25">
      <c r="H4152" s="8"/>
      <c r="I4152" s="8"/>
    </row>
    <row r="4153" spans="8:9" x14ac:dyDescent="0.25">
      <c r="H4153" s="8"/>
      <c r="I4153" s="8"/>
    </row>
    <row r="4154" spans="8:9" x14ac:dyDescent="0.25">
      <c r="H4154" s="8"/>
      <c r="I4154" s="8"/>
    </row>
    <row r="4155" spans="8:9" x14ac:dyDescent="0.25">
      <c r="H4155" s="8"/>
      <c r="I4155" s="8"/>
    </row>
    <row r="4156" spans="8:9" x14ac:dyDescent="0.25">
      <c r="H4156" s="8"/>
      <c r="I4156" s="8"/>
    </row>
    <row r="4157" spans="8:9" x14ac:dyDescent="0.25">
      <c r="H4157" s="8"/>
      <c r="I4157" s="8"/>
    </row>
    <row r="4158" spans="8:9" x14ac:dyDescent="0.25">
      <c r="H4158" s="8"/>
      <c r="I4158" s="8"/>
    </row>
    <row r="4159" spans="8:9" x14ac:dyDescent="0.25">
      <c r="H4159" s="8"/>
      <c r="I4159" s="8"/>
    </row>
    <row r="4160" spans="8:9" x14ac:dyDescent="0.25">
      <c r="H4160" s="8"/>
      <c r="I4160" s="8"/>
    </row>
    <row r="4161" spans="8:9" x14ac:dyDescent="0.25">
      <c r="H4161" s="8"/>
      <c r="I4161" s="8"/>
    </row>
    <row r="4162" spans="8:9" x14ac:dyDescent="0.25">
      <c r="H4162" s="8"/>
      <c r="I4162" s="8"/>
    </row>
    <row r="4163" spans="8:9" x14ac:dyDescent="0.25">
      <c r="H4163" s="8"/>
      <c r="I4163" s="8"/>
    </row>
    <row r="4164" spans="8:9" x14ac:dyDescent="0.25">
      <c r="H4164" s="8"/>
      <c r="I4164" s="8"/>
    </row>
    <row r="4165" spans="8:9" x14ac:dyDescent="0.25">
      <c r="H4165" s="8"/>
      <c r="I4165" s="8"/>
    </row>
    <row r="4166" spans="8:9" x14ac:dyDescent="0.25">
      <c r="H4166" s="8"/>
      <c r="I4166" s="8"/>
    </row>
    <row r="4167" spans="8:9" x14ac:dyDescent="0.25">
      <c r="H4167" s="8"/>
      <c r="I4167" s="8"/>
    </row>
    <row r="4168" spans="8:9" x14ac:dyDescent="0.25">
      <c r="H4168" s="8"/>
      <c r="I4168" s="8"/>
    </row>
    <row r="4169" spans="8:9" x14ac:dyDescent="0.25">
      <c r="H4169" s="8"/>
      <c r="I4169" s="8"/>
    </row>
    <row r="4170" spans="8:9" x14ac:dyDescent="0.25">
      <c r="H4170" s="8"/>
      <c r="I4170" s="8"/>
    </row>
    <row r="4171" spans="8:9" x14ac:dyDescent="0.25">
      <c r="H4171" s="8"/>
      <c r="I4171" s="8"/>
    </row>
    <row r="4172" spans="8:9" x14ac:dyDescent="0.25">
      <c r="H4172" s="8"/>
      <c r="I4172" s="8"/>
    </row>
    <row r="4173" spans="8:9" x14ac:dyDescent="0.25">
      <c r="H4173" s="8"/>
      <c r="I4173" s="8"/>
    </row>
    <row r="4174" spans="8:9" x14ac:dyDescent="0.25">
      <c r="H4174" s="8"/>
      <c r="I4174" s="8"/>
    </row>
    <row r="4175" spans="8:9" x14ac:dyDescent="0.25">
      <c r="H4175" s="8"/>
      <c r="I4175" s="8"/>
    </row>
    <row r="4176" spans="8:9" x14ac:dyDescent="0.25">
      <c r="H4176" s="8"/>
      <c r="I4176" s="8"/>
    </row>
    <row r="4177" spans="8:9" x14ac:dyDescent="0.25">
      <c r="H4177" s="8"/>
      <c r="I4177" s="8"/>
    </row>
    <row r="4178" spans="8:9" x14ac:dyDescent="0.25">
      <c r="H4178" s="8"/>
      <c r="I4178" s="8"/>
    </row>
    <row r="4179" spans="8:9" x14ac:dyDescent="0.25">
      <c r="H4179" s="8"/>
      <c r="I4179" s="8"/>
    </row>
    <row r="4180" spans="8:9" x14ac:dyDescent="0.25">
      <c r="H4180" s="8"/>
      <c r="I4180" s="8"/>
    </row>
    <row r="4181" spans="8:9" x14ac:dyDescent="0.25">
      <c r="H4181" s="8"/>
      <c r="I4181" s="8"/>
    </row>
    <row r="4182" spans="8:9" x14ac:dyDescent="0.25">
      <c r="H4182" s="8"/>
      <c r="I4182" s="8"/>
    </row>
    <row r="4183" spans="8:9" x14ac:dyDescent="0.25">
      <c r="H4183" s="8"/>
      <c r="I4183" s="8"/>
    </row>
    <row r="4184" spans="8:9" x14ac:dyDescent="0.25">
      <c r="H4184" s="8"/>
      <c r="I4184" s="8"/>
    </row>
    <row r="4185" spans="8:9" x14ac:dyDescent="0.25">
      <c r="H4185" s="8"/>
      <c r="I4185" s="8"/>
    </row>
    <row r="4186" spans="8:9" x14ac:dyDescent="0.25">
      <c r="H4186" s="8"/>
      <c r="I4186" s="8"/>
    </row>
    <row r="4187" spans="8:9" x14ac:dyDescent="0.25">
      <c r="H4187" s="8"/>
      <c r="I4187" s="8"/>
    </row>
    <row r="4188" spans="8:9" x14ac:dyDescent="0.25">
      <c r="H4188" s="8"/>
      <c r="I4188" s="8"/>
    </row>
    <row r="4189" spans="8:9" x14ac:dyDescent="0.25">
      <c r="H4189" s="8"/>
      <c r="I4189" s="8"/>
    </row>
    <row r="4190" spans="8:9" x14ac:dyDescent="0.25">
      <c r="H4190" s="8"/>
      <c r="I4190" s="8"/>
    </row>
    <row r="4191" spans="8:9" x14ac:dyDescent="0.25">
      <c r="H4191" s="8"/>
      <c r="I4191" s="8"/>
    </row>
    <row r="4192" spans="8:9" x14ac:dyDescent="0.25">
      <c r="H4192" s="8"/>
      <c r="I4192" s="8"/>
    </row>
    <row r="4193" spans="8:9" x14ac:dyDescent="0.25">
      <c r="H4193" s="8"/>
      <c r="I4193" s="8"/>
    </row>
    <row r="4194" spans="8:9" x14ac:dyDescent="0.25">
      <c r="H4194" s="8"/>
      <c r="I4194" s="8"/>
    </row>
    <row r="4195" spans="8:9" x14ac:dyDescent="0.25">
      <c r="H4195" s="8"/>
      <c r="I4195" s="8"/>
    </row>
    <row r="4196" spans="8:9" x14ac:dyDescent="0.25">
      <c r="H4196" s="8"/>
      <c r="I4196" s="8"/>
    </row>
    <row r="4197" spans="8:9" x14ac:dyDescent="0.25">
      <c r="H4197" s="8"/>
      <c r="I4197" s="8"/>
    </row>
    <row r="4198" spans="8:9" x14ac:dyDescent="0.25">
      <c r="H4198" s="8"/>
      <c r="I4198" s="8"/>
    </row>
    <row r="4199" spans="8:9" x14ac:dyDescent="0.25">
      <c r="H4199" s="8"/>
      <c r="I4199" s="8"/>
    </row>
    <row r="4200" spans="8:9" x14ac:dyDescent="0.25">
      <c r="H4200" s="8"/>
      <c r="I4200" s="8"/>
    </row>
    <row r="4201" spans="8:9" x14ac:dyDescent="0.25">
      <c r="H4201" s="8"/>
      <c r="I4201" s="8"/>
    </row>
    <row r="4202" spans="8:9" x14ac:dyDescent="0.25">
      <c r="H4202" s="8"/>
      <c r="I4202" s="8"/>
    </row>
    <row r="4203" spans="8:9" x14ac:dyDescent="0.25">
      <c r="H4203" s="8"/>
      <c r="I4203" s="8"/>
    </row>
    <row r="4204" spans="8:9" x14ac:dyDescent="0.25">
      <c r="H4204" s="8"/>
      <c r="I4204" s="8"/>
    </row>
    <row r="4205" spans="8:9" x14ac:dyDescent="0.25">
      <c r="H4205" s="8"/>
      <c r="I4205" s="8"/>
    </row>
    <row r="4206" spans="8:9" x14ac:dyDescent="0.25">
      <c r="H4206" s="8"/>
      <c r="I4206" s="8"/>
    </row>
    <row r="4207" spans="8:9" x14ac:dyDescent="0.25">
      <c r="H4207" s="8"/>
      <c r="I4207" s="8"/>
    </row>
    <row r="4208" spans="8:9" x14ac:dyDescent="0.25">
      <c r="H4208" s="8"/>
      <c r="I4208" s="8"/>
    </row>
    <row r="4209" spans="8:9" x14ac:dyDescent="0.25">
      <c r="H4209" s="8"/>
      <c r="I4209" s="8"/>
    </row>
    <row r="4210" spans="8:9" x14ac:dyDescent="0.25">
      <c r="H4210" s="8"/>
      <c r="I4210" s="8"/>
    </row>
    <row r="4211" spans="8:9" x14ac:dyDescent="0.25">
      <c r="H4211" s="8"/>
      <c r="I4211" s="8"/>
    </row>
    <row r="4212" spans="8:9" x14ac:dyDescent="0.25">
      <c r="H4212" s="8"/>
      <c r="I4212" s="8"/>
    </row>
    <row r="4213" spans="8:9" x14ac:dyDescent="0.25">
      <c r="H4213" s="8"/>
      <c r="I4213" s="8"/>
    </row>
    <row r="4214" spans="8:9" x14ac:dyDescent="0.25">
      <c r="H4214" s="8"/>
      <c r="I4214" s="8"/>
    </row>
    <row r="4215" spans="8:9" x14ac:dyDescent="0.25">
      <c r="H4215" s="8"/>
      <c r="I4215" s="8"/>
    </row>
    <row r="4216" spans="8:9" x14ac:dyDescent="0.25">
      <c r="H4216" s="8"/>
      <c r="I4216" s="8"/>
    </row>
    <row r="4217" spans="8:9" x14ac:dyDescent="0.25">
      <c r="H4217" s="8"/>
      <c r="I4217" s="8"/>
    </row>
    <row r="4218" spans="8:9" x14ac:dyDescent="0.25">
      <c r="H4218" s="8"/>
      <c r="I4218" s="8"/>
    </row>
    <row r="4219" spans="8:9" x14ac:dyDescent="0.25">
      <c r="H4219" s="8"/>
      <c r="I4219" s="8"/>
    </row>
    <row r="4220" spans="8:9" x14ac:dyDescent="0.25">
      <c r="H4220" s="8"/>
      <c r="I4220" s="8"/>
    </row>
    <row r="4221" spans="8:9" x14ac:dyDescent="0.25">
      <c r="H4221" s="8"/>
      <c r="I4221" s="8"/>
    </row>
    <row r="4222" spans="8:9" x14ac:dyDescent="0.25">
      <c r="H4222" s="8"/>
      <c r="I4222" s="8"/>
    </row>
    <row r="4223" spans="8:9" x14ac:dyDescent="0.25">
      <c r="H4223" s="8"/>
      <c r="I4223" s="8"/>
    </row>
    <row r="4224" spans="8:9" x14ac:dyDescent="0.25">
      <c r="H4224" s="8"/>
      <c r="I4224" s="8"/>
    </row>
    <row r="4225" spans="8:9" x14ac:dyDescent="0.25">
      <c r="H4225" s="8"/>
      <c r="I4225" s="8"/>
    </row>
    <row r="4226" spans="8:9" x14ac:dyDescent="0.25">
      <c r="H4226" s="8"/>
      <c r="I4226" s="8"/>
    </row>
    <row r="4227" spans="8:9" x14ac:dyDescent="0.25">
      <c r="H4227" s="8"/>
      <c r="I4227" s="8"/>
    </row>
    <row r="4228" spans="8:9" x14ac:dyDescent="0.25">
      <c r="H4228" s="8"/>
      <c r="I4228" s="8"/>
    </row>
    <row r="4229" spans="8:9" x14ac:dyDescent="0.25">
      <c r="H4229" s="8"/>
      <c r="I4229" s="8"/>
    </row>
    <row r="4230" spans="8:9" x14ac:dyDescent="0.25">
      <c r="H4230" s="8"/>
      <c r="I4230" s="8"/>
    </row>
    <row r="4231" spans="8:9" x14ac:dyDescent="0.25">
      <c r="H4231" s="8"/>
      <c r="I4231" s="8"/>
    </row>
    <row r="4232" spans="8:9" x14ac:dyDescent="0.25">
      <c r="H4232" s="8"/>
      <c r="I4232" s="8"/>
    </row>
    <row r="4233" spans="8:9" x14ac:dyDescent="0.25">
      <c r="H4233" s="8"/>
      <c r="I4233" s="8"/>
    </row>
    <row r="4234" spans="8:9" x14ac:dyDescent="0.25">
      <c r="H4234" s="8"/>
      <c r="I4234" s="8"/>
    </row>
    <row r="4235" spans="8:9" x14ac:dyDescent="0.25">
      <c r="H4235" s="8"/>
      <c r="I4235" s="8"/>
    </row>
    <row r="4236" spans="8:9" x14ac:dyDescent="0.25">
      <c r="H4236" s="8"/>
      <c r="I4236" s="8"/>
    </row>
    <row r="4237" spans="8:9" x14ac:dyDescent="0.25">
      <c r="H4237" s="8"/>
      <c r="I4237" s="8"/>
    </row>
    <row r="4238" spans="8:9" x14ac:dyDescent="0.25">
      <c r="H4238" s="8"/>
      <c r="I4238" s="8"/>
    </row>
    <row r="4239" spans="8:9" x14ac:dyDescent="0.25">
      <c r="H4239" s="8"/>
      <c r="I4239" s="8"/>
    </row>
    <row r="4240" spans="8:9" x14ac:dyDescent="0.25">
      <c r="H4240" s="8"/>
      <c r="I4240" s="8"/>
    </row>
    <row r="4241" spans="8:9" x14ac:dyDescent="0.25">
      <c r="H4241" s="8"/>
      <c r="I4241" s="8"/>
    </row>
    <row r="4242" spans="8:9" x14ac:dyDescent="0.25">
      <c r="H4242" s="8"/>
      <c r="I4242" s="8"/>
    </row>
    <row r="4243" spans="8:9" x14ac:dyDescent="0.25">
      <c r="H4243" s="8"/>
      <c r="I4243" s="8"/>
    </row>
    <row r="4244" spans="8:9" x14ac:dyDescent="0.25">
      <c r="H4244" s="8"/>
      <c r="I4244" s="8"/>
    </row>
    <row r="4245" spans="8:9" x14ac:dyDescent="0.25">
      <c r="H4245" s="8"/>
      <c r="I4245" s="8"/>
    </row>
    <row r="4246" spans="8:9" x14ac:dyDescent="0.25">
      <c r="H4246" s="8"/>
      <c r="I4246" s="8"/>
    </row>
    <row r="4247" spans="8:9" x14ac:dyDescent="0.25">
      <c r="H4247" s="8"/>
      <c r="I4247" s="8"/>
    </row>
    <row r="4248" spans="8:9" x14ac:dyDescent="0.25">
      <c r="H4248" s="8"/>
      <c r="I4248" s="8"/>
    </row>
    <row r="4249" spans="8:9" x14ac:dyDescent="0.25">
      <c r="H4249" s="8"/>
      <c r="I4249" s="8"/>
    </row>
    <row r="4250" spans="8:9" x14ac:dyDescent="0.25">
      <c r="H4250" s="8"/>
      <c r="I4250" s="8"/>
    </row>
    <row r="4251" spans="8:9" x14ac:dyDescent="0.25">
      <c r="H4251" s="8"/>
      <c r="I4251" s="8"/>
    </row>
    <row r="4252" spans="8:9" x14ac:dyDescent="0.25">
      <c r="H4252" s="8"/>
      <c r="I4252" s="8"/>
    </row>
    <row r="4253" spans="8:9" x14ac:dyDescent="0.25">
      <c r="H4253" s="8"/>
      <c r="I4253" s="8"/>
    </row>
    <row r="4254" spans="8:9" x14ac:dyDescent="0.25">
      <c r="H4254" s="8"/>
      <c r="I4254" s="8"/>
    </row>
    <row r="4255" spans="8:9" x14ac:dyDescent="0.25">
      <c r="H4255" s="8"/>
      <c r="I4255" s="8"/>
    </row>
    <row r="4256" spans="8:9" x14ac:dyDescent="0.25">
      <c r="H4256" s="8"/>
      <c r="I4256" s="8"/>
    </row>
    <row r="4257" spans="8:9" x14ac:dyDescent="0.25">
      <c r="H4257" s="8"/>
      <c r="I4257" s="8"/>
    </row>
    <row r="4258" spans="8:9" x14ac:dyDescent="0.25">
      <c r="H4258" s="8"/>
      <c r="I4258" s="8"/>
    </row>
    <row r="4259" spans="8:9" x14ac:dyDescent="0.25">
      <c r="H4259" s="8"/>
      <c r="I4259" s="8"/>
    </row>
    <row r="4260" spans="8:9" x14ac:dyDescent="0.25">
      <c r="H4260" s="8"/>
      <c r="I4260" s="8"/>
    </row>
    <row r="4261" spans="8:9" x14ac:dyDescent="0.25">
      <c r="H4261" s="8"/>
      <c r="I4261" s="8"/>
    </row>
    <row r="4262" spans="8:9" x14ac:dyDescent="0.25">
      <c r="H4262" s="8"/>
      <c r="I4262" s="8"/>
    </row>
    <row r="4263" spans="8:9" x14ac:dyDescent="0.25">
      <c r="H4263" s="8"/>
      <c r="I4263" s="8"/>
    </row>
    <row r="4264" spans="8:9" x14ac:dyDescent="0.25">
      <c r="H4264" s="8"/>
      <c r="I4264" s="8"/>
    </row>
    <row r="4265" spans="8:9" x14ac:dyDescent="0.25">
      <c r="H4265" s="8"/>
      <c r="I4265" s="8"/>
    </row>
    <row r="4266" spans="8:9" x14ac:dyDescent="0.25">
      <c r="H4266" s="8"/>
      <c r="I4266" s="8"/>
    </row>
    <row r="4267" spans="8:9" x14ac:dyDescent="0.25">
      <c r="H4267" s="8"/>
      <c r="I4267" s="8"/>
    </row>
    <row r="4268" spans="8:9" x14ac:dyDescent="0.25">
      <c r="H4268" s="8"/>
      <c r="I4268" s="8"/>
    </row>
    <row r="4269" spans="8:9" x14ac:dyDescent="0.25">
      <c r="H4269" s="8"/>
      <c r="I4269" s="8"/>
    </row>
    <row r="4270" spans="8:9" x14ac:dyDescent="0.25">
      <c r="H4270" s="8"/>
      <c r="I4270" s="8"/>
    </row>
    <row r="4271" spans="8:9" x14ac:dyDescent="0.25">
      <c r="H4271" s="8"/>
      <c r="I4271" s="8"/>
    </row>
    <row r="4272" spans="8:9" x14ac:dyDescent="0.25">
      <c r="H4272" s="8"/>
      <c r="I4272" s="8"/>
    </row>
    <row r="4273" spans="8:9" x14ac:dyDescent="0.25">
      <c r="H4273" s="8"/>
      <c r="I4273" s="8"/>
    </row>
    <row r="4274" spans="8:9" x14ac:dyDescent="0.25">
      <c r="H4274" s="8"/>
      <c r="I4274" s="8"/>
    </row>
    <row r="4275" spans="8:9" x14ac:dyDescent="0.25">
      <c r="H4275" s="8"/>
      <c r="I4275" s="8"/>
    </row>
    <row r="4276" spans="8:9" x14ac:dyDescent="0.25">
      <c r="H4276" s="8"/>
      <c r="I4276" s="8"/>
    </row>
    <row r="4277" spans="8:9" x14ac:dyDescent="0.25">
      <c r="H4277" s="8"/>
      <c r="I4277" s="8"/>
    </row>
    <row r="4278" spans="8:9" x14ac:dyDescent="0.25">
      <c r="H4278" s="8"/>
      <c r="I4278" s="8"/>
    </row>
    <row r="4279" spans="8:9" x14ac:dyDescent="0.25">
      <c r="H4279" s="8"/>
      <c r="I4279" s="8"/>
    </row>
    <row r="4280" spans="8:9" x14ac:dyDescent="0.25">
      <c r="H4280" s="8"/>
      <c r="I4280" s="8"/>
    </row>
    <row r="4281" spans="8:9" x14ac:dyDescent="0.25">
      <c r="H4281" s="8"/>
      <c r="I4281" s="8"/>
    </row>
    <row r="4282" spans="8:9" x14ac:dyDescent="0.25">
      <c r="H4282" s="8"/>
      <c r="I4282" s="8"/>
    </row>
    <row r="4283" spans="8:9" x14ac:dyDescent="0.25">
      <c r="H4283" s="8"/>
      <c r="I4283" s="8"/>
    </row>
    <row r="4284" spans="8:9" x14ac:dyDescent="0.25">
      <c r="H4284" s="8"/>
      <c r="I4284" s="8"/>
    </row>
    <row r="4285" spans="8:9" x14ac:dyDescent="0.25">
      <c r="H4285" s="8"/>
      <c r="I4285" s="8"/>
    </row>
    <row r="4286" spans="8:9" x14ac:dyDescent="0.25">
      <c r="H4286" s="8"/>
      <c r="I4286" s="8"/>
    </row>
    <row r="4287" spans="8:9" x14ac:dyDescent="0.25">
      <c r="H4287" s="8"/>
      <c r="I4287" s="8"/>
    </row>
    <row r="4288" spans="8:9" x14ac:dyDescent="0.25">
      <c r="H4288" s="8"/>
      <c r="I4288" s="8"/>
    </row>
    <row r="4289" spans="8:9" x14ac:dyDescent="0.25">
      <c r="H4289" s="8"/>
      <c r="I4289" s="8"/>
    </row>
    <row r="4290" spans="8:9" x14ac:dyDescent="0.25">
      <c r="H4290" s="8"/>
      <c r="I4290" s="8"/>
    </row>
    <row r="4291" spans="8:9" x14ac:dyDescent="0.25">
      <c r="H4291" s="8"/>
      <c r="I4291" s="8"/>
    </row>
    <row r="4292" spans="8:9" x14ac:dyDescent="0.25">
      <c r="H4292" s="8"/>
      <c r="I4292" s="8"/>
    </row>
    <row r="4293" spans="8:9" x14ac:dyDescent="0.25">
      <c r="H4293" s="8"/>
      <c r="I4293" s="8"/>
    </row>
    <row r="4294" spans="8:9" x14ac:dyDescent="0.25">
      <c r="H4294" s="8"/>
      <c r="I4294" s="8"/>
    </row>
    <row r="4295" spans="8:9" x14ac:dyDescent="0.25">
      <c r="H4295" s="8"/>
      <c r="I4295" s="8"/>
    </row>
    <row r="4296" spans="8:9" x14ac:dyDescent="0.25">
      <c r="H4296" s="8"/>
      <c r="I4296" s="8"/>
    </row>
    <row r="4297" spans="8:9" x14ac:dyDescent="0.25">
      <c r="H4297" s="8"/>
      <c r="I4297" s="8"/>
    </row>
    <row r="4298" spans="8:9" x14ac:dyDescent="0.25">
      <c r="H4298" s="8"/>
      <c r="I4298" s="8"/>
    </row>
    <row r="4299" spans="8:9" x14ac:dyDescent="0.25">
      <c r="H4299" s="8"/>
      <c r="I4299" s="8"/>
    </row>
    <row r="4300" spans="8:9" x14ac:dyDescent="0.25">
      <c r="H4300" s="8"/>
      <c r="I4300" s="8"/>
    </row>
    <row r="4301" spans="8:9" x14ac:dyDescent="0.25">
      <c r="H4301" s="8"/>
      <c r="I4301" s="8"/>
    </row>
    <row r="4302" spans="8:9" x14ac:dyDescent="0.25">
      <c r="H4302" s="8"/>
      <c r="I4302" s="8"/>
    </row>
    <row r="4303" spans="8:9" x14ac:dyDescent="0.25">
      <c r="H4303" s="8"/>
      <c r="I4303" s="8"/>
    </row>
    <row r="4304" spans="8:9" x14ac:dyDescent="0.25">
      <c r="H4304" s="8"/>
      <c r="I4304" s="8"/>
    </row>
    <row r="4305" spans="8:9" x14ac:dyDescent="0.25">
      <c r="H4305" s="8"/>
      <c r="I4305" s="8"/>
    </row>
    <row r="4306" spans="8:9" x14ac:dyDescent="0.25">
      <c r="H4306" s="8"/>
      <c r="I4306" s="8"/>
    </row>
    <row r="4307" spans="8:9" x14ac:dyDescent="0.25">
      <c r="H4307" s="8"/>
      <c r="I4307" s="8"/>
    </row>
    <row r="4308" spans="8:9" x14ac:dyDescent="0.25">
      <c r="H4308" s="8"/>
      <c r="I4308" s="8"/>
    </row>
    <row r="4309" spans="8:9" x14ac:dyDescent="0.25">
      <c r="H4309" s="8"/>
      <c r="I4309" s="8"/>
    </row>
    <row r="4310" spans="8:9" x14ac:dyDescent="0.25">
      <c r="H4310" s="8"/>
      <c r="I4310" s="8"/>
    </row>
    <row r="4311" spans="8:9" x14ac:dyDescent="0.25">
      <c r="H4311" s="8"/>
      <c r="I4311" s="8"/>
    </row>
    <row r="4312" spans="8:9" x14ac:dyDescent="0.25">
      <c r="H4312" s="8"/>
      <c r="I4312" s="8"/>
    </row>
    <row r="4313" spans="8:9" x14ac:dyDescent="0.25">
      <c r="H4313" s="8"/>
      <c r="I4313" s="8"/>
    </row>
    <row r="4314" spans="8:9" x14ac:dyDescent="0.25">
      <c r="H4314" s="8"/>
      <c r="I4314" s="8"/>
    </row>
    <row r="4315" spans="8:9" x14ac:dyDescent="0.25">
      <c r="H4315" s="8"/>
      <c r="I4315" s="8"/>
    </row>
    <row r="4316" spans="8:9" x14ac:dyDescent="0.25">
      <c r="H4316" s="8"/>
      <c r="I4316" s="8"/>
    </row>
    <row r="4317" spans="8:9" x14ac:dyDescent="0.25">
      <c r="H4317" s="8"/>
      <c r="I4317" s="8"/>
    </row>
    <row r="4318" spans="8:9" x14ac:dyDescent="0.25">
      <c r="H4318" s="8"/>
      <c r="I4318" s="8"/>
    </row>
    <row r="4319" spans="8:9" x14ac:dyDescent="0.25">
      <c r="H4319" s="8"/>
      <c r="I4319" s="8"/>
    </row>
    <row r="4320" spans="8:9" x14ac:dyDescent="0.25">
      <c r="H4320" s="8"/>
      <c r="I4320" s="8"/>
    </row>
    <row r="4321" spans="8:9" x14ac:dyDescent="0.25">
      <c r="H4321" s="8"/>
      <c r="I4321" s="8"/>
    </row>
    <row r="4322" spans="8:9" x14ac:dyDescent="0.25">
      <c r="H4322" s="8"/>
      <c r="I4322" s="8"/>
    </row>
    <row r="4323" spans="8:9" x14ac:dyDescent="0.25">
      <c r="H4323" s="8"/>
      <c r="I4323" s="8"/>
    </row>
    <row r="4324" spans="8:9" x14ac:dyDescent="0.25">
      <c r="H4324" s="8"/>
      <c r="I4324" s="8"/>
    </row>
    <row r="4325" spans="8:9" x14ac:dyDescent="0.25">
      <c r="H4325" s="8"/>
      <c r="I4325" s="8"/>
    </row>
    <row r="4326" spans="8:9" x14ac:dyDescent="0.25">
      <c r="H4326" s="8"/>
      <c r="I4326" s="8"/>
    </row>
    <row r="4327" spans="8:9" x14ac:dyDescent="0.25">
      <c r="H4327" s="8"/>
      <c r="I4327" s="8"/>
    </row>
    <row r="4328" spans="8:9" x14ac:dyDescent="0.25">
      <c r="H4328" s="8"/>
      <c r="I4328" s="8"/>
    </row>
    <row r="4329" spans="8:9" x14ac:dyDescent="0.25">
      <c r="H4329" s="8"/>
      <c r="I4329" s="8"/>
    </row>
    <row r="4330" spans="8:9" x14ac:dyDescent="0.25">
      <c r="H4330" s="8"/>
      <c r="I4330" s="8"/>
    </row>
    <row r="4331" spans="8:9" x14ac:dyDescent="0.25">
      <c r="H4331" s="8"/>
      <c r="I4331" s="8"/>
    </row>
    <row r="4332" spans="8:9" x14ac:dyDescent="0.25">
      <c r="H4332" s="8"/>
      <c r="I4332" s="8"/>
    </row>
    <row r="4333" spans="8:9" x14ac:dyDescent="0.25">
      <c r="H4333" s="8"/>
      <c r="I4333" s="8"/>
    </row>
    <row r="4334" spans="8:9" x14ac:dyDescent="0.25">
      <c r="H4334" s="8"/>
      <c r="I4334" s="8"/>
    </row>
    <row r="4335" spans="8:9" x14ac:dyDescent="0.25">
      <c r="H4335" s="8"/>
      <c r="I4335" s="8"/>
    </row>
    <row r="4336" spans="8:9" x14ac:dyDescent="0.25">
      <c r="H4336" s="8"/>
      <c r="I4336" s="8"/>
    </row>
    <row r="4337" spans="8:9" x14ac:dyDescent="0.25">
      <c r="H4337" s="8"/>
      <c r="I4337" s="8"/>
    </row>
    <row r="4338" spans="8:9" x14ac:dyDescent="0.25">
      <c r="H4338" s="8"/>
      <c r="I4338" s="8"/>
    </row>
    <row r="4339" spans="8:9" x14ac:dyDescent="0.25">
      <c r="H4339" s="8"/>
      <c r="I4339" s="8"/>
    </row>
    <row r="4340" spans="8:9" x14ac:dyDescent="0.25">
      <c r="H4340" s="8"/>
      <c r="I4340" s="8"/>
    </row>
    <row r="4341" spans="8:9" x14ac:dyDescent="0.25">
      <c r="H4341" s="8"/>
      <c r="I4341" s="8"/>
    </row>
    <row r="4342" spans="8:9" x14ac:dyDescent="0.25">
      <c r="H4342" s="8"/>
      <c r="I4342" s="8"/>
    </row>
    <row r="4343" spans="8:9" x14ac:dyDescent="0.25">
      <c r="H4343" s="8"/>
      <c r="I4343" s="8"/>
    </row>
    <row r="4344" spans="8:9" x14ac:dyDescent="0.25">
      <c r="H4344" s="8"/>
      <c r="I4344" s="8"/>
    </row>
    <row r="4345" spans="8:9" x14ac:dyDescent="0.25">
      <c r="H4345" s="8"/>
      <c r="I4345" s="8"/>
    </row>
    <row r="4346" spans="8:9" x14ac:dyDescent="0.25">
      <c r="H4346" s="8"/>
      <c r="I4346" s="8"/>
    </row>
    <row r="4347" spans="8:9" x14ac:dyDescent="0.25">
      <c r="H4347" s="8"/>
      <c r="I4347" s="8"/>
    </row>
    <row r="4348" spans="8:9" x14ac:dyDescent="0.25">
      <c r="H4348" s="8"/>
      <c r="I4348" s="8"/>
    </row>
    <row r="4349" spans="8:9" x14ac:dyDescent="0.25">
      <c r="H4349" s="8"/>
      <c r="I4349" s="8"/>
    </row>
    <row r="4350" spans="8:9" x14ac:dyDescent="0.25">
      <c r="H4350" s="8"/>
      <c r="I4350" s="8"/>
    </row>
    <row r="4351" spans="8:9" x14ac:dyDescent="0.25">
      <c r="H4351" s="8"/>
      <c r="I4351" s="8"/>
    </row>
    <row r="4352" spans="8:9" x14ac:dyDescent="0.25">
      <c r="H4352" s="8"/>
      <c r="I4352" s="8"/>
    </row>
    <row r="4353" spans="8:9" x14ac:dyDescent="0.25">
      <c r="H4353" s="8"/>
      <c r="I4353" s="8"/>
    </row>
    <row r="4354" spans="8:9" x14ac:dyDescent="0.25">
      <c r="H4354" s="8"/>
      <c r="I4354" s="8"/>
    </row>
    <row r="4355" spans="8:9" x14ac:dyDescent="0.25">
      <c r="H4355" s="8"/>
      <c r="I4355" s="8"/>
    </row>
    <row r="4356" spans="8:9" x14ac:dyDescent="0.25">
      <c r="H4356" s="8"/>
      <c r="I4356" s="8"/>
    </row>
    <row r="4357" spans="8:9" x14ac:dyDescent="0.25">
      <c r="H4357" s="8"/>
      <c r="I4357" s="8"/>
    </row>
    <row r="4358" spans="8:9" x14ac:dyDescent="0.25">
      <c r="H4358" s="8"/>
      <c r="I4358" s="8"/>
    </row>
    <row r="4359" spans="8:9" x14ac:dyDescent="0.25">
      <c r="H4359" s="8"/>
      <c r="I4359" s="8"/>
    </row>
    <row r="4360" spans="8:9" x14ac:dyDescent="0.25">
      <c r="H4360" s="8"/>
      <c r="I4360" s="8"/>
    </row>
    <row r="4361" spans="8:9" x14ac:dyDescent="0.25">
      <c r="H4361" s="8"/>
      <c r="I4361" s="8"/>
    </row>
    <row r="4362" spans="8:9" x14ac:dyDescent="0.25">
      <c r="H4362" s="8"/>
      <c r="I4362" s="8"/>
    </row>
    <row r="4363" spans="8:9" x14ac:dyDescent="0.25">
      <c r="H4363" s="8"/>
      <c r="I4363" s="8"/>
    </row>
    <row r="4364" spans="8:9" x14ac:dyDescent="0.25">
      <c r="H4364" s="8"/>
      <c r="I4364" s="8"/>
    </row>
    <row r="4365" spans="8:9" x14ac:dyDescent="0.25">
      <c r="H4365" s="8"/>
      <c r="I4365" s="8"/>
    </row>
    <row r="4366" spans="8:9" x14ac:dyDescent="0.25">
      <c r="H4366" s="8"/>
      <c r="I4366" s="8"/>
    </row>
    <row r="4367" spans="8:9" x14ac:dyDescent="0.25">
      <c r="H4367" s="8"/>
      <c r="I4367" s="8"/>
    </row>
    <row r="4368" spans="8:9" x14ac:dyDescent="0.25">
      <c r="H4368" s="8"/>
      <c r="I4368" s="8"/>
    </row>
    <row r="4369" spans="8:9" x14ac:dyDescent="0.25">
      <c r="H4369" s="8"/>
      <c r="I4369" s="8"/>
    </row>
    <row r="4370" spans="8:9" x14ac:dyDescent="0.25">
      <c r="H4370" s="8"/>
      <c r="I4370" s="8"/>
    </row>
    <row r="4371" spans="8:9" x14ac:dyDescent="0.25">
      <c r="H4371" s="8"/>
      <c r="I4371" s="8"/>
    </row>
    <row r="4372" spans="8:9" x14ac:dyDescent="0.25">
      <c r="H4372" s="8"/>
      <c r="I4372" s="8"/>
    </row>
    <row r="4373" spans="8:9" x14ac:dyDescent="0.25">
      <c r="H4373" s="8"/>
      <c r="I4373" s="8"/>
    </row>
    <row r="4374" spans="8:9" x14ac:dyDescent="0.25">
      <c r="H4374" s="8"/>
      <c r="I4374" s="8"/>
    </row>
    <row r="4375" spans="8:9" x14ac:dyDescent="0.25">
      <c r="H4375" s="8"/>
      <c r="I4375" s="8"/>
    </row>
    <row r="4376" spans="8:9" x14ac:dyDescent="0.25">
      <c r="H4376" s="8"/>
      <c r="I4376" s="8"/>
    </row>
    <row r="4377" spans="8:9" x14ac:dyDescent="0.25">
      <c r="H4377" s="8"/>
      <c r="I4377" s="8"/>
    </row>
    <row r="4378" spans="8:9" x14ac:dyDescent="0.25">
      <c r="H4378" s="8"/>
      <c r="I4378" s="8"/>
    </row>
    <row r="4379" spans="8:9" x14ac:dyDescent="0.25">
      <c r="H4379" s="8"/>
      <c r="I4379" s="8"/>
    </row>
    <row r="4380" spans="8:9" x14ac:dyDescent="0.25">
      <c r="H4380" s="8"/>
      <c r="I4380" s="8"/>
    </row>
    <row r="4381" spans="8:9" x14ac:dyDescent="0.25">
      <c r="H4381" s="8"/>
      <c r="I4381" s="8"/>
    </row>
    <row r="4382" spans="8:9" x14ac:dyDescent="0.25">
      <c r="H4382" s="8"/>
      <c r="I4382" s="8"/>
    </row>
    <row r="4383" spans="8:9" x14ac:dyDescent="0.25">
      <c r="H4383" s="8"/>
      <c r="I4383" s="8"/>
    </row>
    <row r="4384" spans="8:9" x14ac:dyDescent="0.25">
      <c r="H4384" s="8"/>
      <c r="I4384" s="8"/>
    </row>
    <row r="4385" spans="8:9" x14ac:dyDescent="0.25">
      <c r="H4385" s="8"/>
      <c r="I4385" s="8"/>
    </row>
    <row r="4386" spans="8:9" x14ac:dyDescent="0.25">
      <c r="H4386" s="8"/>
      <c r="I4386" s="8"/>
    </row>
    <row r="4387" spans="8:9" x14ac:dyDescent="0.25">
      <c r="H4387" s="8"/>
      <c r="I4387" s="8"/>
    </row>
    <row r="4388" spans="8:9" x14ac:dyDescent="0.25">
      <c r="H4388" s="8"/>
      <c r="I4388" s="8"/>
    </row>
    <row r="4389" spans="8:9" x14ac:dyDescent="0.25">
      <c r="H4389" s="8"/>
      <c r="I4389" s="8"/>
    </row>
    <row r="4390" spans="8:9" x14ac:dyDescent="0.25">
      <c r="H4390" s="8"/>
      <c r="I4390" s="8"/>
    </row>
    <row r="4391" spans="8:9" x14ac:dyDescent="0.25">
      <c r="H4391" s="8"/>
      <c r="I4391" s="8"/>
    </row>
    <row r="4392" spans="8:9" x14ac:dyDescent="0.25">
      <c r="H4392" s="8"/>
      <c r="I4392" s="8"/>
    </row>
    <row r="4393" spans="8:9" x14ac:dyDescent="0.25">
      <c r="H4393" s="8"/>
      <c r="I4393" s="8"/>
    </row>
    <row r="4394" spans="8:9" x14ac:dyDescent="0.25">
      <c r="H4394" s="8"/>
      <c r="I4394" s="8"/>
    </row>
    <row r="4395" spans="8:9" x14ac:dyDescent="0.25">
      <c r="H4395" s="8"/>
      <c r="I4395" s="8"/>
    </row>
    <row r="4396" spans="8:9" x14ac:dyDescent="0.25">
      <c r="H4396" s="8"/>
      <c r="I4396" s="8"/>
    </row>
    <row r="4397" spans="8:9" x14ac:dyDescent="0.25">
      <c r="H4397" s="8"/>
      <c r="I4397" s="8"/>
    </row>
    <row r="4398" spans="8:9" x14ac:dyDescent="0.25">
      <c r="H4398" s="8"/>
      <c r="I4398" s="8"/>
    </row>
    <row r="4399" spans="8:9" x14ac:dyDescent="0.25">
      <c r="H4399" s="8"/>
      <c r="I4399" s="8"/>
    </row>
    <row r="4400" spans="8:9" x14ac:dyDescent="0.25">
      <c r="H4400" s="8"/>
      <c r="I4400" s="8"/>
    </row>
    <row r="4401" spans="8:9" x14ac:dyDescent="0.25">
      <c r="H4401" s="8"/>
      <c r="I4401" s="8"/>
    </row>
    <row r="4402" spans="8:9" x14ac:dyDescent="0.25">
      <c r="H4402" s="8"/>
      <c r="I4402" s="8"/>
    </row>
    <row r="4403" spans="8:9" x14ac:dyDescent="0.25">
      <c r="H4403" s="8"/>
      <c r="I4403" s="8"/>
    </row>
    <row r="4404" spans="8:9" x14ac:dyDescent="0.25">
      <c r="H4404" s="8"/>
      <c r="I4404" s="8"/>
    </row>
    <row r="4405" spans="8:9" x14ac:dyDescent="0.25">
      <c r="H4405" s="8"/>
      <c r="I4405" s="8"/>
    </row>
    <row r="4406" spans="8:9" x14ac:dyDescent="0.25">
      <c r="H4406" s="8"/>
      <c r="I4406" s="8"/>
    </row>
    <row r="4407" spans="8:9" x14ac:dyDescent="0.25">
      <c r="H4407" s="8"/>
      <c r="I4407" s="8"/>
    </row>
    <row r="4408" spans="8:9" x14ac:dyDescent="0.25">
      <c r="H4408" s="8"/>
      <c r="I4408" s="8"/>
    </row>
    <row r="4409" spans="8:9" x14ac:dyDescent="0.25">
      <c r="H4409" s="8"/>
      <c r="I4409" s="8"/>
    </row>
    <row r="4410" spans="8:9" x14ac:dyDescent="0.25">
      <c r="H4410" s="8"/>
      <c r="I4410" s="8"/>
    </row>
    <row r="4411" spans="8:9" x14ac:dyDescent="0.25">
      <c r="H4411" s="8"/>
      <c r="I4411" s="8"/>
    </row>
    <row r="4412" spans="8:9" x14ac:dyDescent="0.25">
      <c r="H4412" s="8"/>
      <c r="I4412" s="8"/>
    </row>
    <row r="4413" spans="8:9" x14ac:dyDescent="0.25">
      <c r="H4413" s="8"/>
      <c r="I4413" s="8"/>
    </row>
    <row r="4414" spans="8:9" x14ac:dyDescent="0.25">
      <c r="H4414" s="8"/>
      <c r="I4414" s="8"/>
    </row>
    <row r="4415" spans="8:9" x14ac:dyDescent="0.25">
      <c r="H4415" s="8"/>
      <c r="I4415" s="8"/>
    </row>
    <row r="4416" spans="8:9" x14ac:dyDescent="0.25">
      <c r="H4416" s="8"/>
      <c r="I4416" s="8"/>
    </row>
    <row r="4417" spans="8:9" x14ac:dyDescent="0.25">
      <c r="H4417" s="8"/>
      <c r="I4417" s="8"/>
    </row>
    <row r="4418" spans="8:9" x14ac:dyDescent="0.25">
      <c r="H4418" s="8"/>
      <c r="I4418" s="8"/>
    </row>
    <row r="4419" spans="8:9" x14ac:dyDescent="0.25">
      <c r="H4419" s="8"/>
      <c r="I4419" s="8"/>
    </row>
    <row r="4420" spans="8:9" x14ac:dyDescent="0.25">
      <c r="H4420" s="8"/>
      <c r="I4420" s="8"/>
    </row>
    <row r="4421" spans="8:9" x14ac:dyDescent="0.25">
      <c r="H4421" s="8"/>
      <c r="I4421" s="8"/>
    </row>
    <row r="4422" spans="8:9" x14ac:dyDescent="0.25">
      <c r="H4422" s="8"/>
      <c r="I4422" s="8"/>
    </row>
    <row r="4423" spans="8:9" x14ac:dyDescent="0.25">
      <c r="H4423" s="8"/>
      <c r="I4423" s="8"/>
    </row>
    <row r="4424" spans="8:9" x14ac:dyDescent="0.25">
      <c r="H4424" s="8"/>
      <c r="I4424" s="8"/>
    </row>
    <row r="4425" spans="8:9" x14ac:dyDescent="0.25">
      <c r="H4425" s="8"/>
      <c r="I4425" s="8"/>
    </row>
    <row r="4426" spans="8:9" x14ac:dyDescent="0.25">
      <c r="H4426" s="8"/>
      <c r="I4426" s="8"/>
    </row>
    <row r="4427" spans="8:9" x14ac:dyDescent="0.25">
      <c r="H4427" s="8"/>
      <c r="I4427" s="8"/>
    </row>
    <row r="4428" spans="8:9" x14ac:dyDescent="0.25">
      <c r="H4428" s="8"/>
      <c r="I4428" s="8"/>
    </row>
    <row r="4429" spans="8:9" x14ac:dyDescent="0.25">
      <c r="H4429" s="8"/>
      <c r="I4429" s="8"/>
    </row>
    <row r="4430" spans="8:9" x14ac:dyDescent="0.25">
      <c r="H4430" s="8"/>
      <c r="I4430" s="8"/>
    </row>
    <row r="4431" spans="8:9" x14ac:dyDescent="0.25">
      <c r="H4431" s="8"/>
      <c r="I4431" s="8"/>
    </row>
    <row r="4432" spans="8:9" x14ac:dyDescent="0.25">
      <c r="H4432" s="8"/>
      <c r="I4432" s="8"/>
    </row>
    <row r="4433" spans="8:9" x14ac:dyDescent="0.25">
      <c r="H4433" s="8"/>
      <c r="I4433" s="8"/>
    </row>
    <row r="4434" spans="8:9" x14ac:dyDescent="0.25">
      <c r="H4434" s="8"/>
      <c r="I4434" s="8"/>
    </row>
    <row r="4435" spans="8:9" x14ac:dyDescent="0.25">
      <c r="H4435" s="8"/>
      <c r="I4435" s="8"/>
    </row>
    <row r="4436" spans="8:9" x14ac:dyDescent="0.25">
      <c r="H4436" s="8"/>
      <c r="I4436" s="8"/>
    </row>
    <row r="4437" spans="8:9" x14ac:dyDescent="0.25">
      <c r="H4437" s="8"/>
      <c r="I4437" s="8"/>
    </row>
    <row r="4438" spans="8:9" x14ac:dyDescent="0.25">
      <c r="H4438" s="8"/>
      <c r="I4438" s="8"/>
    </row>
    <row r="4439" spans="8:9" x14ac:dyDescent="0.25">
      <c r="H4439" s="8"/>
      <c r="I4439" s="8"/>
    </row>
    <row r="4440" spans="8:9" x14ac:dyDescent="0.25">
      <c r="H4440" s="8"/>
      <c r="I4440" s="8"/>
    </row>
    <row r="4441" spans="8:9" x14ac:dyDescent="0.25">
      <c r="H4441" s="8"/>
      <c r="I4441" s="8"/>
    </row>
    <row r="4442" spans="8:9" x14ac:dyDescent="0.25">
      <c r="H4442" s="8"/>
      <c r="I4442" s="8"/>
    </row>
    <row r="4443" spans="8:9" x14ac:dyDescent="0.25">
      <c r="H4443" s="8"/>
      <c r="I4443" s="8"/>
    </row>
    <row r="4444" spans="8:9" x14ac:dyDescent="0.25">
      <c r="H4444" s="8"/>
      <c r="I4444" s="8"/>
    </row>
    <row r="4445" spans="8:9" x14ac:dyDescent="0.25">
      <c r="H4445" s="8"/>
      <c r="I4445" s="8"/>
    </row>
    <row r="4446" spans="8:9" x14ac:dyDescent="0.25">
      <c r="H4446" s="8"/>
      <c r="I4446" s="8"/>
    </row>
    <row r="4447" spans="8:9" x14ac:dyDescent="0.25">
      <c r="H4447" s="8"/>
      <c r="I4447" s="8"/>
    </row>
    <row r="4448" spans="8:9" x14ac:dyDescent="0.25">
      <c r="H4448" s="8"/>
      <c r="I4448" s="8"/>
    </row>
    <row r="4449" spans="8:9" x14ac:dyDescent="0.25">
      <c r="H4449" s="8"/>
      <c r="I4449" s="8"/>
    </row>
    <row r="4450" spans="8:9" x14ac:dyDescent="0.25">
      <c r="H4450" s="8"/>
      <c r="I4450" s="8"/>
    </row>
    <row r="4451" spans="8:9" x14ac:dyDescent="0.25">
      <c r="H4451" s="8"/>
      <c r="I4451" s="8"/>
    </row>
    <row r="4452" spans="8:9" x14ac:dyDescent="0.25">
      <c r="H4452" s="8"/>
      <c r="I4452" s="8"/>
    </row>
    <row r="4453" spans="8:9" x14ac:dyDescent="0.25">
      <c r="H4453" s="8"/>
      <c r="I4453" s="8"/>
    </row>
    <row r="4454" spans="8:9" x14ac:dyDescent="0.25">
      <c r="H4454" s="8"/>
      <c r="I4454" s="8"/>
    </row>
    <row r="4455" spans="8:9" x14ac:dyDescent="0.25">
      <c r="H4455" s="8"/>
      <c r="I4455" s="8"/>
    </row>
    <row r="4456" spans="8:9" x14ac:dyDescent="0.25">
      <c r="H4456" s="8"/>
      <c r="I4456" s="8"/>
    </row>
    <row r="4457" spans="8:9" x14ac:dyDescent="0.25">
      <c r="H4457" s="8"/>
      <c r="I4457" s="8"/>
    </row>
    <row r="4458" spans="8:9" x14ac:dyDescent="0.25">
      <c r="H4458" s="8"/>
      <c r="I4458" s="8"/>
    </row>
    <row r="4459" spans="8:9" x14ac:dyDescent="0.25">
      <c r="H4459" s="8"/>
      <c r="I4459" s="8"/>
    </row>
    <row r="4460" spans="8:9" x14ac:dyDescent="0.25">
      <c r="H4460" s="8"/>
      <c r="I4460" s="8"/>
    </row>
    <row r="4461" spans="8:9" x14ac:dyDescent="0.25">
      <c r="H4461" s="8"/>
      <c r="I4461" s="8"/>
    </row>
    <row r="4462" spans="8:9" x14ac:dyDescent="0.25">
      <c r="H4462" s="8"/>
      <c r="I4462" s="8"/>
    </row>
    <row r="4463" spans="8:9" x14ac:dyDescent="0.25">
      <c r="H4463" s="8"/>
      <c r="I4463" s="8"/>
    </row>
    <row r="4464" spans="8:9" x14ac:dyDescent="0.25">
      <c r="H4464" s="8"/>
      <c r="I4464" s="8"/>
    </row>
    <row r="4465" spans="8:9" x14ac:dyDescent="0.25">
      <c r="H4465" s="8"/>
      <c r="I4465" s="8"/>
    </row>
    <row r="4466" spans="8:9" x14ac:dyDescent="0.25">
      <c r="H4466" s="8"/>
      <c r="I4466" s="8"/>
    </row>
    <row r="4467" spans="8:9" x14ac:dyDescent="0.25">
      <c r="H4467" s="8"/>
      <c r="I4467" s="8"/>
    </row>
    <row r="4468" spans="8:9" x14ac:dyDescent="0.25">
      <c r="H4468" s="8"/>
      <c r="I4468" s="8"/>
    </row>
    <row r="4469" spans="8:9" x14ac:dyDescent="0.25">
      <c r="H4469" s="8"/>
      <c r="I4469" s="8"/>
    </row>
    <row r="4470" spans="8:9" x14ac:dyDescent="0.25">
      <c r="H4470" s="8"/>
      <c r="I4470" s="8"/>
    </row>
    <row r="4471" spans="8:9" x14ac:dyDescent="0.25">
      <c r="H4471" s="8"/>
      <c r="I4471" s="8"/>
    </row>
    <row r="4472" spans="8:9" x14ac:dyDescent="0.25">
      <c r="H4472" s="8"/>
      <c r="I4472" s="8"/>
    </row>
    <row r="4473" spans="8:9" x14ac:dyDescent="0.25">
      <c r="H4473" s="8"/>
      <c r="I4473" s="8"/>
    </row>
    <row r="4474" spans="8:9" x14ac:dyDescent="0.25">
      <c r="H4474" s="8"/>
      <c r="I4474" s="8"/>
    </row>
    <row r="4475" spans="8:9" x14ac:dyDescent="0.25">
      <c r="H4475" s="8"/>
      <c r="I4475" s="8"/>
    </row>
    <row r="4476" spans="8:9" x14ac:dyDescent="0.25">
      <c r="H4476" s="8"/>
      <c r="I4476" s="8"/>
    </row>
    <row r="4477" spans="8:9" x14ac:dyDescent="0.25">
      <c r="H4477" s="8"/>
      <c r="I4477" s="8"/>
    </row>
    <row r="4478" spans="8:9" x14ac:dyDescent="0.25">
      <c r="H4478" s="8"/>
      <c r="I4478" s="8"/>
    </row>
    <row r="4479" spans="8:9" x14ac:dyDescent="0.25">
      <c r="H4479" s="8"/>
      <c r="I4479" s="8"/>
    </row>
    <row r="4480" spans="8:9" x14ac:dyDescent="0.25">
      <c r="H4480" s="8"/>
      <c r="I4480" s="8"/>
    </row>
    <row r="4481" spans="8:9" x14ac:dyDescent="0.25">
      <c r="H4481" s="8"/>
      <c r="I4481" s="8"/>
    </row>
    <row r="4482" spans="8:9" x14ac:dyDescent="0.25">
      <c r="H4482" s="8"/>
      <c r="I4482" s="8"/>
    </row>
    <row r="4483" spans="8:9" x14ac:dyDescent="0.25">
      <c r="H4483" s="8"/>
      <c r="I4483" s="8"/>
    </row>
    <row r="4484" spans="8:9" x14ac:dyDescent="0.25">
      <c r="H4484" s="8"/>
      <c r="I4484" s="8"/>
    </row>
    <row r="4485" spans="8:9" x14ac:dyDescent="0.25">
      <c r="H4485" s="8"/>
      <c r="I4485" s="8"/>
    </row>
    <row r="4486" spans="8:9" x14ac:dyDescent="0.25">
      <c r="H4486" s="8"/>
      <c r="I4486" s="8"/>
    </row>
    <row r="4487" spans="8:9" x14ac:dyDescent="0.25">
      <c r="H4487" s="8"/>
      <c r="I4487" s="8"/>
    </row>
    <row r="4488" spans="8:9" x14ac:dyDescent="0.25">
      <c r="H4488" s="8"/>
      <c r="I4488" s="8"/>
    </row>
    <row r="4489" spans="8:9" x14ac:dyDescent="0.25">
      <c r="H4489" s="8"/>
      <c r="I4489" s="8"/>
    </row>
    <row r="4490" spans="8:9" x14ac:dyDescent="0.25">
      <c r="H4490" s="8"/>
      <c r="I4490" s="8"/>
    </row>
    <row r="4491" spans="8:9" x14ac:dyDescent="0.25">
      <c r="H4491" s="8"/>
      <c r="I4491" s="8"/>
    </row>
    <row r="4492" spans="8:9" x14ac:dyDescent="0.25">
      <c r="H4492" s="8"/>
      <c r="I4492" s="8"/>
    </row>
    <row r="4493" spans="8:9" x14ac:dyDescent="0.25">
      <c r="H4493" s="8"/>
      <c r="I4493" s="8"/>
    </row>
    <row r="4494" spans="8:9" x14ac:dyDescent="0.25">
      <c r="H4494" s="8"/>
      <c r="I4494" s="8"/>
    </row>
    <row r="4495" spans="8:9" x14ac:dyDescent="0.25">
      <c r="H4495" s="8"/>
      <c r="I4495" s="8"/>
    </row>
    <row r="4496" spans="8:9" x14ac:dyDescent="0.25">
      <c r="H4496" s="8"/>
      <c r="I4496" s="8"/>
    </row>
    <row r="4497" spans="8:9" x14ac:dyDescent="0.25">
      <c r="H4497" s="8"/>
      <c r="I4497" s="8"/>
    </row>
    <row r="4498" spans="8:9" x14ac:dyDescent="0.25">
      <c r="H4498" s="8"/>
      <c r="I4498" s="8"/>
    </row>
    <row r="4499" spans="8:9" x14ac:dyDescent="0.25">
      <c r="H4499" s="8"/>
      <c r="I4499" s="8"/>
    </row>
    <row r="4500" spans="8:9" x14ac:dyDescent="0.25">
      <c r="H4500" s="8"/>
      <c r="I4500" s="8"/>
    </row>
    <row r="4501" spans="8:9" x14ac:dyDescent="0.25">
      <c r="H4501" s="8"/>
      <c r="I4501" s="8"/>
    </row>
    <row r="4502" spans="8:9" x14ac:dyDescent="0.25">
      <c r="H4502" s="8"/>
      <c r="I4502" s="8"/>
    </row>
    <row r="4503" spans="8:9" x14ac:dyDescent="0.25">
      <c r="H4503" s="8"/>
      <c r="I4503" s="8"/>
    </row>
    <row r="4504" spans="8:9" x14ac:dyDescent="0.25">
      <c r="H4504" s="8"/>
      <c r="I4504" s="8"/>
    </row>
    <row r="4505" spans="8:9" x14ac:dyDescent="0.25">
      <c r="H4505" s="8"/>
      <c r="I4505" s="8"/>
    </row>
    <row r="4506" spans="8:9" x14ac:dyDescent="0.25">
      <c r="H4506" s="8"/>
      <c r="I4506" s="8"/>
    </row>
    <row r="4507" spans="8:9" x14ac:dyDescent="0.25">
      <c r="H4507" s="8"/>
      <c r="I4507" s="8"/>
    </row>
    <row r="4508" spans="8:9" x14ac:dyDescent="0.25">
      <c r="H4508" s="8"/>
      <c r="I4508" s="8"/>
    </row>
    <row r="4509" spans="8:9" x14ac:dyDescent="0.25">
      <c r="H4509" s="8"/>
      <c r="I4509" s="8"/>
    </row>
    <row r="4510" spans="8:9" x14ac:dyDescent="0.25">
      <c r="H4510" s="8"/>
      <c r="I4510" s="8"/>
    </row>
    <row r="4511" spans="8:9" x14ac:dyDescent="0.25">
      <c r="H4511" s="8"/>
      <c r="I4511" s="8"/>
    </row>
    <row r="4512" spans="8:9" x14ac:dyDescent="0.25">
      <c r="H4512" s="8"/>
      <c r="I4512" s="8"/>
    </row>
    <row r="4513" spans="8:9" x14ac:dyDescent="0.25">
      <c r="H4513" s="8"/>
      <c r="I4513" s="8"/>
    </row>
    <row r="4514" spans="8:9" x14ac:dyDescent="0.25">
      <c r="H4514" s="8"/>
      <c r="I4514" s="8"/>
    </row>
    <row r="4515" spans="8:9" x14ac:dyDescent="0.25">
      <c r="H4515" s="8"/>
      <c r="I4515" s="8"/>
    </row>
    <row r="4516" spans="8:9" x14ac:dyDescent="0.25">
      <c r="H4516" s="8"/>
      <c r="I4516" s="8"/>
    </row>
    <row r="4517" spans="8:9" x14ac:dyDescent="0.25">
      <c r="H4517" s="8"/>
      <c r="I4517" s="8"/>
    </row>
    <row r="4518" spans="8:9" x14ac:dyDescent="0.25">
      <c r="H4518" s="8"/>
      <c r="I4518" s="8"/>
    </row>
    <row r="4519" spans="8:9" x14ac:dyDescent="0.25">
      <c r="H4519" s="8"/>
      <c r="I4519" s="8"/>
    </row>
    <row r="4520" spans="8:9" x14ac:dyDescent="0.25">
      <c r="H4520" s="8"/>
      <c r="I4520" s="8"/>
    </row>
    <row r="4521" spans="8:9" x14ac:dyDescent="0.25">
      <c r="H4521" s="8"/>
      <c r="I4521" s="8"/>
    </row>
    <row r="4522" spans="8:9" x14ac:dyDescent="0.25">
      <c r="H4522" s="8"/>
      <c r="I4522" s="8"/>
    </row>
    <row r="4523" spans="8:9" x14ac:dyDescent="0.25">
      <c r="H4523" s="8"/>
      <c r="I4523" s="8"/>
    </row>
    <row r="4524" spans="8:9" x14ac:dyDescent="0.25">
      <c r="H4524" s="8"/>
      <c r="I4524" s="8"/>
    </row>
    <row r="4525" spans="8:9" x14ac:dyDescent="0.25">
      <c r="H4525" s="8"/>
      <c r="I4525" s="8"/>
    </row>
    <row r="4526" spans="8:9" x14ac:dyDescent="0.25">
      <c r="H4526" s="8"/>
      <c r="I4526" s="8"/>
    </row>
    <row r="4527" spans="8:9" x14ac:dyDescent="0.25">
      <c r="H4527" s="8"/>
      <c r="I4527" s="8"/>
    </row>
    <row r="4528" spans="8:9" x14ac:dyDescent="0.25">
      <c r="H4528" s="8"/>
      <c r="I4528" s="8"/>
    </row>
    <row r="4529" spans="8:9" x14ac:dyDescent="0.25">
      <c r="H4529" s="8"/>
      <c r="I4529" s="8"/>
    </row>
    <row r="4530" spans="8:9" x14ac:dyDescent="0.25">
      <c r="H4530" s="8"/>
      <c r="I4530" s="8"/>
    </row>
    <row r="4531" spans="8:9" x14ac:dyDescent="0.25">
      <c r="H4531" s="8"/>
      <c r="I4531" s="8"/>
    </row>
    <row r="4532" spans="8:9" x14ac:dyDescent="0.25">
      <c r="H4532" s="8"/>
      <c r="I4532" s="8"/>
    </row>
    <row r="4533" spans="8:9" x14ac:dyDescent="0.25">
      <c r="H4533" s="8"/>
      <c r="I4533" s="8"/>
    </row>
    <row r="4534" spans="8:9" x14ac:dyDescent="0.25">
      <c r="H4534" s="8"/>
      <c r="I4534" s="8"/>
    </row>
    <row r="4535" spans="8:9" x14ac:dyDescent="0.25">
      <c r="H4535" s="8"/>
      <c r="I4535" s="8"/>
    </row>
    <row r="4536" spans="8:9" x14ac:dyDescent="0.25">
      <c r="H4536" s="8"/>
      <c r="I4536" s="8"/>
    </row>
    <row r="4537" spans="8:9" x14ac:dyDescent="0.25">
      <c r="H4537" s="8"/>
      <c r="I4537" s="8"/>
    </row>
    <row r="4538" spans="8:9" x14ac:dyDescent="0.25">
      <c r="H4538" s="8"/>
      <c r="I4538" s="8"/>
    </row>
    <row r="4539" spans="8:9" x14ac:dyDescent="0.25">
      <c r="H4539" s="8"/>
      <c r="I4539" s="8"/>
    </row>
    <row r="4540" spans="8:9" x14ac:dyDescent="0.25">
      <c r="H4540" s="8"/>
      <c r="I4540" s="8"/>
    </row>
    <row r="4541" spans="8:9" x14ac:dyDescent="0.25">
      <c r="H4541" s="8"/>
      <c r="I4541" s="8"/>
    </row>
    <row r="4542" spans="8:9" x14ac:dyDescent="0.25">
      <c r="H4542" s="8"/>
      <c r="I4542" s="8"/>
    </row>
    <row r="4543" spans="8:9" x14ac:dyDescent="0.25">
      <c r="H4543" s="8"/>
      <c r="I4543" s="8"/>
    </row>
    <row r="4544" spans="8:9" x14ac:dyDescent="0.25">
      <c r="H4544" s="8"/>
      <c r="I4544" s="8"/>
    </row>
    <row r="4545" spans="8:9" x14ac:dyDescent="0.25">
      <c r="H4545" s="8"/>
      <c r="I4545" s="8"/>
    </row>
    <row r="4546" spans="8:9" x14ac:dyDescent="0.25">
      <c r="H4546" s="8"/>
      <c r="I4546" s="8"/>
    </row>
    <row r="4547" spans="8:9" x14ac:dyDescent="0.25">
      <c r="H4547" s="8"/>
      <c r="I4547" s="8"/>
    </row>
    <row r="4548" spans="8:9" x14ac:dyDescent="0.25">
      <c r="H4548" s="8"/>
      <c r="I4548" s="8"/>
    </row>
    <row r="4549" spans="8:9" x14ac:dyDescent="0.25">
      <c r="H4549" s="8"/>
      <c r="I4549" s="8"/>
    </row>
    <row r="4550" spans="8:9" x14ac:dyDescent="0.25">
      <c r="H4550" s="8"/>
      <c r="I4550" s="8"/>
    </row>
    <row r="4551" spans="8:9" x14ac:dyDescent="0.25">
      <c r="H4551" s="8"/>
      <c r="I4551" s="8"/>
    </row>
    <row r="4552" spans="8:9" x14ac:dyDescent="0.25">
      <c r="H4552" s="8"/>
      <c r="I4552" s="8"/>
    </row>
    <row r="4553" spans="8:9" x14ac:dyDescent="0.25">
      <c r="H4553" s="8"/>
      <c r="I4553" s="8"/>
    </row>
    <row r="4554" spans="8:9" x14ac:dyDescent="0.25">
      <c r="H4554" s="8"/>
      <c r="I4554" s="8"/>
    </row>
    <row r="4555" spans="8:9" x14ac:dyDescent="0.25">
      <c r="H4555" s="8"/>
      <c r="I4555" s="8"/>
    </row>
    <row r="4556" spans="8:9" x14ac:dyDescent="0.25">
      <c r="H4556" s="8"/>
      <c r="I4556" s="8"/>
    </row>
    <row r="4557" spans="8:9" x14ac:dyDescent="0.25">
      <c r="H4557" s="8"/>
      <c r="I4557" s="8"/>
    </row>
    <row r="4558" spans="8:9" x14ac:dyDescent="0.25">
      <c r="H4558" s="8"/>
      <c r="I4558" s="8"/>
    </row>
    <row r="4559" spans="8:9" x14ac:dyDescent="0.25">
      <c r="H4559" s="8"/>
      <c r="I4559" s="8"/>
    </row>
    <row r="4560" spans="8:9" x14ac:dyDescent="0.25">
      <c r="H4560" s="8"/>
      <c r="I4560" s="8"/>
    </row>
    <row r="4561" spans="8:9" x14ac:dyDescent="0.25">
      <c r="H4561" s="8"/>
      <c r="I4561" s="8"/>
    </row>
    <row r="4562" spans="8:9" x14ac:dyDescent="0.25">
      <c r="H4562" s="8"/>
      <c r="I4562" s="8"/>
    </row>
    <row r="4563" spans="8:9" x14ac:dyDescent="0.25">
      <c r="H4563" s="8"/>
      <c r="I4563" s="8"/>
    </row>
    <row r="4564" spans="8:9" x14ac:dyDescent="0.25">
      <c r="H4564" s="8"/>
      <c r="I4564" s="8"/>
    </row>
    <row r="4565" spans="8:9" x14ac:dyDescent="0.25">
      <c r="H4565" s="8"/>
      <c r="I4565" s="8"/>
    </row>
    <row r="4566" spans="8:9" x14ac:dyDescent="0.25">
      <c r="H4566" s="8"/>
      <c r="I4566" s="8"/>
    </row>
    <row r="4567" spans="8:9" x14ac:dyDescent="0.25">
      <c r="H4567" s="8"/>
      <c r="I4567" s="8"/>
    </row>
    <row r="4568" spans="8:9" x14ac:dyDescent="0.25">
      <c r="H4568" s="8"/>
      <c r="I4568" s="8"/>
    </row>
    <row r="4569" spans="8:9" x14ac:dyDescent="0.25">
      <c r="H4569" s="8"/>
      <c r="I4569" s="8"/>
    </row>
    <row r="4570" spans="8:9" x14ac:dyDescent="0.25">
      <c r="H4570" s="8"/>
      <c r="I4570" s="8"/>
    </row>
    <row r="4571" spans="8:9" x14ac:dyDescent="0.25">
      <c r="H4571" s="8"/>
      <c r="I4571" s="8"/>
    </row>
    <row r="4572" spans="8:9" x14ac:dyDescent="0.25">
      <c r="H4572" s="8"/>
      <c r="I4572" s="8"/>
    </row>
    <row r="4573" spans="8:9" x14ac:dyDescent="0.25">
      <c r="H4573" s="8"/>
      <c r="I4573" s="8"/>
    </row>
    <row r="4574" spans="8:9" x14ac:dyDescent="0.25">
      <c r="H4574" s="8"/>
      <c r="I4574" s="8"/>
    </row>
    <row r="4575" spans="8:9" x14ac:dyDescent="0.25">
      <c r="H4575" s="8"/>
      <c r="I4575" s="8"/>
    </row>
    <row r="4576" spans="8:9" x14ac:dyDescent="0.25">
      <c r="H4576" s="8"/>
      <c r="I4576" s="8"/>
    </row>
    <row r="4577" spans="8:9" x14ac:dyDescent="0.25">
      <c r="H4577" s="8"/>
      <c r="I4577" s="8"/>
    </row>
    <row r="4578" spans="8:9" x14ac:dyDescent="0.25">
      <c r="H4578" s="8"/>
      <c r="I4578" s="8"/>
    </row>
    <row r="4579" spans="8:9" x14ac:dyDescent="0.25">
      <c r="H4579" s="8"/>
      <c r="I4579" s="8"/>
    </row>
    <row r="4580" spans="8:9" x14ac:dyDescent="0.25">
      <c r="H4580" s="8"/>
      <c r="I4580" s="8"/>
    </row>
    <row r="4581" spans="8:9" x14ac:dyDescent="0.25">
      <c r="H4581" s="8"/>
      <c r="I4581" s="8"/>
    </row>
    <row r="4582" spans="8:9" x14ac:dyDescent="0.25">
      <c r="H4582" s="8"/>
      <c r="I4582" s="8"/>
    </row>
    <row r="4583" spans="8:9" x14ac:dyDescent="0.25">
      <c r="H4583" s="8"/>
      <c r="I4583" s="8"/>
    </row>
    <row r="4584" spans="8:9" x14ac:dyDescent="0.25">
      <c r="H4584" s="8"/>
      <c r="I4584" s="8"/>
    </row>
    <row r="4585" spans="8:9" x14ac:dyDescent="0.25">
      <c r="H4585" s="8"/>
      <c r="I4585" s="8"/>
    </row>
    <row r="4586" spans="8:9" x14ac:dyDescent="0.25">
      <c r="H4586" s="8"/>
      <c r="I4586" s="8"/>
    </row>
    <row r="4587" spans="8:9" x14ac:dyDescent="0.25">
      <c r="H4587" s="8"/>
      <c r="I4587" s="8"/>
    </row>
    <row r="4588" spans="8:9" x14ac:dyDescent="0.25">
      <c r="H4588" s="8"/>
      <c r="I4588" s="8"/>
    </row>
    <row r="4589" spans="8:9" x14ac:dyDescent="0.25">
      <c r="H4589" s="8"/>
      <c r="I4589" s="8"/>
    </row>
    <row r="4590" spans="8:9" x14ac:dyDescent="0.25">
      <c r="H4590" s="8"/>
      <c r="I4590" s="8"/>
    </row>
    <row r="4591" spans="8:9" x14ac:dyDescent="0.25">
      <c r="H4591" s="8"/>
      <c r="I4591" s="8"/>
    </row>
    <row r="4592" spans="8:9" x14ac:dyDescent="0.25">
      <c r="H4592" s="8"/>
      <c r="I4592" s="8"/>
    </row>
    <row r="4593" spans="8:9" x14ac:dyDescent="0.25">
      <c r="H4593" s="8"/>
      <c r="I4593" s="8"/>
    </row>
    <row r="4594" spans="8:9" x14ac:dyDescent="0.25">
      <c r="H4594" s="8"/>
      <c r="I4594" s="8"/>
    </row>
    <row r="4595" spans="8:9" x14ac:dyDescent="0.25">
      <c r="H4595" s="8"/>
      <c r="I4595" s="8"/>
    </row>
    <row r="4596" spans="8:9" x14ac:dyDescent="0.25">
      <c r="H4596" s="8"/>
      <c r="I4596" s="8"/>
    </row>
    <row r="4597" spans="8:9" x14ac:dyDescent="0.25">
      <c r="H4597" s="8"/>
      <c r="I4597" s="8"/>
    </row>
    <row r="4598" spans="8:9" x14ac:dyDescent="0.25">
      <c r="H4598" s="8"/>
      <c r="I4598" s="8"/>
    </row>
    <row r="4599" spans="8:9" x14ac:dyDescent="0.25">
      <c r="H4599" s="8"/>
      <c r="I4599" s="8"/>
    </row>
    <row r="4600" spans="8:9" x14ac:dyDescent="0.25">
      <c r="H4600" s="8"/>
      <c r="I4600" s="8"/>
    </row>
    <row r="4601" spans="8:9" x14ac:dyDescent="0.25">
      <c r="H4601" s="8"/>
      <c r="I4601" s="8"/>
    </row>
    <row r="4602" spans="8:9" x14ac:dyDescent="0.25">
      <c r="H4602" s="8"/>
      <c r="I4602" s="8"/>
    </row>
    <row r="4603" spans="8:9" x14ac:dyDescent="0.25">
      <c r="H4603" s="8"/>
      <c r="I4603" s="8"/>
    </row>
    <row r="4604" spans="8:9" x14ac:dyDescent="0.25">
      <c r="H4604" s="8"/>
      <c r="I4604" s="8"/>
    </row>
    <row r="4605" spans="8:9" x14ac:dyDescent="0.25">
      <c r="H4605" s="8"/>
      <c r="I4605" s="8"/>
    </row>
    <row r="4606" spans="8:9" x14ac:dyDescent="0.25">
      <c r="H4606" s="8"/>
      <c r="I4606" s="8"/>
    </row>
    <row r="4607" spans="8:9" x14ac:dyDescent="0.25">
      <c r="H4607" s="8"/>
      <c r="I4607" s="8"/>
    </row>
    <row r="4608" spans="8:9" x14ac:dyDescent="0.25">
      <c r="H4608" s="8"/>
      <c r="I4608" s="8"/>
    </row>
    <row r="4609" spans="8:9" x14ac:dyDescent="0.25">
      <c r="H4609" s="8"/>
      <c r="I4609" s="8"/>
    </row>
    <row r="4610" spans="8:9" x14ac:dyDescent="0.25">
      <c r="H4610" s="8"/>
      <c r="I4610" s="8"/>
    </row>
    <row r="4611" spans="8:9" x14ac:dyDescent="0.25">
      <c r="H4611" s="8"/>
      <c r="I4611" s="8"/>
    </row>
    <row r="4612" spans="8:9" x14ac:dyDescent="0.25">
      <c r="H4612" s="8"/>
      <c r="I4612" s="8"/>
    </row>
    <row r="4613" spans="8:9" x14ac:dyDescent="0.25">
      <c r="H4613" s="8"/>
      <c r="I4613" s="8"/>
    </row>
    <row r="4614" spans="8:9" x14ac:dyDescent="0.25">
      <c r="H4614" s="8"/>
      <c r="I4614" s="8"/>
    </row>
    <row r="4615" spans="8:9" x14ac:dyDescent="0.25">
      <c r="H4615" s="8"/>
      <c r="I4615" s="8"/>
    </row>
    <row r="4616" spans="8:9" x14ac:dyDescent="0.25">
      <c r="H4616" s="8"/>
      <c r="I4616" s="8"/>
    </row>
    <row r="4617" spans="8:9" x14ac:dyDescent="0.25">
      <c r="H4617" s="8"/>
      <c r="I4617" s="8"/>
    </row>
    <row r="4618" spans="8:9" x14ac:dyDescent="0.25">
      <c r="H4618" s="8"/>
      <c r="I4618" s="8"/>
    </row>
    <row r="4619" spans="8:9" x14ac:dyDescent="0.25">
      <c r="H4619" s="8"/>
      <c r="I4619" s="8"/>
    </row>
    <row r="4620" spans="8:9" x14ac:dyDescent="0.25">
      <c r="H4620" s="8"/>
      <c r="I4620" s="8"/>
    </row>
    <row r="4621" spans="8:9" x14ac:dyDescent="0.25">
      <c r="H4621" s="8"/>
      <c r="I4621" s="8"/>
    </row>
    <row r="4622" spans="8:9" x14ac:dyDescent="0.25">
      <c r="H4622" s="8"/>
      <c r="I4622" s="8"/>
    </row>
    <row r="4623" spans="8:9" x14ac:dyDescent="0.25">
      <c r="H4623" s="8"/>
      <c r="I4623" s="8"/>
    </row>
    <row r="4624" spans="8:9" x14ac:dyDescent="0.25">
      <c r="H4624" s="8"/>
      <c r="I4624" s="8"/>
    </row>
    <row r="4625" spans="8:9" x14ac:dyDescent="0.25">
      <c r="H4625" s="8"/>
      <c r="I4625" s="8"/>
    </row>
    <row r="4626" spans="8:9" x14ac:dyDescent="0.25">
      <c r="H4626" s="8"/>
      <c r="I4626" s="8"/>
    </row>
    <row r="4627" spans="8:9" x14ac:dyDescent="0.25">
      <c r="H4627" s="8"/>
      <c r="I4627" s="8"/>
    </row>
    <row r="4628" spans="8:9" x14ac:dyDescent="0.25">
      <c r="H4628" s="8"/>
      <c r="I4628" s="8"/>
    </row>
    <row r="4629" spans="8:9" x14ac:dyDescent="0.25">
      <c r="H4629" s="8"/>
      <c r="I4629" s="8"/>
    </row>
    <row r="4630" spans="8:9" x14ac:dyDescent="0.25">
      <c r="H4630" s="8"/>
      <c r="I4630" s="8"/>
    </row>
    <row r="4631" spans="8:9" x14ac:dyDescent="0.25">
      <c r="H4631" s="8"/>
      <c r="I4631" s="8"/>
    </row>
    <row r="4632" spans="8:9" x14ac:dyDescent="0.25">
      <c r="H4632" s="8"/>
      <c r="I4632" s="8"/>
    </row>
    <row r="4633" spans="8:9" x14ac:dyDescent="0.25">
      <c r="H4633" s="8"/>
      <c r="I4633" s="8"/>
    </row>
    <row r="4634" spans="8:9" x14ac:dyDescent="0.25">
      <c r="H4634" s="8"/>
      <c r="I4634" s="8"/>
    </row>
    <row r="4635" spans="8:9" x14ac:dyDescent="0.25">
      <c r="H4635" s="8"/>
      <c r="I4635" s="8"/>
    </row>
    <row r="4636" spans="8:9" x14ac:dyDescent="0.25">
      <c r="H4636" s="8"/>
      <c r="I4636" s="8"/>
    </row>
    <row r="4637" spans="8:9" x14ac:dyDescent="0.25">
      <c r="H4637" s="8"/>
      <c r="I4637" s="8"/>
    </row>
    <row r="4638" spans="8:9" x14ac:dyDescent="0.25">
      <c r="H4638" s="8"/>
      <c r="I4638" s="8"/>
    </row>
    <row r="4639" spans="8:9" x14ac:dyDescent="0.25">
      <c r="H4639" s="8"/>
      <c r="I4639" s="8"/>
    </row>
    <row r="4640" spans="8:9" x14ac:dyDescent="0.25">
      <c r="H4640" s="8"/>
      <c r="I4640" s="8"/>
    </row>
    <row r="4641" spans="8:9" x14ac:dyDescent="0.25">
      <c r="H4641" s="8"/>
      <c r="I4641" s="8"/>
    </row>
    <row r="4642" spans="8:9" x14ac:dyDescent="0.25">
      <c r="H4642" s="8"/>
      <c r="I4642" s="8"/>
    </row>
    <row r="4643" spans="8:9" x14ac:dyDescent="0.25">
      <c r="H4643" s="8"/>
      <c r="I4643" s="8"/>
    </row>
    <row r="4644" spans="8:9" x14ac:dyDescent="0.25">
      <c r="H4644" s="8"/>
      <c r="I4644" s="8"/>
    </row>
    <row r="4645" spans="8:9" x14ac:dyDescent="0.25">
      <c r="H4645" s="8"/>
      <c r="I4645" s="8"/>
    </row>
    <row r="4646" spans="8:9" x14ac:dyDescent="0.25">
      <c r="H4646" s="8"/>
      <c r="I4646" s="8"/>
    </row>
    <row r="4647" spans="8:9" x14ac:dyDescent="0.25">
      <c r="H4647" s="8"/>
      <c r="I4647" s="8"/>
    </row>
    <row r="4648" spans="8:9" x14ac:dyDescent="0.25">
      <c r="H4648" s="8"/>
      <c r="I4648" s="8"/>
    </row>
    <row r="4649" spans="8:9" x14ac:dyDescent="0.25">
      <c r="H4649" s="8"/>
      <c r="I4649" s="8"/>
    </row>
    <row r="4650" spans="8:9" x14ac:dyDescent="0.25">
      <c r="H4650" s="8"/>
      <c r="I4650" s="8"/>
    </row>
    <row r="4651" spans="8:9" x14ac:dyDescent="0.25">
      <c r="H4651" s="8"/>
      <c r="I4651" s="8"/>
    </row>
    <row r="4652" spans="8:9" x14ac:dyDescent="0.25">
      <c r="H4652" s="8"/>
      <c r="I4652" s="8"/>
    </row>
    <row r="4653" spans="8:9" x14ac:dyDescent="0.25">
      <c r="H4653" s="8"/>
      <c r="I4653" s="8"/>
    </row>
    <row r="4654" spans="8:9" x14ac:dyDescent="0.25">
      <c r="H4654" s="8"/>
      <c r="I4654" s="8"/>
    </row>
    <row r="4655" spans="8:9" x14ac:dyDescent="0.25">
      <c r="H4655" s="8"/>
      <c r="I4655" s="8"/>
    </row>
    <row r="4656" spans="8:9" x14ac:dyDescent="0.25">
      <c r="H4656" s="8"/>
      <c r="I4656" s="8"/>
    </row>
    <row r="4657" spans="8:9" x14ac:dyDescent="0.25">
      <c r="H4657" s="8"/>
      <c r="I4657" s="8"/>
    </row>
    <row r="4658" spans="8:9" x14ac:dyDescent="0.25">
      <c r="H4658" s="8"/>
      <c r="I4658" s="8"/>
    </row>
    <row r="4659" spans="8:9" x14ac:dyDescent="0.25">
      <c r="H4659" s="8"/>
      <c r="I4659" s="8"/>
    </row>
    <row r="4660" spans="8:9" x14ac:dyDescent="0.25">
      <c r="H4660" s="8"/>
      <c r="I4660" s="8"/>
    </row>
    <row r="4661" spans="8:9" x14ac:dyDescent="0.25">
      <c r="H4661" s="8"/>
      <c r="I4661" s="8"/>
    </row>
    <row r="4662" spans="8:9" x14ac:dyDescent="0.25">
      <c r="H4662" s="8"/>
      <c r="I4662" s="8"/>
    </row>
    <row r="4663" spans="8:9" x14ac:dyDescent="0.25">
      <c r="H4663" s="8"/>
      <c r="I4663" s="8"/>
    </row>
    <row r="4664" spans="8:9" x14ac:dyDescent="0.25">
      <c r="H4664" s="8"/>
      <c r="I4664" s="8"/>
    </row>
    <row r="4665" spans="8:9" x14ac:dyDescent="0.25">
      <c r="H4665" s="8"/>
      <c r="I4665" s="8"/>
    </row>
    <row r="4666" spans="8:9" x14ac:dyDescent="0.25">
      <c r="H4666" s="8"/>
      <c r="I4666" s="8"/>
    </row>
    <row r="4667" spans="8:9" x14ac:dyDescent="0.25">
      <c r="H4667" s="8"/>
      <c r="I4667" s="8"/>
    </row>
    <row r="4668" spans="8:9" x14ac:dyDescent="0.25">
      <c r="H4668" s="8"/>
      <c r="I4668" s="8"/>
    </row>
    <row r="4669" spans="8:9" x14ac:dyDescent="0.25">
      <c r="H4669" s="8"/>
      <c r="I4669" s="8"/>
    </row>
    <row r="4670" spans="8:9" x14ac:dyDescent="0.25">
      <c r="H4670" s="8"/>
      <c r="I4670" s="8"/>
    </row>
    <row r="4671" spans="8:9" x14ac:dyDescent="0.25">
      <c r="H4671" s="8"/>
      <c r="I4671" s="8"/>
    </row>
    <row r="4672" spans="8:9" x14ac:dyDescent="0.25">
      <c r="H4672" s="8"/>
      <c r="I4672" s="8"/>
    </row>
    <row r="4673" spans="8:9" x14ac:dyDescent="0.25">
      <c r="H4673" s="8"/>
      <c r="I4673" s="8"/>
    </row>
    <row r="4674" spans="8:9" x14ac:dyDescent="0.25">
      <c r="H4674" s="8"/>
      <c r="I4674" s="8"/>
    </row>
    <row r="4675" spans="8:9" x14ac:dyDescent="0.25">
      <c r="H4675" s="8"/>
      <c r="I4675" s="8"/>
    </row>
    <row r="4676" spans="8:9" x14ac:dyDescent="0.25">
      <c r="H4676" s="8"/>
      <c r="I4676" s="8"/>
    </row>
    <row r="4677" spans="8:9" x14ac:dyDescent="0.25">
      <c r="H4677" s="8"/>
      <c r="I4677" s="8"/>
    </row>
    <row r="4678" spans="8:9" x14ac:dyDescent="0.25">
      <c r="H4678" s="8"/>
      <c r="I4678" s="8"/>
    </row>
    <row r="4679" spans="8:9" x14ac:dyDescent="0.25">
      <c r="H4679" s="8"/>
      <c r="I4679" s="8"/>
    </row>
    <row r="4680" spans="8:9" x14ac:dyDescent="0.25">
      <c r="H4680" s="8"/>
      <c r="I4680" s="8"/>
    </row>
    <row r="4681" spans="8:9" x14ac:dyDescent="0.25">
      <c r="H4681" s="8"/>
      <c r="I4681" s="8"/>
    </row>
    <row r="4682" spans="8:9" x14ac:dyDescent="0.25">
      <c r="H4682" s="8"/>
      <c r="I4682" s="8"/>
    </row>
    <row r="4683" spans="8:9" x14ac:dyDescent="0.25">
      <c r="H4683" s="8"/>
      <c r="I4683" s="8"/>
    </row>
    <row r="4684" spans="8:9" x14ac:dyDescent="0.25">
      <c r="H4684" s="8"/>
      <c r="I4684" s="8"/>
    </row>
    <row r="4685" spans="8:9" x14ac:dyDescent="0.25">
      <c r="H4685" s="8"/>
      <c r="I4685" s="8"/>
    </row>
    <row r="4686" spans="8:9" x14ac:dyDescent="0.25">
      <c r="H4686" s="8"/>
      <c r="I4686" s="8"/>
    </row>
    <row r="4687" spans="8:9" x14ac:dyDescent="0.25">
      <c r="H4687" s="8"/>
      <c r="I4687" s="8"/>
    </row>
    <row r="4688" spans="8:9" x14ac:dyDescent="0.25">
      <c r="H4688" s="8"/>
      <c r="I4688" s="8"/>
    </row>
    <row r="4689" spans="8:9" x14ac:dyDescent="0.25">
      <c r="H4689" s="8"/>
      <c r="I4689" s="8"/>
    </row>
    <row r="4690" spans="8:9" x14ac:dyDescent="0.25">
      <c r="H4690" s="8"/>
      <c r="I4690" s="8"/>
    </row>
    <row r="4691" spans="8:9" x14ac:dyDescent="0.25">
      <c r="H4691" s="8"/>
      <c r="I4691" s="8"/>
    </row>
    <row r="4692" spans="8:9" x14ac:dyDescent="0.25">
      <c r="H4692" s="8"/>
      <c r="I4692" s="8"/>
    </row>
    <row r="4693" spans="8:9" x14ac:dyDescent="0.25">
      <c r="H4693" s="8"/>
      <c r="I4693" s="8"/>
    </row>
    <row r="4694" spans="8:9" x14ac:dyDescent="0.25">
      <c r="H4694" s="8"/>
      <c r="I4694" s="8"/>
    </row>
    <row r="4695" spans="8:9" x14ac:dyDescent="0.25">
      <c r="H4695" s="8"/>
      <c r="I4695" s="8"/>
    </row>
    <row r="4696" spans="8:9" x14ac:dyDescent="0.25">
      <c r="H4696" s="8"/>
      <c r="I4696" s="8"/>
    </row>
    <row r="4697" spans="8:9" x14ac:dyDescent="0.25">
      <c r="H4697" s="8"/>
      <c r="I4697" s="8"/>
    </row>
    <row r="4698" spans="8:9" x14ac:dyDescent="0.25">
      <c r="H4698" s="8"/>
      <c r="I4698" s="8"/>
    </row>
    <row r="4699" spans="8:9" x14ac:dyDescent="0.25">
      <c r="H4699" s="8"/>
      <c r="I4699" s="8"/>
    </row>
    <row r="4700" spans="8:9" x14ac:dyDescent="0.25">
      <c r="H4700" s="8"/>
      <c r="I4700" s="8"/>
    </row>
    <row r="4701" spans="8:9" x14ac:dyDescent="0.25">
      <c r="H4701" s="8"/>
      <c r="I4701" s="8"/>
    </row>
    <row r="4702" spans="8:9" x14ac:dyDescent="0.25">
      <c r="H4702" s="8"/>
      <c r="I4702" s="8"/>
    </row>
    <row r="4703" spans="8:9" x14ac:dyDescent="0.25">
      <c r="H4703" s="8"/>
      <c r="I4703" s="8"/>
    </row>
    <row r="4704" spans="8:9" x14ac:dyDescent="0.25">
      <c r="H4704" s="8"/>
      <c r="I4704" s="8"/>
    </row>
    <row r="4705" spans="8:9" x14ac:dyDescent="0.25">
      <c r="H4705" s="8"/>
      <c r="I4705" s="8"/>
    </row>
    <row r="4706" spans="8:9" x14ac:dyDescent="0.25">
      <c r="H4706" s="8"/>
      <c r="I4706" s="8"/>
    </row>
    <row r="4707" spans="8:9" x14ac:dyDescent="0.25">
      <c r="H4707" s="8"/>
      <c r="I4707" s="8"/>
    </row>
    <row r="4708" spans="8:9" x14ac:dyDescent="0.25">
      <c r="H4708" s="8"/>
      <c r="I4708" s="8"/>
    </row>
    <row r="4709" spans="8:9" x14ac:dyDescent="0.25">
      <c r="H4709" s="8"/>
      <c r="I4709" s="8"/>
    </row>
    <row r="4710" spans="8:9" x14ac:dyDescent="0.25">
      <c r="H4710" s="8"/>
      <c r="I4710" s="8"/>
    </row>
    <row r="4711" spans="8:9" x14ac:dyDescent="0.25">
      <c r="H4711" s="8"/>
      <c r="I4711" s="8"/>
    </row>
    <row r="4712" spans="8:9" x14ac:dyDescent="0.25">
      <c r="H4712" s="8"/>
      <c r="I4712" s="8"/>
    </row>
    <row r="4713" spans="8:9" x14ac:dyDescent="0.25">
      <c r="H4713" s="8"/>
      <c r="I4713" s="8"/>
    </row>
    <row r="4714" spans="8:9" x14ac:dyDescent="0.25">
      <c r="H4714" s="8"/>
      <c r="I4714" s="8"/>
    </row>
    <row r="4715" spans="8:9" x14ac:dyDescent="0.25">
      <c r="H4715" s="8"/>
      <c r="I4715" s="8"/>
    </row>
    <row r="4716" spans="8:9" x14ac:dyDescent="0.25">
      <c r="H4716" s="8"/>
      <c r="I4716" s="8"/>
    </row>
    <row r="4717" spans="8:9" x14ac:dyDescent="0.25">
      <c r="H4717" s="8"/>
      <c r="I4717" s="8"/>
    </row>
    <row r="4718" spans="8:9" x14ac:dyDescent="0.25">
      <c r="H4718" s="8"/>
      <c r="I4718" s="8"/>
    </row>
    <row r="4719" spans="8:9" x14ac:dyDescent="0.25">
      <c r="H4719" s="8"/>
      <c r="I4719" s="8"/>
    </row>
    <row r="4720" spans="8:9" x14ac:dyDescent="0.25">
      <c r="H4720" s="8"/>
      <c r="I4720" s="8"/>
    </row>
    <row r="4721" spans="8:9" x14ac:dyDescent="0.25">
      <c r="H4721" s="8"/>
      <c r="I4721" s="8"/>
    </row>
    <row r="4722" spans="8:9" x14ac:dyDescent="0.25">
      <c r="H4722" s="8"/>
      <c r="I4722" s="8"/>
    </row>
    <row r="4723" spans="8:9" x14ac:dyDescent="0.25">
      <c r="H4723" s="8"/>
      <c r="I4723" s="8"/>
    </row>
    <row r="4724" spans="8:9" x14ac:dyDescent="0.25">
      <c r="H4724" s="8"/>
      <c r="I4724" s="8"/>
    </row>
    <row r="4725" spans="8:9" x14ac:dyDescent="0.25">
      <c r="H4725" s="8"/>
      <c r="I4725" s="8"/>
    </row>
    <row r="4726" spans="8:9" x14ac:dyDescent="0.25">
      <c r="H4726" s="8"/>
      <c r="I4726" s="8"/>
    </row>
    <row r="4727" spans="8:9" x14ac:dyDescent="0.25">
      <c r="H4727" s="8"/>
      <c r="I4727" s="8"/>
    </row>
    <row r="4728" spans="8:9" x14ac:dyDescent="0.25">
      <c r="H4728" s="8"/>
      <c r="I4728" s="8"/>
    </row>
    <row r="4729" spans="8:9" x14ac:dyDescent="0.25">
      <c r="H4729" s="8"/>
      <c r="I4729" s="8"/>
    </row>
    <row r="4730" spans="8:9" x14ac:dyDescent="0.25">
      <c r="H4730" s="8"/>
      <c r="I4730" s="8"/>
    </row>
    <row r="4731" spans="8:9" x14ac:dyDescent="0.25">
      <c r="H4731" s="8"/>
      <c r="I4731" s="8"/>
    </row>
    <row r="4732" spans="8:9" x14ac:dyDescent="0.25">
      <c r="H4732" s="8"/>
      <c r="I4732" s="8"/>
    </row>
    <row r="4733" spans="8:9" x14ac:dyDescent="0.25">
      <c r="H4733" s="8"/>
      <c r="I4733" s="8"/>
    </row>
    <row r="4734" spans="8:9" x14ac:dyDescent="0.25">
      <c r="H4734" s="8"/>
      <c r="I4734" s="8"/>
    </row>
    <row r="4735" spans="8:9" x14ac:dyDescent="0.25">
      <c r="H4735" s="8"/>
      <c r="I4735" s="8"/>
    </row>
    <row r="4736" spans="8:9" x14ac:dyDescent="0.25">
      <c r="H4736" s="8"/>
      <c r="I4736" s="8"/>
    </row>
    <row r="4737" spans="8:9" x14ac:dyDescent="0.25">
      <c r="H4737" s="8"/>
      <c r="I4737" s="8"/>
    </row>
    <row r="4738" spans="8:9" x14ac:dyDescent="0.25">
      <c r="H4738" s="8"/>
      <c r="I4738" s="8"/>
    </row>
    <row r="4739" spans="8:9" x14ac:dyDescent="0.25">
      <c r="H4739" s="8"/>
      <c r="I4739" s="8"/>
    </row>
    <row r="4740" spans="8:9" x14ac:dyDescent="0.25">
      <c r="H4740" s="8"/>
      <c r="I4740" s="8"/>
    </row>
    <row r="4741" spans="8:9" x14ac:dyDescent="0.25">
      <c r="H4741" s="8"/>
      <c r="I4741" s="8"/>
    </row>
    <row r="4742" spans="8:9" x14ac:dyDescent="0.25">
      <c r="H4742" s="8"/>
      <c r="I4742" s="8"/>
    </row>
    <row r="4743" spans="8:9" x14ac:dyDescent="0.25">
      <c r="H4743" s="8"/>
      <c r="I4743" s="8"/>
    </row>
    <row r="4744" spans="8:9" x14ac:dyDescent="0.25">
      <c r="H4744" s="8"/>
      <c r="I4744" s="8"/>
    </row>
    <row r="4745" spans="8:9" x14ac:dyDescent="0.25">
      <c r="H4745" s="8"/>
      <c r="I4745" s="8"/>
    </row>
    <row r="4746" spans="8:9" x14ac:dyDescent="0.25">
      <c r="H4746" s="8"/>
      <c r="I4746" s="8"/>
    </row>
    <row r="4747" spans="8:9" x14ac:dyDescent="0.25">
      <c r="H4747" s="8"/>
      <c r="I4747" s="8"/>
    </row>
    <row r="4748" spans="8:9" x14ac:dyDescent="0.25">
      <c r="H4748" s="8"/>
      <c r="I4748" s="8"/>
    </row>
    <row r="4749" spans="8:9" x14ac:dyDescent="0.25">
      <c r="H4749" s="8"/>
      <c r="I4749" s="8"/>
    </row>
    <row r="4750" spans="8:9" x14ac:dyDescent="0.25">
      <c r="H4750" s="8"/>
      <c r="I4750" s="8"/>
    </row>
    <row r="4751" spans="8:9" x14ac:dyDescent="0.25">
      <c r="H4751" s="8"/>
      <c r="I4751" s="8"/>
    </row>
    <row r="4752" spans="8:9" x14ac:dyDescent="0.25">
      <c r="H4752" s="8"/>
      <c r="I4752" s="8"/>
    </row>
    <row r="4753" spans="8:9" x14ac:dyDescent="0.25">
      <c r="H4753" s="8"/>
      <c r="I4753" s="8"/>
    </row>
    <row r="4754" spans="8:9" x14ac:dyDescent="0.25">
      <c r="H4754" s="8"/>
      <c r="I4754" s="8"/>
    </row>
    <row r="4755" spans="8:9" x14ac:dyDescent="0.25">
      <c r="H4755" s="8"/>
      <c r="I4755" s="8"/>
    </row>
    <row r="4756" spans="8:9" x14ac:dyDescent="0.25">
      <c r="H4756" s="8"/>
      <c r="I4756" s="8"/>
    </row>
    <row r="4757" spans="8:9" x14ac:dyDescent="0.25">
      <c r="H4757" s="8"/>
      <c r="I4757" s="8"/>
    </row>
    <row r="4758" spans="8:9" x14ac:dyDescent="0.25">
      <c r="H4758" s="8"/>
      <c r="I4758" s="8"/>
    </row>
    <row r="4759" spans="8:9" x14ac:dyDescent="0.25">
      <c r="H4759" s="8"/>
      <c r="I4759" s="8"/>
    </row>
    <row r="4760" spans="8:9" x14ac:dyDescent="0.25">
      <c r="H4760" s="8"/>
      <c r="I4760" s="8"/>
    </row>
    <row r="4761" spans="8:9" x14ac:dyDescent="0.25">
      <c r="H4761" s="8"/>
      <c r="I4761" s="8"/>
    </row>
    <row r="4762" spans="8:9" x14ac:dyDescent="0.25">
      <c r="H4762" s="8"/>
      <c r="I4762" s="8"/>
    </row>
    <row r="4763" spans="8:9" x14ac:dyDescent="0.25">
      <c r="H4763" s="8"/>
      <c r="I4763" s="8"/>
    </row>
    <row r="4764" spans="8:9" x14ac:dyDescent="0.25">
      <c r="H4764" s="8"/>
      <c r="I4764" s="8"/>
    </row>
    <row r="4765" spans="8:9" x14ac:dyDescent="0.25">
      <c r="H4765" s="8"/>
      <c r="I4765" s="8"/>
    </row>
    <row r="4766" spans="8:9" x14ac:dyDescent="0.25">
      <c r="H4766" s="8"/>
      <c r="I4766" s="8"/>
    </row>
    <row r="4767" spans="8:9" x14ac:dyDescent="0.25">
      <c r="H4767" s="8"/>
      <c r="I4767" s="8"/>
    </row>
    <row r="4768" spans="8:9" x14ac:dyDescent="0.25">
      <c r="H4768" s="8"/>
      <c r="I4768" s="8"/>
    </row>
    <row r="4769" spans="8:9" x14ac:dyDescent="0.25">
      <c r="H4769" s="8"/>
      <c r="I4769" s="8"/>
    </row>
    <row r="4770" spans="8:9" x14ac:dyDescent="0.25">
      <c r="H4770" s="8"/>
      <c r="I4770" s="8"/>
    </row>
    <row r="4771" spans="8:9" x14ac:dyDescent="0.25">
      <c r="H4771" s="8"/>
      <c r="I4771" s="8"/>
    </row>
    <row r="4772" spans="8:9" x14ac:dyDescent="0.25">
      <c r="H4772" s="8"/>
      <c r="I4772" s="8"/>
    </row>
    <row r="4773" spans="8:9" x14ac:dyDescent="0.25">
      <c r="H4773" s="8"/>
      <c r="I4773" s="8"/>
    </row>
    <row r="4774" spans="8:9" x14ac:dyDescent="0.25">
      <c r="H4774" s="8"/>
      <c r="I4774" s="8"/>
    </row>
    <row r="4775" spans="8:9" x14ac:dyDescent="0.25">
      <c r="H4775" s="8"/>
      <c r="I4775" s="8"/>
    </row>
    <row r="4776" spans="8:9" x14ac:dyDescent="0.25">
      <c r="H4776" s="8"/>
      <c r="I4776" s="8"/>
    </row>
    <row r="4777" spans="8:9" x14ac:dyDescent="0.25">
      <c r="H4777" s="8"/>
      <c r="I4777" s="8"/>
    </row>
    <row r="4778" spans="8:9" x14ac:dyDescent="0.25">
      <c r="H4778" s="8"/>
      <c r="I4778" s="8"/>
    </row>
    <row r="4779" spans="8:9" x14ac:dyDescent="0.25">
      <c r="H4779" s="8"/>
      <c r="I4779" s="8"/>
    </row>
    <row r="4780" spans="8:9" x14ac:dyDescent="0.25">
      <c r="H4780" s="8"/>
      <c r="I4780" s="8"/>
    </row>
    <row r="4781" spans="8:9" x14ac:dyDescent="0.25">
      <c r="H4781" s="8"/>
      <c r="I4781" s="8"/>
    </row>
    <row r="4782" spans="8:9" x14ac:dyDescent="0.25">
      <c r="H4782" s="8"/>
      <c r="I4782" s="8"/>
    </row>
    <row r="4783" spans="8:9" x14ac:dyDescent="0.25">
      <c r="H4783" s="8"/>
      <c r="I4783" s="8"/>
    </row>
    <row r="4784" spans="8:9" x14ac:dyDescent="0.25">
      <c r="H4784" s="8"/>
      <c r="I4784" s="8"/>
    </row>
    <row r="4785" spans="8:9" x14ac:dyDescent="0.25">
      <c r="H4785" s="8"/>
      <c r="I4785" s="8"/>
    </row>
    <row r="4786" spans="8:9" x14ac:dyDescent="0.25">
      <c r="H4786" s="8"/>
      <c r="I4786" s="8"/>
    </row>
    <row r="4787" spans="8:9" x14ac:dyDescent="0.25">
      <c r="H4787" s="8"/>
      <c r="I4787" s="8"/>
    </row>
    <row r="4788" spans="8:9" x14ac:dyDescent="0.25">
      <c r="H4788" s="8"/>
      <c r="I4788" s="8"/>
    </row>
    <row r="4789" spans="8:9" x14ac:dyDescent="0.25">
      <c r="H4789" s="8"/>
      <c r="I4789" s="8"/>
    </row>
    <row r="4790" spans="8:9" x14ac:dyDescent="0.25">
      <c r="H4790" s="8"/>
      <c r="I4790" s="8"/>
    </row>
    <row r="4791" spans="8:9" x14ac:dyDescent="0.25">
      <c r="H4791" s="8"/>
      <c r="I4791" s="8"/>
    </row>
    <row r="4792" spans="8:9" x14ac:dyDescent="0.25">
      <c r="H4792" s="8"/>
      <c r="I4792" s="8"/>
    </row>
    <row r="4793" spans="8:9" x14ac:dyDescent="0.25">
      <c r="H4793" s="8"/>
      <c r="I4793" s="8"/>
    </row>
    <row r="4794" spans="8:9" x14ac:dyDescent="0.25">
      <c r="H4794" s="8"/>
      <c r="I4794" s="8"/>
    </row>
    <row r="4795" spans="8:9" x14ac:dyDescent="0.25">
      <c r="H4795" s="8"/>
      <c r="I4795" s="8"/>
    </row>
    <row r="4796" spans="8:9" x14ac:dyDescent="0.25">
      <c r="H4796" s="8"/>
      <c r="I4796" s="8"/>
    </row>
    <row r="4797" spans="8:9" x14ac:dyDescent="0.25">
      <c r="H4797" s="8"/>
      <c r="I4797" s="8"/>
    </row>
    <row r="4798" spans="8:9" x14ac:dyDescent="0.25">
      <c r="H4798" s="8"/>
      <c r="I4798" s="8"/>
    </row>
    <row r="4799" spans="8:9" x14ac:dyDescent="0.25">
      <c r="H4799" s="8"/>
      <c r="I4799" s="8"/>
    </row>
    <row r="4800" spans="8:9" x14ac:dyDescent="0.25">
      <c r="H4800" s="8"/>
      <c r="I4800" s="8"/>
    </row>
    <row r="4801" spans="8:9" x14ac:dyDescent="0.25">
      <c r="H4801" s="8"/>
      <c r="I4801" s="8"/>
    </row>
    <row r="4802" spans="8:9" x14ac:dyDescent="0.25">
      <c r="H4802" s="8"/>
      <c r="I4802" s="8"/>
    </row>
    <row r="4803" spans="8:9" x14ac:dyDescent="0.25">
      <c r="H4803" s="8"/>
      <c r="I4803" s="8"/>
    </row>
    <row r="4804" spans="8:9" x14ac:dyDescent="0.25">
      <c r="H4804" s="8"/>
      <c r="I4804" s="8"/>
    </row>
    <row r="4805" spans="8:9" x14ac:dyDescent="0.25">
      <c r="H4805" s="8"/>
      <c r="I4805" s="8"/>
    </row>
    <row r="4806" spans="8:9" x14ac:dyDescent="0.25">
      <c r="H4806" s="8"/>
      <c r="I4806" s="8"/>
    </row>
    <row r="4807" spans="8:9" x14ac:dyDescent="0.25">
      <c r="H4807" s="8"/>
      <c r="I4807" s="8"/>
    </row>
    <row r="4808" spans="8:9" x14ac:dyDescent="0.25">
      <c r="H4808" s="8"/>
      <c r="I4808" s="8"/>
    </row>
    <row r="4809" spans="8:9" x14ac:dyDescent="0.25">
      <c r="H4809" s="8"/>
      <c r="I4809" s="8"/>
    </row>
    <row r="4810" spans="8:9" x14ac:dyDescent="0.25">
      <c r="H4810" s="8"/>
      <c r="I4810" s="8"/>
    </row>
    <row r="4811" spans="8:9" x14ac:dyDescent="0.25">
      <c r="H4811" s="8"/>
      <c r="I4811" s="8"/>
    </row>
    <row r="4812" spans="8:9" x14ac:dyDescent="0.25">
      <c r="H4812" s="8"/>
      <c r="I4812" s="8"/>
    </row>
    <row r="4813" spans="8:9" x14ac:dyDescent="0.25">
      <c r="H4813" s="8"/>
      <c r="I4813" s="8"/>
    </row>
    <row r="4814" spans="8:9" x14ac:dyDescent="0.25">
      <c r="H4814" s="8"/>
      <c r="I4814" s="8"/>
    </row>
    <row r="4815" spans="8:9" x14ac:dyDescent="0.25">
      <c r="H4815" s="8"/>
      <c r="I4815" s="8"/>
    </row>
    <row r="4816" spans="8:9" x14ac:dyDescent="0.25">
      <c r="H4816" s="8"/>
      <c r="I4816" s="8"/>
    </row>
    <row r="4817" spans="8:9" x14ac:dyDescent="0.25">
      <c r="H4817" s="8"/>
      <c r="I4817" s="8"/>
    </row>
    <row r="4818" spans="8:9" x14ac:dyDescent="0.25">
      <c r="H4818" s="8"/>
      <c r="I4818" s="8"/>
    </row>
    <row r="4819" spans="8:9" x14ac:dyDescent="0.25">
      <c r="H4819" s="8"/>
      <c r="I4819" s="8"/>
    </row>
    <row r="4820" spans="8:9" x14ac:dyDescent="0.25">
      <c r="H4820" s="8"/>
      <c r="I4820" s="8"/>
    </row>
    <row r="4821" spans="8:9" x14ac:dyDescent="0.25">
      <c r="H4821" s="8"/>
      <c r="I4821" s="8"/>
    </row>
    <row r="4822" spans="8:9" x14ac:dyDescent="0.25">
      <c r="H4822" s="8"/>
      <c r="I4822" s="8"/>
    </row>
    <row r="4823" spans="8:9" x14ac:dyDescent="0.25">
      <c r="H4823" s="8"/>
      <c r="I4823" s="8"/>
    </row>
    <row r="4824" spans="8:9" x14ac:dyDescent="0.25">
      <c r="H4824" s="8"/>
      <c r="I4824" s="8"/>
    </row>
    <row r="4825" spans="8:9" x14ac:dyDescent="0.25">
      <c r="H4825" s="8"/>
      <c r="I4825" s="8"/>
    </row>
    <row r="4826" spans="8:9" x14ac:dyDescent="0.25">
      <c r="H4826" s="8"/>
      <c r="I4826" s="8"/>
    </row>
    <row r="4827" spans="8:9" x14ac:dyDescent="0.25">
      <c r="H4827" s="8"/>
      <c r="I4827" s="8"/>
    </row>
    <row r="4828" spans="8:9" x14ac:dyDescent="0.25">
      <c r="H4828" s="8"/>
      <c r="I4828" s="8"/>
    </row>
    <row r="4829" spans="8:9" x14ac:dyDescent="0.25">
      <c r="H4829" s="8"/>
      <c r="I4829" s="8"/>
    </row>
    <row r="4830" spans="8:9" x14ac:dyDescent="0.25">
      <c r="H4830" s="8"/>
      <c r="I4830" s="8"/>
    </row>
    <row r="4831" spans="8:9" x14ac:dyDescent="0.25">
      <c r="H4831" s="8"/>
      <c r="I4831" s="8"/>
    </row>
    <row r="4832" spans="8:9" x14ac:dyDescent="0.25">
      <c r="H4832" s="8"/>
      <c r="I4832" s="8"/>
    </row>
    <row r="4833" spans="8:9" x14ac:dyDescent="0.25">
      <c r="H4833" s="8"/>
      <c r="I4833" s="8"/>
    </row>
    <row r="4834" spans="8:9" x14ac:dyDescent="0.25">
      <c r="H4834" s="8"/>
      <c r="I4834" s="8"/>
    </row>
    <row r="4835" spans="8:9" x14ac:dyDescent="0.25">
      <c r="H4835" s="8"/>
      <c r="I4835" s="8"/>
    </row>
    <row r="4836" spans="8:9" x14ac:dyDescent="0.25">
      <c r="H4836" s="8"/>
      <c r="I4836" s="8"/>
    </row>
    <row r="4837" spans="8:9" x14ac:dyDescent="0.25">
      <c r="H4837" s="8"/>
      <c r="I4837" s="8"/>
    </row>
    <row r="4838" spans="8:9" x14ac:dyDescent="0.25">
      <c r="H4838" s="8"/>
      <c r="I4838" s="8"/>
    </row>
    <row r="4839" spans="8:9" x14ac:dyDescent="0.25">
      <c r="H4839" s="8"/>
      <c r="I4839" s="8"/>
    </row>
    <row r="4840" spans="8:9" x14ac:dyDescent="0.25">
      <c r="H4840" s="8"/>
      <c r="I4840" s="8"/>
    </row>
    <row r="4841" spans="8:9" x14ac:dyDescent="0.25">
      <c r="H4841" s="8"/>
      <c r="I4841" s="8"/>
    </row>
    <row r="4842" spans="8:9" x14ac:dyDescent="0.25">
      <c r="H4842" s="8"/>
      <c r="I4842" s="8"/>
    </row>
    <row r="4843" spans="8:9" x14ac:dyDescent="0.25">
      <c r="H4843" s="8"/>
      <c r="I4843" s="8"/>
    </row>
    <row r="4844" spans="8:9" x14ac:dyDescent="0.25">
      <c r="H4844" s="8"/>
      <c r="I4844" s="8"/>
    </row>
    <row r="4845" spans="8:9" x14ac:dyDescent="0.25">
      <c r="H4845" s="8"/>
      <c r="I4845" s="8"/>
    </row>
    <row r="4846" spans="8:9" x14ac:dyDescent="0.25">
      <c r="H4846" s="8"/>
      <c r="I4846" s="8"/>
    </row>
    <row r="4847" spans="8:9" x14ac:dyDescent="0.25">
      <c r="H4847" s="8"/>
      <c r="I4847" s="8"/>
    </row>
    <row r="4848" spans="8:9" x14ac:dyDescent="0.25">
      <c r="H4848" s="8"/>
      <c r="I4848" s="8"/>
    </row>
    <row r="4849" spans="8:9" x14ac:dyDescent="0.25">
      <c r="H4849" s="8"/>
      <c r="I4849" s="8"/>
    </row>
    <row r="4850" spans="8:9" x14ac:dyDescent="0.25">
      <c r="H4850" s="8"/>
      <c r="I4850" s="8"/>
    </row>
    <row r="4851" spans="8:9" x14ac:dyDescent="0.25">
      <c r="H4851" s="8"/>
      <c r="I4851" s="8"/>
    </row>
    <row r="4852" spans="8:9" x14ac:dyDescent="0.25">
      <c r="H4852" s="8"/>
      <c r="I4852" s="8"/>
    </row>
    <row r="4853" spans="8:9" x14ac:dyDescent="0.25">
      <c r="H4853" s="8"/>
      <c r="I4853" s="8"/>
    </row>
    <row r="4854" spans="8:9" x14ac:dyDescent="0.25">
      <c r="H4854" s="8"/>
      <c r="I4854" s="8"/>
    </row>
    <row r="4855" spans="8:9" x14ac:dyDescent="0.25">
      <c r="H4855" s="8"/>
      <c r="I4855" s="8"/>
    </row>
    <row r="4856" spans="8:9" x14ac:dyDescent="0.25">
      <c r="H4856" s="8"/>
      <c r="I4856" s="8"/>
    </row>
    <row r="4857" spans="8:9" x14ac:dyDescent="0.25">
      <c r="H4857" s="8"/>
      <c r="I4857" s="8"/>
    </row>
    <row r="4858" spans="8:9" x14ac:dyDescent="0.25">
      <c r="H4858" s="8"/>
      <c r="I4858" s="8"/>
    </row>
    <row r="4859" spans="8:9" x14ac:dyDescent="0.25">
      <c r="H4859" s="8"/>
      <c r="I4859" s="8"/>
    </row>
    <row r="4860" spans="8:9" x14ac:dyDescent="0.25">
      <c r="H4860" s="8"/>
      <c r="I4860" s="8"/>
    </row>
    <row r="4861" spans="8:9" x14ac:dyDescent="0.25">
      <c r="H4861" s="8"/>
      <c r="I4861" s="8"/>
    </row>
    <row r="4862" spans="8:9" x14ac:dyDescent="0.25">
      <c r="H4862" s="8"/>
      <c r="I4862" s="8"/>
    </row>
    <row r="4863" spans="8:9" x14ac:dyDescent="0.25">
      <c r="H4863" s="8"/>
      <c r="I4863" s="8"/>
    </row>
    <row r="4864" spans="8:9" x14ac:dyDescent="0.25">
      <c r="H4864" s="8"/>
      <c r="I4864" s="8"/>
    </row>
    <row r="4865" spans="8:9" x14ac:dyDescent="0.25">
      <c r="H4865" s="8"/>
      <c r="I4865" s="8"/>
    </row>
    <row r="4866" spans="8:9" x14ac:dyDescent="0.25">
      <c r="H4866" s="8"/>
      <c r="I4866" s="8"/>
    </row>
    <row r="4867" spans="8:9" x14ac:dyDescent="0.25">
      <c r="H4867" s="8"/>
      <c r="I4867" s="8"/>
    </row>
    <row r="4868" spans="8:9" x14ac:dyDescent="0.25">
      <c r="H4868" s="8"/>
      <c r="I4868" s="8"/>
    </row>
    <row r="4869" spans="8:9" x14ac:dyDescent="0.25">
      <c r="H4869" s="8"/>
      <c r="I4869" s="8"/>
    </row>
    <row r="4870" spans="8:9" x14ac:dyDescent="0.25">
      <c r="H4870" s="8"/>
      <c r="I4870" s="8"/>
    </row>
    <row r="4871" spans="8:9" x14ac:dyDescent="0.25">
      <c r="H4871" s="8"/>
      <c r="I4871" s="8"/>
    </row>
    <row r="4872" spans="8:9" x14ac:dyDescent="0.25">
      <c r="H4872" s="8"/>
      <c r="I4872" s="8"/>
    </row>
    <row r="4873" spans="8:9" x14ac:dyDescent="0.25">
      <c r="H4873" s="8"/>
      <c r="I4873" s="8"/>
    </row>
    <row r="4874" spans="8:9" x14ac:dyDescent="0.25">
      <c r="H4874" s="8"/>
      <c r="I4874" s="8"/>
    </row>
    <row r="4875" spans="8:9" x14ac:dyDescent="0.25">
      <c r="H4875" s="8"/>
      <c r="I4875" s="8"/>
    </row>
    <row r="4876" spans="8:9" x14ac:dyDescent="0.25">
      <c r="H4876" s="8"/>
      <c r="I4876" s="8"/>
    </row>
    <row r="4877" spans="8:9" x14ac:dyDescent="0.25">
      <c r="H4877" s="8"/>
      <c r="I4877" s="8"/>
    </row>
    <row r="4878" spans="8:9" x14ac:dyDescent="0.25">
      <c r="H4878" s="8"/>
      <c r="I4878" s="8"/>
    </row>
    <row r="4879" spans="8:9" x14ac:dyDescent="0.25">
      <c r="H4879" s="8"/>
      <c r="I4879" s="8"/>
    </row>
    <row r="4880" spans="8:9" x14ac:dyDescent="0.25">
      <c r="H4880" s="8"/>
      <c r="I4880" s="8"/>
    </row>
    <row r="4881" spans="8:9" x14ac:dyDescent="0.25">
      <c r="H4881" s="8"/>
      <c r="I4881" s="8"/>
    </row>
    <row r="4882" spans="8:9" x14ac:dyDescent="0.25">
      <c r="H4882" s="8"/>
      <c r="I4882" s="8"/>
    </row>
    <row r="4883" spans="8:9" x14ac:dyDescent="0.25">
      <c r="H4883" s="8"/>
      <c r="I4883" s="8"/>
    </row>
    <row r="4884" spans="8:9" x14ac:dyDescent="0.25">
      <c r="H4884" s="8"/>
      <c r="I4884" s="8"/>
    </row>
    <row r="4885" spans="8:9" x14ac:dyDescent="0.25">
      <c r="H4885" s="8"/>
      <c r="I4885" s="8"/>
    </row>
    <row r="4886" spans="8:9" x14ac:dyDescent="0.25">
      <c r="H4886" s="8"/>
      <c r="I4886" s="8"/>
    </row>
    <row r="4887" spans="8:9" x14ac:dyDescent="0.25">
      <c r="H4887" s="8"/>
      <c r="I4887" s="8"/>
    </row>
    <row r="4888" spans="8:9" x14ac:dyDescent="0.25">
      <c r="H4888" s="8"/>
      <c r="I4888" s="8"/>
    </row>
    <row r="4889" spans="8:9" x14ac:dyDescent="0.25">
      <c r="H4889" s="8"/>
      <c r="I4889" s="8"/>
    </row>
    <row r="4890" spans="8:9" x14ac:dyDescent="0.25">
      <c r="H4890" s="8"/>
      <c r="I4890" s="8"/>
    </row>
    <row r="4891" spans="8:9" x14ac:dyDescent="0.25">
      <c r="H4891" s="8"/>
      <c r="I4891" s="8"/>
    </row>
    <row r="4892" spans="8:9" x14ac:dyDescent="0.25">
      <c r="H4892" s="8"/>
      <c r="I4892" s="8"/>
    </row>
    <row r="4893" spans="8:9" x14ac:dyDescent="0.25">
      <c r="H4893" s="8"/>
      <c r="I4893" s="8"/>
    </row>
    <row r="4894" spans="8:9" x14ac:dyDescent="0.25">
      <c r="H4894" s="8"/>
      <c r="I4894" s="8"/>
    </row>
    <row r="4895" spans="8:9" x14ac:dyDescent="0.25">
      <c r="H4895" s="8"/>
      <c r="I4895" s="8"/>
    </row>
    <row r="4896" spans="8:9" x14ac:dyDescent="0.25">
      <c r="H4896" s="8"/>
      <c r="I4896" s="8"/>
    </row>
    <row r="4897" spans="8:9" x14ac:dyDescent="0.25">
      <c r="H4897" s="8"/>
      <c r="I4897" s="8"/>
    </row>
    <row r="4898" spans="8:9" x14ac:dyDescent="0.25">
      <c r="H4898" s="8"/>
      <c r="I4898" s="8"/>
    </row>
    <row r="4899" spans="8:9" x14ac:dyDescent="0.25">
      <c r="H4899" s="8"/>
      <c r="I4899" s="8"/>
    </row>
    <row r="4900" spans="8:9" x14ac:dyDescent="0.25">
      <c r="H4900" s="8"/>
      <c r="I4900" s="8"/>
    </row>
    <row r="4901" spans="8:9" x14ac:dyDescent="0.25">
      <c r="H4901" s="8"/>
      <c r="I4901" s="8"/>
    </row>
    <row r="4902" spans="8:9" x14ac:dyDescent="0.25">
      <c r="H4902" s="8"/>
      <c r="I4902" s="8"/>
    </row>
    <row r="4903" spans="8:9" x14ac:dyDescent="0.25">
      <c r="H4903" s="8"/>
      <c r="I4903" s="8"/>
    </row>
    <row r="4904" spans="8:9" x14ac:dyDescent="0.25">
      <c r="H4904" s="8"/>
      <c r="I4904" s="8"/>
    </row>
    <row r="4905" spans="8:9" x14ac:dyDescent="0.25">
      <c r="H4905" s="8"/>
      <c r="I4905" s="8"/>
    </row>
    <row r="4906" spans="8:9" x14ac:dyDescent="0.25">
      <c r="H4906" s="8"/>
      <c r="I4906" s="8"/>
    </row>
    <row r="4907" spans="8:9" x14ac:dyDescent="0.25">
      <c r="H4907" s="8"/>
      <c r="I4907" s="8"/>
    </row>
    <row r="4908" spans="8:9" x14ac:dyDescent="0.25">
      <c r="H4908" s="8"/>
      <c r="I4908" s="8"/>
    </row>
    <row r="4909" spans="8:9" x14ac:dyDescent="0.25">
      <c r="H4909" s="8"/>
      <c r="I4909" s="8"/>
    </row>
    <row r="4910" spans="8:9" x14ac:dyDescent="0.25">
      <c r="H4910" s="8"/>
      <c r="I4910" s="8"/>
    </row>
    <row r="4911" spans="8:9" x14ac:dyDescent="0.25">
      <c r="H4911" s="8"/>
      <c r="I4911" s="8"/>
    </row>
    <row r="4912" spans="8:9" x14ac:dyDescent="0.25">
      <c r="H4912" s="8"/>
      <c r="I4912" s="8"/>
    </row>
    <row r="4913" spans="8:9" x14ac:dyDescent="0.25">
      <c r="H4913" s="8"/>
      <c r="I4913" s="8"/>
    </row>
    <row r="4914" spans="8:9" x14ac:dyDescent="0.25">
      <c r="H4914" s="8"/>
      <c r="I4914" s="8"/>
    </row>
    <row r="4915" spans="8:9" x14ac:dyDescent="0.25">
      <c r="H4915" s="8"/>
      <c r="I4915" s="8"/>
    </row>
    <row r="4916" spans="8:9" x14ac:dyDescent="0.25">
      <c r="H4916" s="8"/>
      <c r="I4916" s="8"/>
    </row>
    <row r="4917" spans="8:9" x14ac:dyDescent="0.25">
      <c r="H4917" s="8"/>
      <c r="I4917" s="8"/>
    </row>
    <row r="4918" spans="8:9" x14ac:dyDescent="0.25">
      <c r="H4918" s="8"/>
      <c r="I4918" s="8"/>
    </row>
    <row r="4919" spans="8:9" x14ac:dyDescent="0.25">
      <c r="H4919" s="8"/>
      <c r="I4919" s="8"/>
    </row>
    <row r="4920" spans="8:9" x14ac:dyDescent="0.25">
      <c r="H4920" s="8"/>
      <c r="I4920" s="8"/>
    </row>
    <row r="4921" spans="8:9" x14ac:dyDescent="0.25">
      <c r="H4921" s="8"/>
      <c r="I4921" s="8"/>
    </row>
    <row r="4922" spans="8:9" x14ac:dyDescent="0.25">
      <c r="H4922" s="8"/>
      <c r="I4922" s="8"/>
    </row>
    <row r="4923" spans="8:9" x14ac:dyDescent="0.25">
      <c r="H4923" s="8"/>
      <c r="I4923" s="8"/>
    </row>
    <row r="4924" spans="8:9" x14ac:dyDescent="0.25">
      <c r="H4924" s="8"/>
      <c r="I4924" s="8"/>
    </row>
    <row r="4925" spans="8:9" x14ac:dyDescent="0.25">
      <c r="H4925" s="8"/>
      <c r="I4925" s="8"/>
    </row>
    <row r="4926" spans="8:9" x14ac:dyDescent="0.25">
      <c r="H4926" s="8"/>
      <c r="I4926" s="8"/>
    </row>
    <row r="4927" spans="8:9" x14ac:dyDescent="0.25">
      <c r="H4927" s="8"/>
      <c r="I4927" s="8"/>
    </row>
    <row r="4928" spans="8:9" x14ac:dyDescent="0.25">
      <c r="H4928" s="8"/>
      <c r="I4928" s="8"/>
    </row>
    <row r="4929" spans="8:9" x14ac:dyDescent="0.25">
      <c r="H4929" s="8"/>
      <c r="I4929" s="8"/>
    </row>
    <row r="4930" spans="8:9" x14ac:dyDescent="0.25">
      <c r="H4930" s="8"/>
      <c r="I4930" s="8"/>
    </row>
    <row r="4931" spans="8:9" x14ac:dyDescent="0.25">
      <c r="H4931" s="8"/>
      <c r="I4931" s="8"/>
    </row>
    <row r="4932" spans="8:9" x14ac:dyDescent="0.25">
      <c r="H4932" s="8"/>
      <c r="I4932" s="8"/>
    </row>
    <row r="4933" spans="8:9" x14ac:dyDescent="0.25">
      <c r="H4933" s="8"/>
      <c r="I4933" s="8"/>
    </row>
    <row r="4934" spans="8:9" x14ac:dyDescent="0.25">
      <c r="H4934" s="8"/>
      <c r="I4934" s="8"/>
    </row>
    <row r="4935" spans="8:9" x14ac:dyDescent="0.25">
      <c r="H4935" s="8"/>
      <c r="I4935" s="8"/>
    </row>
    <row r="4936" spans="8:9" x14ac:dyDescent="0.25">
      <c r="H4936" s="8"/>
      <c r="I4936" s="8"/>
    </row>
    <row r="4937" spans="8:9" x14ac:dyDescent="0.25">
      <c r="H4937" s="8"/>
      <c r="I4937" s="8"/>
    </row>
    <row r="4938" spans="8:9" x14ac:dyDescent="0.25">
      <c r="H4938" s="8"/>
      <c r="I4938" s="8"/>
    </row>
    <row r="4939" spans="8:9" x14ac:dyDescent="0.25">
      <c r="H4939" s="8"/>
      <c r="I4939" s="8"/>
    </row>
    <row r="4940" spans="8:9" x14ac:dyDescent="0.25">
      <c r="H4940" s="8"/>
      <c r="I4940" s="8"/>
    </row>
    <row r="4941" spans="8:9" x14ac:dyDescent="0.25">
      <c r="H4941" s="8"/>
      <c r="I4941" s="8"/>
    </row>
    <row r="4942" spans="8:9" x14ac:dyDescent="0.25">
      <c r="H4942" s="8"/>
      <c r="I4942" s="8"/>
    </row>
    <row r="4943" spans="8:9" x14ac:dyDescent="0.25">
      <c r="H4943" s="8"/>
      <c r="I4943" s="8"/>
    </row>
    <row r="4944" spans="8:9" x14ac:dyDescent="0.25">
      <c r="H4944" s="8"/>
      <c r="I4944" s="8"/>
    </row>
    <row r="4945" spans="8:9" x14ac:dyDescent="0.25">
      <c r="H4945" s="8"/>
      <c r="I4945" s="8"/>
    </row>
    <row r="4946" spans="8:9" x14ac:dyDescent="0.25">
      <c r="H4946" s="8"/>
      <c r="I4946" s="8"/>
    </row>
    <row r="4947" spans="8:9" x14ac:dyDescent="0.25">
      <c r="H4947" s="8"/>
      <c r="I4947" s="8"/>
    </row>
    <row r="4948" spans="8:9" x14ac:dyDescent="0.25">
      <c r="H4948" s="8"/>
      <c r="I4948" s="8"/>
    </row>
    <row r="4949" spans="8:9" x14ac:dyDescent="0.25">
      <c r="H4949" s="8"/>
      <c r="I4949" s="8"/>
    </row>
    <row r="4950" spans="8:9" x14ac:dyDescent="0.25">
      <c r="H4950" s="8"/>
      <c r="I4950" s="8"/>
    </row>
    <row r="4951" spans="8:9" x14ac:dyDescent="0.25">
      <c r="H4951" s="8"/>
      <c r="I4951" s="8"/>
    </row>
    <row r="4952" spans="8:9" x14ac:dyDescent="0.25">
      <c r="H4952" s="8"/>
      <c r="I4952" s="8"/>
    </row>
    <row r="4953" spans="8:9" x14ac:dyDescent="0.25">
      <c r="H4953" s="8"/>
      <c r="I4953" s="8"/>
    </row>
    <row r="4954" spans="8:9" x14ac:dyDescent="0.25">
      <c r="H4954" s="8"/>
      <c r="I4954" s="8"/>
    </row>
    <row r="4955" spans="8:9" x14ac:dyDescent="0.25">
      <c r="H4955" s="8"/>
      <c r="I4955" s="8"/>
    </row>
    <row r="4956" spans="8:9" x14ac:dyDescent="0.25">
      <c r="H4956" s="8"/>
      <c r="I4956" s="8"/>
    </row>
    <row r="4957" spans="8:9" x14ac:dyDescent="0.25">
      <c r="H4957" s="8"/>
      <c r="I4957" s="8"/>
    </row>
    <row r="4958" spans="8:9" x14ac:dyDescent="0.25">
      <c r="H4958" s="8"/>
      <c r="I4958" s="8"/>
    </row>
    <row r="4959" spans="8:9" x14ac:dyDescent="0.25">
      <c r="H4959" s="8"/>
      <c r="I4959" s="8"/>
    </row>
    <row r="4960" spans="8:9" x14ac:dyDescent="0.25">
      <c r="H4960" s="8"/>
      <c r="I4960" s="8"/>
    </row>
    <row r="4961" spans="8:9" x14ac:dyDescent="0.25">
      <c r="H4961" s="8"/>
      <c r="I4961" s="8"/>
    </row>
    <row r="4962" spans="8:9" x14ac:dyDescent="0.25">
      <c r="H4962" s="8"/>
      <c r="I4962" s="8"/>
    </row>
    <row r="4963" spans="8:9" x14ac:dyDescent="0.25">
      <c r="H4963" s="8"/>
      <c r="I4963" s="8"/>
    </row>
    <row r="4964" spans="8:9" x14ac:dyDescent="0.25">
      <c r="H4964" s="8"/>
      <c r="I4964" s="8"/>
    </row>
    <row r="4965" spans="8:9" x14ac:dyDescent="0.25">
      <c r="H4965" s="8"/>
      <c r="I4965" s="8"/>
    </row>
    <row r="4966" spans="8:9" x14ac:dyDescent="0.25">
      <c r="H4966" s="8"/>
      <c r="I4966" s="8"/>
    </row>
    <row r="4967" spans="8:9" x14ac:dyDescent="0.25">
      <c r="H4967" s="8"/>
      <c r="I4967" s="8"/>
    </row>
    <row r="4968" spans="8:9" x14ac:dyDescent="0.25">
      <c r="H4968" s="8"/>
      <c r="I4968" s="8"/>
    </row>
    <row r="4969" spans="8:9" x14ac:dyDescent="0.25">
      <c r="H4969" s="8"/>
      <c r="I4969" s="8"/>
    </row>
    <row r="4970" spans="8:9" x14ac:dyDescent="0.25">
      <c r="H4970" s="8"/>
      <c r="I4970" s="8"/>
    </row>
    <row r="4971" spans="8:9" x14ac:dyDescent="0.25">
      <c r="H4971" s="8"/>
      <c r="I4971" s="8"/>
    </row>
    <row r="4972" spans="8:9" x14ac:dyDescent="0.25">
      <c r="H4972" s="8"/>
      <c r="I4972" s="8"/>
    </row>
    <row r="4973" spans="8:9" x14ac:dyDescent="0.25">
      <c r="H4973" s="8"/>
      <c r="I4973" s="8"/>
    </row>
    <row r="4974" spans="8:9" x14ac:dyDescent="0.25">
      <c r="H4974" s="8"/>
      <c r="I4974" s="8"/>
    </row>
    <row r="4975" spans="8:9" x14ac:dyDescent="0.25">
      <c r="H4975" s="8"/>
      <c r="I4975" s="8"/>
    </row>
    <row r="4976" spans="8:9" x14ac:dyDescent="0.25">
      <c r="H4976" s="8"/>
      <c r="I4976" s="8"/>
    </row>
    <row r="4977" spans="8:9" x14ac:dyDescent="0.25">
      <c r="H4977" s="8"/>
      <c r="I4977" s="8"/>
    </row>
    <row r="4978" spans="8:9" x14ac:dyDescent="0.25">
      <c r="H4978" s="8"/>
      <c r="I4978" s="8"/>
    </row>
    <row r="4979" spans="8:9" x14ac:dyDescent="0.25">
      <c r="H4979" s="8"/>
      <c r="I4979" s="8"/>
    </row>
    <row r="4980" spans="8:9" x14ac:dyDescent="0.25">
      <c r="H4980" s="8"/>
      <c r="I4980" s="8"/>
    </row>
    <row r="4981" spans="8:9" x14ac:dyDescent="0.25">
      <c r="H4981" s="8"/>
      <c r="I4981" s="8"/>
    </row>
    <row r="4982" spans="8:9" x14ac:dyDescent="0.25">
      <c r="H4982" s="8"/>
      <c r="I4982" s="8"/>
    </row>
    <row r="4983" spans="8:9" x14ac:dyDescent="0.25">
      <c r="H4983" s="8"/>
      <c r="I4983" s="8"/>
    </row>
    <row r="4984" spans="8:9" x14ac:dyDescent="0.25">
      <c r="H4984" s="8"/>
      <c r="I4984" s="8"/>
    </row>
    <row r="4985" spans="8:9" x14ac:dyDescent="0.25">
      <c r="H4985" s="8"/>
      <c r="I4985" s="8"/>
    </row>
    <row r="4986" spans="8:9" x14ac:dyDescent="0.25">
      <c r="H4986" s="8"/>
      <c r="I4986" s="8"/>
    </row>
    <row r="4987" spans="8:9" x14ac:dyDescent="0.25">
      <c r="H4987" s="8"/>
      <c r="I4987" s="8"/>
    </row>
    <row r="4988" spans="8:9" x14ac:dyDescent="0.25">
      <c r="H4988" s="8"/>
      <c r="I4988" s="8"/>
    </row>
    <row r="4989" spans="8:9" x14ac:dyDescent="0.25">
      <c r="H4989" s="8"/>
      <c r="I4989" s="8"/>
    </row>
    <row r="4990" spans="8:9" x14ac:dyDescent="0.25">
      <c r="H4990" s="8"/>
      <c r="I4990" s="8"/>
    </row>
    <row r="4991" spans="8:9" x14ac:dyDescent="0.25">
      <c r="H4991" s="8"/>
      <c r="I4991" s="8"/>
    </row>
    <row r="4992" spans="8:9" x14ac:dyDescent="0.25">
      <c r="H4992" s="8"/>
      <c r="I4992" s="8"/>
    </row>
    <row r="4993" spans="8:9" x14ac:dyDescent="0.25">
      <c r="H4993" s="8"/>
      <c r="I4993" s="8"/>
    </row>
    <row r="4994" spans="8:9" x14ac:dyDescent="0.25">
      <c r="H4994" s="8"/>
      <c r="I4994" s="8"/>
    </row>
    <row r="4995" spans="8:9" x14ac:dyDescent="0.25">
      <c r="H4995" s="8"/>
      <c r="I4995" s="8"/>
    </row>
    <row r="4996" spans="8:9" x14ac:dyDescent="0.25">
      <c r="H4996" s="8"/>
      <c r="I4996" s="8"/>
    </row>
    <row r="4997" spans="8:9" x14ac:dyDescent="0.25">
      <c r="H4997" s="8"/>
      <c r="I4997" s="8"/>
    </row>
    <row r="4998" spans="8:9" x14ac:dyDescent="0.25">
      <c r="H4998" s="8"/>
      <c r="I4998" s="8"/>
    </row>
    <row r="4999" spans="8:9" x14ac:dyDescent="0.25">
      <c r="H4999" s="8"/>
      <c r="I4999" s="8"/>
    </row>
    <row r="5000" spans="8:9" x14ac:dyDescent="0.25">
      <c r="H5000" s="8"/>
      <c r="I5000" s="8"/>
    </row>
    <row r="5001" spans="8:9" x14ac:dyDescent="0.25">
      <c r="H5001" s="8"/>
      <c r="I5001" s="8"/>
    </row>
    <row r="5002" spans="8:9" x14ac:dyDescent="0.25">
      <c r="H5002" s="8"/>
      <c r="I5002" s="8"/>
    </row>
    <row r="5003" spans="8:9" x14ac:dyDescent="0.25">
      <c r="H5003" s="8"/>
      <c r="I5003" s="8"/>
    </row>
    <row r="5004" spans="8:9" x14ac:dyDescent="0.25">
      <c r="H5004" s="8"/>
      <c r="I5004" s="8"/>
    </row>
    <row r="5005" spans="8:9" x14ac:dyDescent="0.25">
      <c r="H5005" s="8"/>
      <c r="I5005" s="8"/>
    </row>
    <row r="5006" spans="8:9" x14ac:dyDescent="0.25">
      <c r="H5006" s="8"/>
      <c r="I5006" s="8"/>
    </row>
    <row r="5007" spans="8:9" x14ac:dyDescent="0.25">
      <c r="H5007" s="8"/>
      <c r="I5007" s="8"/>
    </row>
    <row r="5008" spans="8:9" x14ac:dyDescent="0.25">
      <c r="H5008" s="8"/>
      <c r="I5008" s="8"/>
    </row>
    <row r="5009" spans="8:9" x14ac:dyDescent="0.25">
      <c r="H5009" s="8"/>
      <c r="I5009" s="8"/>
    </row>
    <row r="5010" spans="8:9" x14ac:dyDescent="0.25">
      <c r="H5010" s="8"/>
      <c r="I5010" s="8"/>
    </row>
    <row r="5011" spans="8:9" x14ac:dyDescent="0.25">
      <c r="H5011" s="8"/>
      <c r="I5011" s="8"/>
    </row>
    <row r="5012" spans="8:9" x14ac:dyDescent="0.25">
      <c r="H5012" s="8"/>
      <c r="I5012" s="8"/>
    </row>
    <row r="5013" spans="8:9" x14ac:dyDescent="0.25">
      <c r="H5013" s="8"/>
      <c r="I5013" s="8"/>
    </row>
    <row r="5014" spans="8:9" x14ac:dyDescent="0.25">
      <c r="H5014" s="8"/>
      <c r="I5014" s="8"/>
    </row>
    <row r="5015" spans="8:9" x14ac:dyDescent="0.25">
      <c r="H5015" s="8"/>
      <c r="I5015" s="8"/>
    </row>
    <row r="5016" spans="8:9" x14ac:dyDescent="0.25">
      <c r="H5016" s="8"/>
      <c r="I5016" s="8"/>
    </row>
    <row r="5017" spans="8:9" x14ac:dyDescent="0.25">
      <c r="H5017" s="8"/>
      <c r="I5017" s="8"/>
    </row>
    <row r="5018" spans="8:9" x14ac:dyDescent="0.25">
      <c r="H5018" s="8"/>
      <c r="I5018" s="8"/>
    </row>
    <row r="5019" spans="8:9" x14ac:dyDescent="0.25">
      <c r="H5019" s="8"/>
      <c r="I5019" s="8"/>
    </row>
    <row r="5020" spans="8:9" x14ac:dyDescent="0.25">
      <c r="H5020" s="8"/>
      <c r="I5020" s="8"/>
    </row>
    <row r="5021" spans="8:9" x14ac:dyDescent="0.25">
      <c r="H5021" s="8"/>
      <c r="I5021" s="8"/>
    </row>
    <row r="5022" spans="8:9" x14ac:dyDescent="0.25">
      <c r="H5022" s="8"/>
      <c r="I5022" s="8"/>
    </row>
    <row r="5023" spans="8:9" x14ac:dyDescent="0.25">
      <c r="H5023" s="8"/>
      <c r="I5023" s="8"/>
    </row>
    <row r="5024" spans="8:9" x14ac:dyDescent="0.25">
      <c r="H5024" s="8"/>
      <c r="I5024" s="8"/>
    </row>
    <row r="5025" spans="8:9" x14ac:dyDescent="0.25">
      <c r="H5025" s="8"/>
      <c r="I5025" s="8"/>
    </row>
    <row r="5026" spans="8:9" x14ac:dyDescent="0.25">
      <c r="H5026" s="8"/>
      <c r="I5026" s="8"/>
    </row>
    <row r="5027" spans="8:9" x14ac:dyDescent="0.25">
      <c r="H5027" s="8"/>
      <c r="I5027" s="8"/>
    </row>
    <row r="5028" spans="8:9" x14ac:dyDescent="0.25">
      <c r="H5028" s="8"/>
      <c r="I5028" s="8"/>
    </row>
    <row r="5029" spans="8:9" x14ac:dyDescent="0.25">
      <c r="H5029" s="8"/>
      <c r="I5029" s="8"/>
    </row>
    <row r="5030" spans="8:9" x14ac:dyDescent="0.25">
      <c r="H5030" s="8"/>
      <c r="I5030" s="8"/>
    </row>
    <row r="5031" spans="8:9" x14ac:dyDescent="0.25">
      <c r="H5031" s="8"/>
      <c r="I5031" s="8"/>
    </row>
    <row r="5032" spans="8:9" x14ac:dyDescent="0.25">
      <c r="H5032" s="8"/>
      <c r="I5032" s="8"/>
    </row>
    <row r="5033" spans="8:9" x14ac:dyDescent="0.25">
      <c r="H5033" s="8"/>
      <c r="I5033" s="8"/>
    </row>
    <row r="5034" spans="8:9" x14ac:dyDescent="0.25">
      <c r="H5034" s="8"/>
      <c r="I5034" s="8"/>
    </row>
    <row r="5035" spans="8:9" x14ac:dyDescent="0.25">
      <c r="H5035" s="8"/>
      <c r="I5035" s="8"/>
    </row>
    <row r="5036" spans="8:9" x14ac:dyDescent="0.25">
      <c r="H5036" s="8"/>
      <c r="I5036" s="8"/>
    </row>
    <row r="5037" spans="8:9" x14ac:dyDescent="0.25">
      <c r="H5037" s="8"/>
      <c r="I5037" s="8"/>
    </row>
    <row r="5038" spans="8:9" x14ac:dyDescent="0.25">
      <c r="H5038" s="8"/>
      <c r="I5038" s="8"/>
    </row>
    <row r="5039" spans="8:9" x14ac:dyDescent="0.25">
      <c r="H5039" s="8"/>
      <c r="I5039" s="8"/>
    </row>
    <row r="5040" spans="8:9" x14ac:dyDescent="0.25">
      <c r="H5040" s="8"/>
      <c r="I5040" s="8"/>
    </row>
    <row r="5041" spans="8:9" x14ac:dyDescent="0.25">
      <c r="H5041" s="8"/>
      <c r="I5041" s="8"/>
    </row>
    <row r="5042" spans="8:9" x14ac:dyDescent="0.25">
      <c r="H5042" s="8"/>
      <c r="I5042" s="8"/>
    </row>
    <row r="5043" spans="8:9" x14ac:dyDescent="0.25">
      <c r="H5043" s="8"/>
      <c r="I5043" s="8"/>
    </row>
    <row r="5044" spans="8:9" x14ac:dyDescent="0.25">
      <c r="H5044" s="8"/>
      <c r="I5044" s="8"/>
    </row>
    <row r="5045" spans="8:9" x14ac:dyDescent="0.25">
      <c r="H5045" s="8"/>
      <c r="I5045" s="8"/>
    </row>
    <row r="5046" spans="8:9" x14ac:dyDescent="0.25">
      <c r="H5046" s="8"/>
      <c r="I5046" s="8"/>
    </row>
    <row r="5047" spans="8:9" x14ac:dyDescent="0.25">
      <c r="H5047" s="8"/>
      <c r="I5047" s="8"/>
    </row>
    <row r="5048" spans="8:9" x14ac:dyDescent="0.25">
      <c r="H5048" s="8"/>
      <c r="I5048" s="8"/>
    </row>
    <row r="5049" spans="8:9" x14ac:dyDescent="0.25">
      <c r="H5049" s="8"/>
      <c r="I5049" s="8"/>
    </row>
    <row r="5050" spans="8:9" x14ac:dyDescent="0.25">
      <c r="H5050" s="8"/>
      <c r="I5050" s="8"/>
    </row>
    <row r="5051" spans="8:9" x14ac:dyDescent="0.25">
      <c r="H5051" s="8"/>
      <c r="I5051" s="8"/>
    </row>
    <row r="5052" spans="8:9" x14ac:dyDescent="0.25">
      <c r="H5052" s="8"/>
      <c r="I5052" s="8"/>
    </row>
    <row r="5053" spans="8:9" x14ac:dyDescent="0.25">
      <c r="H5053" s="8"/>
      <c r="I5053" s="8"/>
    </row>
    <row r="5054" spans="8:9" x14ac:dyDescent="0.25">
      <c r="H5054" s="8"/>
      <c r="I5054" s="8"/>
    </row>
    <row r="5055" spans="8:9" x14ac:dyDescent="0.25">
      <c r="H5055" s="8"/>
      <c r="I5055" s="8"/>
    </row>
    <row r="5056" spans="8:9" x14ac:dyDescent="0.25">
      <c r="H5056" s="8"/>
      <c r="I5056" s="8"/>
    </row>
    <row r="5057" spans="8:9" x14ac:dyDescent="0.25">
      <c r="H5057" s="8"/>
      <c r="I5057" s="8"/>
    </row>
    <row r="5058" spans="8:9" x14ac:dyDescent="0.25">
      <c r="H5058" s="8"/>
      <c r="I5058" s="8"/>
    </row>
    <row r="5059" spans="8:9" x14ac:dyDescent="0.25">
      <c r="H5059" s="8"/>
      <c r="I5059" s="8"/>
    </row>
    <row r="5060" spans="8:9" x14ac:dyDescent="0.25">
      <c r="H5060" s="8"/>
      <c r="I5060" s="8"/>
    </row>
    <row r="5061" spans="8:9" x14ac:dyDescent="0.25">
      <c r="H5061" s="8"/>
      <c r="I5061" s="8"/>
    </row>
    <row r="5062" spans="8:9" x14ac:dyDescent="0.25">
      <c r="H5062" s="8"/>
      <c r="I5062" s="8"/>
    </row>
    <row r="5063" spans="8:9" x14ac:dyDescent="0.25">
      <c r="H5063" s="8"/>
      <c r="I5063" s="8"/>
    </row>
    <row r="5064" spans="8:9" x14ac:dyDescent="0.25">
      <c r="H5064" s="8"/>
      <c r="I5064" s="8"/>
    </row>
    <row r="5065" spans="8:9" x14ac:dyDescent="0.25">
      <c r="H5065" s="8"/>
      <c r="I5065" s="8"/>
    </row>
    <row r="5066" spans="8:9" x14ac:dyDescent="0.25">
      <c r="H5066" s="8"/>
      <c r="I5066" s="8"/>
    </row>
    <row r="5067" spans="8:9" x14ac:dyDescent="0.25">
      <c r="H5067" s="8"/>
      <c r="I5067" s="8"/>
    </row>
    <row r="5068" spans="8:9" x14ac:dyDescent="0.25">
      <c r="H5068" s="8"/>
      <c r="I5068" s="8"/>
    </row>
    <row r="5069" spans="8:9" x14ac:dyDescent="0.25">
      <c r="H5069" s="8"/>
      <c r="I5069" s="8"/>
    </row>
    <row r="5070" spans="8:9" x14ac:dyDescent="0.25">
      <c r="H5070" s="8"/>
      <c r="I5070" s="8"/>
    </row>
    <row r="5071" spans="8:9" x14ac:dyDescent="0.25">
      <c r="H5071" s="8"/>
      <c r="I5071" s="8"/>
    </row>
    <row r="5072" spans="8:9" x14ac:dyDescent="0.25">
      <c r="H5072" s="8"/>
      <c r="I5072" s="8"/>
    </row>
    <row r="5073" spans="8:9" x14ac:dyDescent="0.25">
      <c r="H5073" s="8"/>
      <c r="I5073" s="8"/>
    </row>
    <row r="5074" spans="8:9" x14ac:dyDescent="0.25">
      <c r="H5074" s="8"/>
      <c r="I5074" s="8"/>
    </row>
    <row r="5075" spans="8:9" x14ac:dyDescent="0.25">
      <c r="H5075" s="8"/>
      <c r="I5075" s="8"/>
    </row>
    <row r="5076" spans="8:9" x14ac:dyDescent="0.25">
      <c r="H5076" s="8"/>
      <c r="I5076" s="8"/>
    </row>
    <row r="5077" spans="8:9" x14ac:dyDescent="0.25">
      <c r="H5077" s="8"/>
      <c r="I5077" s="8"/>
    </row>
    <row r="5078" spans="8:9" x14ac:dyDescent="0.25">
      <c r="H5078" s="8"/>
      <c r="I5078" s="8"/>
    </row>
    <row r="5079" spans="8:9" x14ac:dyDescent="0.25">
      <c r="H5079" s="8"/>
      <c r="I5079" s="8"/>
    </row>
    <row r="5080" spans="8:9" x14ac:dyDescent="0.25">
      <c r="H5080" s="8"/>
      <c r="I5080" s="8"/>
    </row>
    <row r="5081" spans="8:9" x14ac:dyDescent="0.25">
      <c r="H5081" s="8"/>
      <c r="I5081" s="8"/>
    </row>
    <row r="5082" spans="8:9" x14ac:dyDescent="0.25">
      <c r="H5082" s="8"/>
      <c r="I5082" s="8"/>
    </row>
    <row r="5083" spans="8:9" x14ac:dyDescent="0.25">
      <c r="H5083" s="8"/>
      <c r="I5083" s="8"/>
    </row>
    <row r="5084" spans="8:9" x14ac:dyDescent="0.25">
      <c r="H5084" s="8"/>
      <c r="I5084" s="8"/>
    </row>
    <row r="5085" spans="8:9" x14ac:dyDescent="0.25">
      <c r="H5085" s="8"/>
      <c r="I5085" s="8"/>
    </row>
    <row r="5086" spans="8:9" x14ac:dyDescent="0.25">
      <c r="H5086" s="8"/>
      <c r="I5086" s="8"/>
    </row>
    <row r="5087" spans="8:9" x14ac:dyDescent="0.25">
      <c r="H5087" s="8"/>
      <c r="I5087" s="8"/>
    </row>
    <row r="5088" spans="8:9" x14ac:dyDescent="0.25">
      <c r="H5088" s="8"/>
      <c r="I5088" s="8"/>
    </row>
    <row r="5089" spans="8:9" x14ac:dyDescent="0.25">
      <c r="H5089" s="8"/>
      <c r="I5089" s="8"/>
    </row>
    <row r="5090" spans="8:9" x14ac:dyDescent="0.25">
      <c r="H5090" s="8"/>
      <c r="I5090" s="8"/>
    </row>
    <row r="5091" spans="8:9" x14ac:dyDescent="0.25">
      <c r="H5091" s="8"/>
      <c r="I5091" s="8"/>
    </row>
    <row r="5092" spans="8:9" x14ac:dyDescent="0.25">
      <c r="H5092" s="8"/>
      <c r="I5092" s="8"/>
    </row>
    <row r="5093" spans="8:9" x14ac:dyDescent="0.25">
      <c r="H5093" s="8"/>
      <c r="I5093" s="8"/>
    </row>
    <row r="5094" spans="8:9" x14ac:dyDescent="0.25">
      <c r="H5094" s="8"/>
      <c r="I5094" s="8"/>
    </row>
    <row r="5095" spans="8:9" x14ac:dyDescent="0.25">
      <c r="H5095" s="8"/>
      <c r="I5095" s="8"/>
    </row>
    <row r="5096" spans="8:9" x14ac:dyDescent="0.25">
      <c r="H5096" s="8"/>
      <c r="I5096" s="8"/>
    </row>
    <row r="5097" spans="8:9" x14ac:dyDescent="0.25">
      <c r="H5097" s="8"/>
      <c r="I5097" s="8"/>
    </row>
    <row r="5098" spans="8:9" x14ac:dyDescent="0.25">
      <c r="H5098" s="8"/>
      <c r="I5098" s="8"/>
    </row>
    <row r="5099" spans="8:9" x14ac:dyDescent="0.25">
      <c r="H5099" s="8"/>
      <c r="I5099" s="8"/>
    </row>
    <row r="5100" spans="8:9" x14ac:dyDescent="0.25">
      <c r="H5100" s="8"/>
      <c r="I5100" s="8"/>
    </row>
    <row r="5101" spans="8:9" x14ac:dyDescent="0.25">
      <c r="H5101" s="8"/>
      <c r="I5101" s="8"/>
    </row>
    <row r="5102" spans="8:9" x14ac:dyDescent="0.25">
      <c r="H5102" s="8"/>
      <c r="I5102" s="8"/>
    </row>
    <row r="5103" spans="8:9" x14ac:dyDescent="0.25">
      <c r="H5103" s="8"/>
      <c r="I5103" s="8"/>
    </row>
    <row r="5104" spans="8:9" x14ac:dyDescent="0.25">
      <c r="H5104" s="8"/>
      <c r="I5104" s="8"/>
    </row>
    <row r="5105" spans="8:9" x14ac:dyDescent="0.25">
      <c r="H5105" s="8"/>
      <c r="I5105" s="8"/>
    </row>
    <row r="5106" spans="8:9" x14ac:dyDescent="0.25">
      <c r="H5106" s="8"/>
      <c r="I5106" s="8"/>
    </row>
    <row r="5107" spans="8:9" x14ac:dyDescent="0.25">
      <c r="H5107" s="8"/>
      <c r="I5107" s="8"/>
    </row>
    <row r="5108" spans="8:9" x14ac:dyDescent="0.25">
      <c r="H5108" s="8"/>
      <c r="I5108" s="8"/>
    </row>
    <row r="5109" spans="8:9" x14ac:dyDescent="0.25">
      <c r="H5109" s="8"/>
      <c r="I5109" s="8"/>
    </row>
    <row r="5110" spans="8:9" x14ac:dyDescent="0.25">
      <c r="H5110" s="8"/>
      <c r="I5110" s="8"/>
    </row>
    <row r="5111" spans="8:9" x14ac:dyDescent="0.25">
      <c r="H5111" s="8"/>
      <c r="I5111" s="8"/>
    </row>
    <row r="5112" spans="8:9" x14ac:dyDescent="0.25">
      <c r="H5112" s="8"/>
      <c r="I5112" s="8"/>
    </row>
    <row r="5113" spans="8:9" x14ac:dyDescent="0.25">
      <c r="H5113" s="8"/>
      <c r="I5113" s="8"/>
    </row>
    <row r="5114" spans="8:9" x14ac:dyDescent="0.25">
      <c r="H5114" s="8"/>
      <c r="I5114" s="8"/>
    </row>
    <row r="5115" spans="8:9" x14ac:dyDescent="0.25">
      <c r="H5115" s="8"/>
      <c r="I5115" s="8"/>
    </row>
    <row r="5116" spans="8:9" x14ac:dyDescent="0.25">
      <c r="H5116" s="8"/>
      <c r="I5116" s="8"/>
    </row>
    <row r="5117" spans="8:9" x14ac:dyDescent="0.25">
      <c r="H5117" s="8"/>
      <c r="I5117" s="8"/>
    </row>
    <row r="5118" spans="8:9" x14ac:dyDescent="0.25">
      <c r="H5118" s="8"/>
      <c r="I5118" s="8"/>
    </row>
    <row r="5119" spans="8:9" x14ac:dyDescent="0.25">
      <c r="H5119" s="8"/>
      <c r="I5119" s="8"/>
    </row>
    <row r="5120" spans="8:9" x14ac:dyDescent="0.25">
      <c r="H5120" s="8"/>
      <c r="I5120" s="8"/>
    </row>
    <row r="5121" spans="8:9" x14ac:dyDescent="0.25">
      <c r="H5121" s="8"/>
      <c r="I5121" s="8"/>
    </row>
    <row r="5122" spans="8:9" x14ac:dyDescent="0.25">
      <c r="H5122" s="8"/>
      <c r="I5122" s="8"/>
    </row>
    <row r="5123" spans="8:9" x14ac:dyDescent="0.25">
      <c r="H5123" s="8"/>
      <c r="I5123" s="8"/>
    </row>
    <row r="5124" spans="8:9" x14ac:dyDescent="0.25">
      <c r="H5124" s="8"/>
      <c r="I5124" s="8"/>
    </row>
    <row r="5125" spans="8:9" x14ac:dyDescent="0.25">
      <c r="H5125" s="8"/>
      <c r="I5125" s="8"/>
    </row>
    <row r="5126" spans="8:9" x14ac:dyDescent="0.25">
      <c r="H5126" s="8"/>
      <c r="I5126" s="8"/>
    </row>
    <row r="5127" spans="8:9" x14ac:dyDescent="0.25">
      <c r="H5127" s="8"/>
      <c r="I5127" s="8"/>
    </row>
    <row r="5128" spans="8:9" x14ac:dyDescent="0.25">
      <c r="H5128" s="8"/>
      <c r="I5128" s="8"/>
    </row>
    <row r="5129" spans="8:9" x14ac:dyDescent="0.25">
      <c r="H5129" s="8"/>
      <c r="I5129" s="8"/>
    </row>
    <row r="5130" spans="8:9" x14ac:dyDescent="0.25">
      <c r="H5130" s="8"/>
      <c r="I5130" s="8"/>
    </row>
    <row r="5131" spans="8:9" x14ac:dyDescent="0.25">
      <c r="H5131" s="8"/>
      <c r="I5131" s="8"/>
    </row>
    <row r="5132" spans="8:9" x14ac:dyDescent="0.25">
      <c r="H5132" s="8"/>
      <c r="I5132" s="8"/>
    </row>
    <row r="5133" spans="8:9" x14ac:dyDescent="0.25">
      <c r="H5133" s="8"/>
      <c r="I5133" s="8"/>
    </row>
    <row r="5134" spans="8:9" x14ac:dyDescent="0.25">
      <c r="H5134" s="8"/>
      <c r="I5134" s="8"/>
    </row>
    <row r="5135" spans="8:9" x14ac:dyDescent="0.25">
      <c r="H5135" s="8"/>
      <c r="I5135" s="8"/>
    </row>
    <row r="5136" spans="8:9" x14ac:dyDescent="0.25">
      <c r="H5136" s="8"/>
      <c r="I5136" s="8"/>
    </row>
    <row r="5137" spans="8:9" x14ac:dyDescent="0.25">
      <c r="H5137" s="8"/>
      <c r="I5137" s="8"/>
    </row>
    <row r="5138" spans="8:9" x14ac:dyDescent="0.25">
      <c r="H5138" s="8"/>
      <c r="I5138" s="8"/>
    </row>
    <row r="5139" spans="8:9" x14ac:dyDescent="0.25">
      <c r="H5139" s="8"/>
      <c r="I5139" s="8"/>
    </row>
    <row r="5140" spans="8:9" x14ac:dyDescent="0.25">
      <c r="H5140" s="8"/>
      <c r="I5140" s="8"/>
    </row>
    <row r="5141" spans="8:9" x14ac:dyDescent="0.25">
      <c r="H5141" s="8"/>
      <c r="I5141" s="8"/>
    </row>
    <row r="5142" spans="8:9" x14ac:dyDescent="0.25">
      <c r="H5142" s="8"/>
      <c r="I5142" s="8"/>
    </row>
    <row r="5143" spans="8:9" x14ac:dyDescent="0.25">
      <c r="H5143" s="8"/>
      <c r="I5143" s="8"/>
    </row>
    <row r="5144" spans="8:9" x14ac:dyDescent="0.25">
      <c r="H5144" s="8"/>
      <c r="I5144" s="8"/>
    </row>
    <row r="5145" spans="8:9" x14ac:dyDescent="0.25">
      <c r="H5145" s="8"/>
      <c r="I5145" s="8"/>
    </row>
    <row r="5146" spans="8:9" x14ac:dyDescent="0.25">
      <c r="H5146" s="8"/>
      <c r="I5146" s="8"/>
    </row>
    <row r="5147" spans="8:9" x14ac:dyDescent="0.25">
      <c r="H5147" s="8"/>
      <c r="I5147" s="8"/>
    </row>
    <row r="5148" spans="8:9" x14ac:dyDescent="0.25">
      <c r="H5148" s="8"/>
      <c r="I5148" s="8"/>
    </row>
    <row r="5149" spans="8:9" x14ac:dyDescent="0.25">
      <c r="H5149" s="8"/>
      <c r="I5149" s="8"/>
    </row>
    <row r="5150" spans="8:9" x14ac:dyDescent="0.25">
      <c r="H5150" s="8"/>
      <c r="I5150" s="8"/>
    </row>
    <row r="5151" spans="8:9" x14ac:dyDescent="0.25">
      <c r="H5151" s="8"/>
      <c r="I5151" s="8"/>
    </row>
    <row r="5152" spans="8:9" x14ac:dyDescent="0.25">
      <c r="H5152" s="8"/>
      <c r="I5152" s="8"/>
    </row>
    <row r="5153" spans="8:9" x14ac:dyDescent="0.25">
      <c r="H5153" s="8"/>
      <c r="I5153" s="8"/>
    </row>
    <row r="5154" spans="8:9" x14ac:dyDescent="0.25">
      <c r="H5154" s="8"/>
      <c r="I5154" s="8"/>
    </row>
    <row r="5155" spans="8:9" x14ac:dyDescent="0.25">
      <c r="H5155" s="8"/>
      <c r="I5155" s="8"/>
    </row>
    <row r="5156" spans="8:9" x14ac:dyDescent="0.25">
      <c r="H5156" s="8"/>
      <c r="I5156" s="8"/>
    </row>
    <row r="5157" spans="8:9" x14ac:dyDescent="0.25">
      <c r="H5157" s="8"/>
      <c r="I5157" s="8"/>
    </row>
    <row r="5158" spans="8:9" x14ac:dyDescent="0.25">
      <c r="H5158" s="8"/>
      <c r="I5158" s="8"/>
    </row>
    <row r="5159" spans="8:9" x14ac:dyDescent="0.25">
      <c r="H5159" s="8"/>
      <c r="I5159" s="8"/>
    </row>
    <row r="5160" spans="8:9" x14ac:dyDescent="0.25">
      <c r="H5160" s="8"/>
      <c r="I5160" s="8"/>
    </row>
    <row r="5161" spans="8:9" x14ac:dyDescent="0.25">
      <c r="H5161" s="8"/>
      <c r="I5161" s="8"/>
    </row>
    <row r="5162" spans="8:9" x14ac:dyDescent="0.25">
      <c r="H5162" s="8"/>
      <c r="I5162" s="8"/>
    </row>
    <row r="5163" spans="8:9" x14ac:dyDescent="0.25">
      <c r="H5163" s="8"/>
      <c r="I5163" s="8"/>
    </row>
    <row r="5164" spans="8:9" x14ac:dyDescent="0.25">
      <c r="H5164" s="8"/>
      <c r="I5164" s="8"/>
    </row>
    <row r="5165" spans="8:9" x14ac:dyDescent="0.25">
      <c r="H5165" s="8"/>
      <c r="I5165" s="8"/>
    </row>
    <row r="5166" spans="8:9" x14ac:dyDescent="0.25">
      <c r="H5166" s="8"/>
      <c r="I5166" s="8"/>
    </row>
    <row r="5167" spans="8:9" x14ac:dyDescent="0.25">
      <c r="H5167" s="8"/>
      <c r="I5167" s="8"/>
    </row>
    <row r="5168" spans="8:9" x14ac:dyDescent="0.25">
      <c r="H5168" s="8"/>
      <c r="I5168" s="8"/>
    </row>
    <row r="5169" spans="8:9" x14ac:dyDescent="0.25">
      <c r="H5169" s="8"/>
      <c r="I5169" s="8"/>
    </row>
    <row r="5170" spans="8:9" x14ac:dyDescent="0.25">
      <c r="H5170" s="8"/>
      <c r="I5170" s="8"/>
    </row>
    <row r="5171" spans="8:9" x14ac:dyDescent="0.25">
      <c r="H5171" s="8"/>
      <c r="I5171" s="8"/>
    </row>
    <row r="5172" spans="8:9" x14ac:dyDescent="0.25">
      <c r="H5172" s="8"/>
      <c r="I5172" s="8"/>
    </row>
    <row r="5173" spans="8:9" x14ac:dyDescent="0.25">
      <c r="H5173" s="8"/>
      <c r="I5173" s="8"/>
    </row>
    <row r="5174" spans="8:9" x14ac:dyDescent="0.25">
      <c r="H5174" s="8"/>
      <c r="I5174" s="8"/>
    </row>
    <row r="5175" spans="8:9" x14ac:dyDescent="0.25">
      <c r="H5175" s="8"/>
      <c r="I5175" s="8"/>
    </row>
    <row r="5176" spans="8:9" x14ac:dyDescent="0.25">
      <c r="H5176" s="8"/>
      <c r="I5176" s="8"/>
    </row>
    <row r="5177" spans="8:9" x14ac:dyDescent="0.25">
      <c r="H5177" s="8"/>
      <c r="I5177" s="8"/>
    </row>
    <row r="5178" spans="8:9" x14ac:dyDescent="0.25">
      <c r="H5178" s="8"/>
      <c r="I5178" s="8"/>
    </row>
    <row r="5179" spans="8:9" x14ac:dyDescent="0.25">
      <c r="H5179" s="8"/>
      <c r="I5179" s="8"/>
    </row>
    <row r="5180" spans="8:9" x14ac:dyDescent="0.25">
      <c r="H5180" s="8"/>
      <c r="I5180" s="8"/>
    </row>
    <row r="5181" spans="8:9" x14ac:dyDescent="0.25">
      <c r="H5181" s="8"/>
      <c r="I5181" s="8"/>
    </row>
    <row r="5182" spans="8:9" x14ac:dyDescent="0.25">
      <c r="H5182" s="8"/>
      <c r="I5182" s="8"/>
    </row>
    <row r="5183" spans="8:9" x14ac:dyDescent="0.25">
      <c r="H5183" s="8"/>
      <c r="I5183" s="8"/>
    </row>
    <row r="5184" spans="8:9" x14ac:dyDescent="0.25">
      <c r="H5184" s="8"/>
      <c r="I5184" s="8"/>
    </row>
    <row r="5185" spans="8:9" x14ac:dyDescent="0.25">
      <c r="H5185" s="8"/>
      <c r="I5185" s="8"/>
    </row>
    <row r="5186" spans="8:9" x14ac:dyDescent="0.25">
      <c r="H5186" s="8"/>
      <c r="I5186" s="8"/>
    </row>
    <row r="5187" spans="8:9" x14ac:dyDescent="0.25">
      <c r="H5187" s="8"/>
      <c r="I5187" s="8"/>
    </row>
    <row r="5188" spans="8:9" x14ac:dyDescent="0.25">
      <c r="H5188" s="8"/>
      <c r="I5188" s="8"/>
    </row>
    <row r="5189" spans="8:9" x14ac:dyDescent="0.25">
      <c r="H5189" s="8"/>
      <c r="I5189" s="8"/>
    </row>
    <row r="5190" spans="8:9" x14ac:dyDescent="0.25">
      <c r="H5190" s="8"/>
      <c r="I5190" s="8"/>
    </row>
    <row r="5191" spans="8:9" x14ac:dyDescent="0.25">
      <c r="H5191" s="8"/>
      <c r="I5191" s="8"/>
    </row>
    <row r="5192" spans="8:9" x14ac:dyDescent="0.25">
      <c r="H5192" s="8"/>
      <c r="I5192" s="8"/>
    </row>
    <row r="5193" spans="8:9" x14ac:dyDescent="0.25">
      <c r="H5193" s="8"/>
      <c r="I5193" s="8"/>
    </row>
    <row r="5194" spans="8:9" x14ac:dyDescent="0.25">
      <c r="H5194" s="8"/>
      <c r="I5194" s="8"/>
    </row>
    <row r="5195" spans="8:9" x14ac:dyDescent="0.25">
      <c r="H5195" s="8"/>
      <c r="I5195" s="8"/>
    </row>
    <row r="5196" spans="8:9" x14ac:dyDescent="0.25">
      <c r="H5196" s="8"/>
      <c r="I5196" s="8"/>
    </row>
    <row r="5197" spans="8:9" x14ac:dyDescent="0.25">
      <c r="H5197" s="8"/>
      <c r="I5197" s="8"/>
    </row>
    <row r="5198" spans="8:9" x14ac:dyDescent="0.25">
      <c r="H5198" s="8"/>
      <c r="I5198" s="8"/>
    </row>
    <row r="5199" spans="8:9" x14ac:dyDescent="0.25">
      <c r="H5199" s="8"/>
      <c r="I5199" s="8"/>
    </row>
    <row r="5200" spans="8:9" x14ac:dyDescent="0.25">
      <c r="H5200" s="8"/>
      <c r="I5200" s="8"/>
    </row>
    <row r="5201" spans="8:9" x14ac:dyDescent="0.25">
      <c r="H5201" s="8"/>
      <c r="I5201" s="8"/>
    </row>
    <row r="5202" spans="8:9" x14ac:dyDescent="0.25">
      <c r="H5202" s="8"/>
      <c r="I5202" s="8"/>
    </row>
    <row r="5203" spans="8:9" x14ac:dyDescent="0.25">
      <c r="H5203" s="8"/>
      <c r="I5203" s="8"/>
    </row>
    <row r="5204" spans="8:9" x14ac:dyDescent="0.25">
      <c r="H5204" s="8"/>
      <c r="I5204" s="8"/>
    </row>
    <row r="5205" spans="8:9" x14ac:dyDescent="0.25">
      <c r="H5205" s="8"/>
      <c r="I5205" s="8"/>
    </row>
    <row r="5206" spans="8:9" x14ac:dyDescent="0.25">
      <c r="H5206" s="8"/>
      <c r="I5206" s="8"/>
    </row>
    <row r="5207" spans="8:9" x14ac:dyDescent="0.25">
      <c r="H5207" s="8"/>
      <c r="I5207" s="8"/>
    </row>
    <row r="5208" spans="8:9" x14ac:dyDescent="0.25">
      <c r="H5208" s="8"/>
      <c r="I5208" s="8"/>
    </row>
    <row r="5209" spans="8:9" x14ac:dyDescent="0.25">
      <c r="H5209" s="8"/>
      <c r="I5209" s="8"/>
    </row>
    <row r="5210" spans="8:9" x14ac:dyDescent="0.25">
      <c r="H5210" s="8"/>
      <c r="I5210" s="8"/>
    </row>
    <row r="5211" spans="8:9" x14ac:dyDescent="0.25">
      <c r="H5211" s="8"/>
      <c r="I5211" s="8"/>
    </row>
    <row r="5212" spans="8:9" x14ac:dyDescent="0.25">
      <c r="H5212" s="8"/>
      <c r="I5212" s="8"/>
    </row>
    <row r="5213" spans="8:9" x14ac:dyDescent="0.25">
      <c r="H5213" s="8"/>
      <c r="I5213" s="8"/>
    </row>
    <row r="5214" spans="8:9" x14ac:dyDescent="0.25">
      <c r="H5214" s="8"/>
      <c r="I5214" s="8"/>
    </row>
    <row r="5215" spans="8:9" x14ac:dyDescent="0.25">
      <c r="H5215" s="8"/>
      <c r="I5215" s="8"/>
    </row>
    <row r="5216" spans="8:9" x14ac:dyDescent="0.25">
      <c r="H5216" s="8"/>
      <c r="I5216" s="8"/>
    </row>
    <row r="5217" spans="8:9" x14ac:dyDescent="0.25">
      <c r="H5217" s="8"/>
      <c r="I5217" s="8"/>
    </row>
    <row r="5218" spans="8:9" x14ac:dyDescent="0.25">
      <c r="H5218" s="8"/>
      <c r="I5218" s="8"/>
    </row>
    <row r="5219" spans="8:9" x14ac:dyDescent="0.25">
      <c r="H5219" s="8"/>
      <c r="I5219" s="8"/>
    </row>
    <row r="5220" spans="8:9" x14ac:dyDescent="0.25">
      <c r="H5220" s="8"/>
      <c r="I5220" s="8"/>
    </row>
    <row r="5221" spans="8:9" x14ac:dyDescent="0.25">
      <c r="H5221" s="8"/>
      <c r="I5221" s="8"/>
    </row>
    <row r="5222" spans="8:9" x14ac:dyDescent="0.25">
      <c r="H5222" s="8"/>
      <c r="I5222" s="8"/>
    </row>
    <row r="5223" spans="8:9" x14ac:dyDescent="0.25">
      <c r="H5223" s="8"/>
      <c r="I5223" s="8"/>
    </row>
    <row r="5224" spans="8:9" x14ac:dyDescent="0.25">
      <c r="H5224" s="8"/>
      <c r="I5224" s="8"/>
    </row>
    <row r="5225" spans="8:9" x14ac:dyDescent="0.25">
      <c r="H5225" s="8"/>
      <c r="I5225" s="8"/>
    </row>
    <row r="5226" spans="8:9" x14ac:dyDescent="0.25">
      <c r="H5226" s="8"/>
      <c r="I5226" s="8"/>
    </row>
    <row r="5227" spans="8:9" x14ac:dyDescent="0.25">
      <c r="H5227" s="8"/>
      <c r="I5227" s="8"/>
    </row>
    <row r="5228" spans="8:9" x14ac:dyDescent="0.25">
      <c r="H5228" s="8"/>
      <c r="I5228" s="8"/>
    </row>
    <row r="5229" spans="8:9" x14ac:dyDescent="0.25">
      <c r="H5229" s="8"/>
      <c r="I5229" s="8"/>
    </row>
    <row r="5230" spans="8:9" x14ac:dyDescent="0.25">
      <c r="H5230" s="8"/>
      <c r="I5230" s="8"/>
    </row>
    <row r="5231" spans="8:9" x14ac:dyDescent="0.25">
      <c r="H5231" s="8"/>
      <c r="I5231" s="8"/>
    </row>
    <row r="5232" spans="8:9" x14ac:dyDescent="0.25">
      <c r="H5232" s="8"/>
      <c r="I5232" s="8"/>
    </row>
    <row r="5233" spans="8:9" x14ac:dyDescent="0.25">
      <c r="H5233" s="8"/>
      <c r="I5233" s="8"/>
    </row>
    <row r="5234" spans="8:9" x14ac:dyDescent="0.25">
      <c r="H5234" s="8"/>
      <c r="I5234" s="8"/>
    </row>
    <row r="5235" spans="8:9" x14ac:dyDescent="0.25">
      <c r="H5235" s="8"/>
      <c r="I5235" s="8"/>
    </row>
    <row r="5236" spans="8:9" x14ac:dyDescent="0.25">
      <c r="H5236" s="8"/>
      <c r="I5236" s="8"/>
    </row>
    <row r="5237" spans="8:9" x14ac:dyDescent="0.25">
      <c r="H5237" s="8"/>
      <c r="I5237" s="8"/>
    </row>
    <row r="5238" spans="8:9" x14ac:dyDescent="0.25">
      <c r="H5238" s="8"/>
      <c r="I5238" s="8"/>
    </row>
    <row r="5239" spans="8:9" x14ac:dyDescent="0.25">
      <c r="H5239" s="8"/>
      <c r="I5239" s="8"/>
    </row>
    <row r="5240" spans="8:9" x14ac:dyDescent="0.25">
      <c r="H5240" s="8"/>
      <c r="I5240" s="8"/>
    </row>
    <row r="5241" spans="8:9" x14ac:dyDescent="0.25">
      <c r="H5241" s="8"/>
      <c r="I5241" s="8"/>
    </row>
    <row r="5242" spans="8:9" x14ac:dyDescent="0.25">
      <c r="H5242" s="8"/>
      <c r="I5242" s="8"/>
    </row>
    <row r="5243" spans="8:9" x14ac:dyDescent="0.25">
      <c r="H5243" s="8"/>
      <c r="I5243" s="8"/>
    </row>
    <row r="5244" spans="8:9" x14ac:dyDescent="0.25">
      <c r="H5244" s="8"/>
      <c r="I5244" s="8"/>
    </row>
    <row r="5245" spans="8:9" x14ac:dyDescent="0.25">
      <c r="H5245" s="8"/>
      <c r="I5245" s="8"/>
    </row>
    <row r="5246" spans="8:9" x14ac:dyDescent="0.25">
      <c r="H5246" s="8"/>
      <c r="I5246" s="8"/>
    </row>
    <row r="5247" spans="8:9" x14ac:dyDescent="0.25">
      <c r="H5247" s="8"/>
      <c r="I5247" s="8"/>
    </row>
    <row r="5248" spans="8:9" x14ac:dyDescent="0.25">
      <c r="H5248" s="8"/>
      <c r="I5248" s="8"/>
    </row>
    <row r="5249" spans="8:9" x14ac:dyDescent="0.25">
      <c r="H5249" s="8"/>
      <c r="I5249" s="8"/>
    </row>
    <row r="5250" spans="8:9" x14ac:dyDescent="0.25">
      <c r="H5250" s="8"/>
      <c r="I5250" s="8"/>
    </row>
    <row r="5251" spans="8:9" x14ac:dyDescent="0.25">
      <c r="H5251" s="8"/>
      <c r="I5251" s="8"/>
    </row>
    <row r="5252" spans="8:9" x14ac:dyDescent="0.25">
      <c r="H5252" s="8"/>
      <c r="I5252" s="8"/>
    </row>
    <row r="5253" spans="8:9" x14ac:dyDescent="0.25">
      <c r="H5253" s="8"/>
      <c r="I5253" s="8"/>
    </row>
    <row r="5254" spans="8:9" x14ac:dyDescent="0.25">
      <c r="H5254" s="8"/>
      <c r="I5254" s="8"/>
    </row>
    <row r="5255" spans="8:9" x14ac:dyDescent="0.25">
      <c r="H5255" s="8"/>
      <c r="I5255" s="8"/>
    </row>
    <row r="5256" spans="8:9" x14ac:dyDescent="0.25">
      <c r="H5256" s="8"/>
      <c r="I5256" s="8"/>
    </row>
    <row r="5257" spans="8:9" x14ac:dyDescent="0.25">
      <c r="H5257" s="8"/>
      <c r="I5257" s="8"/>
    </row>
    <row r="5258" spans="8:9" x14ac:dyDescent="0.25">
      <c r="H5258" s="8"/>
      <c r="I5258" s="8"/>
    </row>
    <row r="5259" spans="8:9" x14ac:dyDescent="0.25">
      <c r="H5259" s="8"/>
      <c r="I5259" s="8"/>
    </row>
    <row r="5260" spans="8:9" x14ac:dyDescent="0.25">
      <c r="H5260" s="8"/>
      <c r="I5260" s="8"/>
    </row>
    <row r="5261" spans="8:9" x14ac:dyDescent="0.25">
      <c r="H5261" s="8"/>
      <c r="I5261" s="8"/>
    </row>
    <row r="5262" spans="8:9" x14ac:dyDescent="0.25">
      <c r="H5262" s="8"/>
      <c r="I5262" s="8"/>
    </row>
    <row r="5263" spans="8:9" x14ac:dyDescent="0.25">
      <c r="H5263" s="8"/>
      <c r="I5263" s="8"/>
    </row>
    <row r="5264" spans="8:9" x14ac:dyDescent="0.25">
      <c r="H5264" s="8"/>
      <c r="I5264" s="8"/>
    </row>
    <row r="5265" spans="8:9" x14ac:dyDescent="0.25">
      <c r="H5265" s="8"/>
      <c r="I5265" s="8"/>
    </row>
    <row r="5266" spans="8:9" x14ac:dyDescent="0.25">
      <c r="H5266" s="8"/>
      <c r="I5266" s="8"/>
    </row>
    <row r="5267" spans="8:9" x14ac:dyDescent="0.25">
      <c r="H5267" s="8"/>
      <c r="I5267" s="8"/>
    </row>
    <row r="5268" spans="8:9" x14ac:dyDescent="0.25">
      <c r="H5268" s="8"/>
      <c r="I5268" s="8"/>
    </row>
    <row r="5269" spans="8:9" x14ac:dyDescent="0.25">
      <c r="H5269" s="8"/>
      <c r="I5269" s="8"/>
    </row>
    <row r="5270" spans="8:9" x14ac:dyDescent="0.25">
      <c r="H5270" s="8"/>
      <c r="I5270" s="8"/>
    </row>
    <row r="5271" spans="8:9" x14ac:dyDescent="0.25">
      <c r="H5271" s="8"/>
      <c r="I5271" s="8"/>
    </row>
    <row r="5272" spans="8:9" x14ac:dyDescent="0.25">
      <c r="H5272" s="8"/>
      <c r="I5272" s="8"/>
    </row>
    <row r="5273" spans="8:9" x14ac:dyDescent="0.25">
      <c r="H5273" s="8"/>
      <c r="I5273" s="8"/>
    </row>
    <row r="5274" spans="8:9" x14ac:dyDescent="0.25">
      <c r="H5274" s="8"/>
      <c r="I5274" s="8"/>
    </row>
    <row r="5275" spans="8:9" x14ac:dyDescent="0.25">
      <c r="H5275" s="8"/>
      <c r="I5275" s="8"/>
    </row>
    <row r="5276" spans="8:9" x14ac:dyDescent="0.25">
      <c r="H5276" s="8"/>
      <c r="I5276" s="8"/>
    </row>
    <row r="5277" spans="8:9" x14ac:dyDescent="0.25">
      <c r="H5277" s="8"/>
      <c r="I5277" s="8"/>
    </row>
    <row r="5278" spans="8:9" x14ac:dyDescent="0.25">
      <c r="H5278" s="8"/>
      <c r="I5278" s="8"/>
    </row>
    <row r="5279" spans="8:9" x14ac:dyDescent="0.25">
      <c r="H5279" s="8"/>
      <c r="I5279" s="8"/>
    </row>
    <row r="5280" spans="8:9" x14ac:dyDescent="0.25">
      <c r="H5280" s="8"/>
      <c r="I5280" s="8"/>
    </row>
    <row r="5281" spans="8:9" x14ac:dyDescent="0.25">
      <c r="H5281" s="8"/>
      <c r="I5281" s="8"/>
    </row>
    <row r="5282" spans="8:9" x14ac:dyDescent="0.25">
      <c r="H5282" s="8"/>
      <c r="I5282" s="8"/>
    </row>
    <row r="5283" spans="8:9" x14ac:dyDescent="0.25">
      <c r="H5283" s="8"/>
      <c r="I5283" s="8"/>
    </row>
    <row r="5284" spans="8:9" x14ac:dyDescent="0.25">
      <c r="H5284" s="8"/>
      <c r="I5284" s="8"/>
    </row>
    <row r="5285" spans="8:9" x14ac:dyDescent="0.25">
      <c r="H5285" s="8"/>
      <c r="I5285" s="8"/>
    </row>
    <row r="5286" spans="8:9" x14ac:dyDescent="0.25">
      <c r="H5286" s="8"/>
      <c r="I5286" s="8"/>
    </row>
    <row r="5287" spans="8:9" x14ac:dyDescent="0.25">
      <c r="H5287" s="8"/>
      <c r="I5287" s="8"/>
    </row>
    <row r="5288" spans="8:9" x14ac:dyDescent="0.25">
      <c r="H5288" s="8"/>
      <c r="I5288" s="8"/>
    </row>
    <row r="5289" spans="8:9" x14ac:dyDescent="0.25">
      <c r="H5289" s="8"/>
      <c r="I5289" s="8"/>
    </row>
    <row r="5290" spans="8:9" x14ac:dyDescent="0.25">
      <c r="H5290" s="8"/>
      <c r="I5290" s="8"/>
    </row>
    <row r="5291" spans="8:9" x14ac:dyDescent="0.25">
      <c r="H5291" s="8"/>
      <c r="I5291" s="8"/>
    </row>
    <row r="5292" spans="8:9" x14ac:dyDescent="0.25">
      <c r="H5292" s="8"/>
      <c r="I5292" s="8"/>
    </row>
    <row r="5293" spans="8:9" x14ac:dyDescent="0.25">
      <c r="H5293" s="8"/>
      <c r="I5293" s="8"/>
    </row>
    <row r="5294" spans="8:9" x14ac:dyDescent="0.25">
      <c r="H5294" s="8"/>
      <c r="I5294" s="8"/>
    </row>
    <row r="5295" spans="8:9" x14ac:dyDescent="0.25">
      <c r="H5295" s="8"/>
      <c r="I5295" s="8"/>
    </row>
    <row r="5296" spans="8:9" x14ac:dyDescent="0.25">
      <c r="H5296" s="8"/>
      <c r="I5296" s="8"/>
    </row>
    <row r="5297" spans="8:9" x14ac:dyDescent="0.25">
      <c r="H5297" s="8"/>
      <c r="I5297" s="8"/>
    </row>
    <row r="5298" spans="8:9" x14ac:dyDescent="0.25">
      <c r="H5298" s="8"/>
      <c r="I5298" s="8"/>
    </row>
    <row r="5299" spans="8:9" x14ac:dyDescent="0.25">
      <c r="H5299" s="8"/>
      <c r="I5299" s="8"/>
    </row>
    <row r="5300" spans="8:9" x14ac:dyDescent="0.25">
      <c r="H5300" s="8"/>
      <c r="I5300" s="8"/>
    </row>
    <row r="5301" spans="8:9" x14ac:dyDescent="0.25">
      <c r="H5301" s="8"/>
      <c r="I5301" s="8"/>
    </row>
    <row r="5302" spans="8:9" x14ac:dyDescent="0.25">
      <c r="H5302" s="8"/>
      <c r="I5302" s="8"/>
    </row>
    <row r="5303" spans="8:9" x14ac:dyDescent="0.25">
      <c r="H5303" s="8"/>
      <c r="I5303" s="8"/>
    </row>
    <row r="5304" spans="8:9" x14ac:dyDescent="0.25">
      <c r="H5304" s="8"/>
      <c r="I5304" s="8"/>
    </row>
    <row r="5305" spans="8:9" x14ac:dyDescent="0.25">
      <c r="H5305" s="8"/>
      <c r="I5305" s="8"/>
    </row>
    <row r="5306" spans="8:9" x14ac:dyDescent="0.25">
      <c r="H5306" s="8"/>
      <c r="I5306" s="8"/>
    </row>
    <row r="5307" spans="8:9" x14ac:dyDescent="0.25">
      <c r="H5307" s="8"/>
      <c r="I5307" s="8"/>
    </row>
    <row r="5308" spans="8:9" x14ac:dyDescent="0.25">
      <c r="H5308" s="8"/>
      <c r="I5308" s="8"/>
    </row>
    <row r="5309" spans="8:9" x14ac:dyDescent="0.25">
      <c r="H5309" s="8"/>
      <c r="I5309" s="8"/>
    </row>
    <row r="5310" spans="8:9" x14ac:dyDescent="0.25">
      <c r="H5310" s="8"/>
      <c r="I5310" s="8"/>
    </row>
    <row r="5311" spans="8:9" x14ac:dyDescent="0.25">
      <c r="H5311" s="8"/>
      <c r="I5311" s="8"/>
    </row>
    <row r="5312" spans="8:9" x14ac:dyDescent="0.25">
      <c r="H5312" s="8"/>
      <c r="I5312" s="8"/>
    </row>
    <row r="5313" spans="8:9" x14ac:dyDescent="0.25">
      <c r="H5313" s="8"/>
      <c r="I5313" s="8"/>
    </row>
    <row r="5314" spans="8:9" x14ac:dyDescent="0.25">
      <c r="H5314" s="8"/>
      <c r="I5314" s="8"/>
    </row>
    <row r="5315" spans="8:9" x14ac:dyDescent="0.25">
      <c r="H5315" s="8"/>
      <c r="I5315" s="8"/>
    </row>
    <row r="5316" spans="8:9" x14ac:dyDescent="0.25">
      <c r="H5316" s="8"/>
      <c r="I5316" s="8"/>
    </row>
    <row r="5317" spans="8:9" x14ac:dyDescent="0.25">
      <c r="H5317" s="8"/>
      <c r="I5317" s="8"/>
    </row>
    <row r="5318" spans="8:9" x14ac:dyDescent="0.25">
      <c r="H5318" s="8"/>
      <c r="I5318" s="8"/>
    </row>
    <row r="5319" spans="8:9" x14ac:dyDescent="0.25">
      <c r="H5319" s="8"/>
      <c r="I5319" s="8"/>
    </row>
    <row r="5320" spans="8:9" x14ac:dyDescent="0.25">
      <c r="H5320" s="8"/>
      <c r="I5320" s="8"/>
    </row>
    <row r="5321" spans="8:9" x14ac:dyDescent="0.25">
      <c r="H5321" s="8"/>
      <c r="I5321" s="8"/>
    </row>
    <row r="5322" spans="8:9" x14ac:dyDescent="0.25">
      <c r="H5322" s="8"/>
      <c r="I5322" s="8"/>
    </row>
    <row r="5323" spans="8:9" x14ac:dyDescent="0.25">
      <c r="H5323" s="8"/>
      <c r="I5323" s="8"/>
    </row>
    <row r="5324" spans="8:9" x14ac:dyDescent="0.25">
      <c r="H5324" s="8"/>
      <c r="I5324" s="8"/>
    </row>
    <row r="5325" spans="8:9" x14ac:dyDescent="0.25">
      <c r="H5325" s="8"/>
      <c r="I5325" s="8"/>
    </row>
    <row r="5326" spans="8:9" x14ac:dyDescent="0.25">
      <c r="H5326" s="8"/>
      <c r="I5326" s="8"/>
    </row>
    <row r="5327" spans="8:9" x14ac:dyDescent="0.25">
      <c r="H5327" s="8"/>
      <c r="I5327" s="8"/>
    </row>
    <row r="5328" spans="8:9" x14ac:dyDescent="0.25">
      <c r="H5328" s="8"/>
      <c r="I5328" s="8"/>
    </row>
    <row r="5329" spans="8:9" x14ac:dyDescent="0.25">
      <c r="H5329" s="8"/>
      <c r="I5329" s="8"/>
    </row>
    <row r="5330" spans="8:9" x14ac:dyDescent="0.25">
      <c r="H5330" s="8"/>
      <c r="I5330" s="8"/>
    </row>
    <row r="5331" spans="8:9" x14ac:dyDescent="0.25">
      <c r="H5331" s="8"/>
      <c r="I5331" s="8"/>
    </row>
    <row r="5332" spans="8:9" x14ac:dyDescent="0.25">
      <c r="H5332" s="8"/>
      <c r="I5332" s="8"/>
    </row>
    <row r="5333" spans="8:9" x14ac:dyDescent="0.25">
      <c r="H5333" s="8"/>
      <c r="I5333" s="8"/>
    </row>
    <row r="5334" spans="8:9" x14ac:dyDescent="0.25">
      <c r="H5334" s="8"/>
      <c r="I5334" s="8"/>
    </row>
    <row r="5335" spans="8:9" x14ac:dyDescent="0.25">
      <c r="H5335" s="8"/>
      <c r="I5335" s="8"/>
    </row>
    <row r="5336" spans="8:9" x14ac:dyDescent="0.25">
      <c r="H5336" s="8"/>
      <c r="I5336" s="8"/>
    </row>
    <row r="5337" spans="8:9" x14ac:dyDescent="0.25">
      <c r="H5337" s="8"/>
      <c r="I5337" s="8"/>
    </row>
    <row r="5338" spans="8:9" x14ac:dyDescent="0.25">
      <c r="H5338" s="8"/>
      <c r="I5338" s="8"/>
    </row>
    <row r="5339" spans="8:9" x14ac:dyDescent="0.25">
      <c r="H5339" s="8"/>
      <c r="I5339" s="8"/>
    </row>
    <row r="5340" spans="8:9" x14ac:dyDescent="0.25">
      <c r="H5340" s="8"/>
      <c r="I5340" s="8"/>
    </row>
    <row r="5341" spans="8:9" x14ac:dyDescent="0.25">
      <c r="H5341" s="8"/>
      <c r="I5341" s="8"/>
    </row>
    <row r="5342" spans="8:9" x14ac:dyDescent="0.25">
      <c r="H5342" s="8"/>
      <c r="I5342" s="8"/>
    </row>
    <row r="5343" spans="8:9" x14ac:dyDescent="0.25">
      <c r="H5343" s="8"/>
      <c r="I5343" s="8"/>
    </row>
    <row r="5344" spans="8:9" x14ac:dyDescent="0.25">
      <c r="H5344" s="8"/>
      <c r="I5344" s="8"/>
    </row>
    <row r="5345" spans="8:9" x14ac:dyDescent="0.25">
      <c r="H5345" s="8"/>
      <c r="I5345" s="8"/>
    </row>
    <row r="5346" spans="8:9" x14ac:dyDescent="0.25">
      <c r="H5346" s="8"/>
      <c r="I5346" s="8"/>
    </row>
    <row r="5347" spans="8:9" x14ac:dyDescent="0.25">
      <c r="H5347" s="8"/>
      <c r="I5347" s="8"/>
    </row>
    <row r="5348" spans="8:9" x14ac:dyDescent="0.25">
      <c r="H5348" s="8"/>
      <c r="I5348" s="8"/>
    </row>
    <row r="5349" spans="8:9" x14ac:dyDescent="0.25">
      <c r="H5349" s="8"/>
      <c r="I5349" s="8"/>
    </row>
    <row r="5350" spans="8:9" x14ac:dyDescent="0.25">
      <c r="H5350" s="8"/>
      <c r="I5350" s="8"/>
    </row>
    <row r="5351" spans="8:9" x14ac:dyDescent="0.25">
      <c r="H5351" s="8"/>
      <c r="I5351" s="8"/>
    </row>
    <row r="5352" spans="8:9" x14ac:dyDescent="0.25">
      <c r="H5352" s="8"/>
      <c r="I5352" s="8"/>
    </row>
    <row r="5353" spans="8:9" x14ac:dyDescent="0.25">
      <c r="H5353" s="8"/>
      <c r="I5353" s="8"/>
    </row>
    <row r="5354" spans="8:9" x14ac:dyDescent="0.25">
      <c r="H5354" s="8"/>
      <c r="I5354" s="8"/>
    </row>
    <row r="5355" spans="8:9" x14ac:dyDescent="0.25">
      <c r="H5355" s="8"/>
      <c r="I5355" s="8"/>
    </row>
    <row r="5356" spans="8:9" x14ac:dyDescent="0.25">
      <c r="H5356" s="8"/>
      <c r="I5356" s="8"/>
    </row>
    <row r="5357" spans="8:9" x14ac:dyDescent="0.25">
      <c r="H5357" s="8"/>
      <c r="I5357" s="8"/>
    </row>
    <row r="5358" spans="8:9" x14ac:dyDescent="0.25">
      <c r="H5358" s="8"/>
      <c r="I5358" s="8"/>
    </row>
    <row r="5359" spans="8:9" x14ac:dyDescent="0.25">
      <c r="H5359" s="8"/>
      <c r="I5359" s="8"/>
    </row>
    <row r="5360" spans="8:9" x14ac:dyDescent="0.25">
      <c r="H5360" s="8"/>
      <c r="I5360" s="8"/>
    </row>
    <row r="5361" spans="8:9" x14ac:dyDescent="0.25">
      <c r="H5361" s="8"/>
      <c r="I5361" s="8"/>
    </row>
    <row r="5362" spans="8:9" x14ac:dyDescent="0.25">
      <c r="H5362" s="8"/>
      <c r="I5362" s="8"/>
    </row>
    <row r="5363" spans="8:9" x14ac:dyDescent="0.25">
      <c r="H5363" s="8"/>
      <c r="I5363" s="8"/>
    </row>
    <row r="5364" spans="8:9" x14ac:dyDescent="0.25">
      <c r="H5364" s="8"/>
      <c r="I5364" s="8"/>
    </row>
    <row r="5365" spans="8:9" x14ac:dyDescent="0.25">
      <c r="H5365" s="8"/>
      <c r="I5365" s="8"/>
    </row>
    <row r="5366" spans="8:9" x14ac:dyDescent="0.25">
      <c r="H5366" s="8"/>
      <c r="I5366" s="8"/>
    </row>
    <row r="5367" spans="8:9" x14ac:dyDescent="0.25">
      <c r="H5367" s="8"/>
      <c r="I5367" s="8"/>
    </row>
    <row r="5368" spans="8:9" x14ac:dyDescent="0.25">
      <c r="H5368" s="8"/>
      <c r="I5368" s="8"/>
    </row>
    <row r="5369" spans="8:9" x14ac:dyDescent="0.25">
      <c r="H5369" s="8"/>
      <c r="I5369" s="8"/>
    </row>
    <row r="5370" spans="8:9" x14ac:dyDescent="0.25">
      <c r="H5370" s="8"/>
      <c r="I5370" s="8"/>
    </row>
    <row r="5371" spans="8:9" x14ac:dyDescent="0.25">
      <c r="H5371" s="8"/>
      <c r="I5371" s="8"/>
    </row>
    <row r="5372" spans="8:9" x14ac:dyDescent="0.25">
      <c r="H5372" s="8"/>
      <c r="I5372" s="8"/>
    </row>
    <row r="5373" spans="8:9" x14ac:dyDescent="0.25">
      <c r="H5373" s="8"/>
      <c r="I5373" s="8"/>
    </row>
    <row r="5374" spans="8:9" x14ac:dyDescent="0.25">
      <c r="H5374" s="8"/>
      <c r="I5374" s="8"/>
    </row>
    <row r="5375" spans="8:9" x14ac:dyDescent="0.25">
      <c r="H5375" s="8"/>
      <c r="I5375" s="8"/>
    </row>
    <row r="5376" spans="8:9" x14ac:dyDescent="0.25">
      <c r="H5376" s="8"/>
      <c r="I5376" s="8"/>
    </row>
    <row r="5377" spans="8:9" x14ac:dyDescent="0.25">
      <c r="H5377" s="8"/>
      <c r="I5377" s="8"/>
    </row>
    <row r="5378" spans="8:9" x14ac:dyDescent="0.25">
      <c r="H5378" s="8"/>
      <c r="I5378" s="8"/>
    </row>
    <row r="5379" spans="8:9" x14ac:dyDescent="0.25">
      <c r="H5379" s="8"/>
      <c r="I5379" s="8"/>
    </row>
    <row r="5380" spans="8:9" x14ac:dyDescent="0.25">
      <c r="H5380" s="8"/>
      <c r="I5380" s="8"/>
    </row>
    <row r="5381" spans="8:9" x14ac:dyDescent="0.25">
      <c r="H5381" s="8"/>
      <c r="I5381" s="8"/>
    </row>
    <row r="5382" spans="8:9" x14ac:dyDescent="0.25">
      <c r="H5382" s="8"/>
      <c r="I5382" s="8"/>
    </row>
    <row r="5383" spans="8:9" x14ac:dyDescent="0.25">
      <c r="H5383" s="8"/>
      <c r="I5383" s="8"/>
    </row>
    <row r="5384" spans="8:9" x14ac:dyDescent="0.25">
      <c r="H5384" s="8"/>
      <c r="I5384" s="8"/>
    </row>
    <row r="5385" spans="8:9" x14ac:dyDescent="0.25">
      <c r="H5385" s="8"/>
      <c r="I5385" s="8"/>
    </row>
    <row r="5386" spans="8:9" x14ac:dyDescent="0.25">
      <c r="H5386" s="8"/>
      <c r="I5386" s="8"/>
    </row>
    <row r="5387" spans="8:9" x14ac:dyDescent="0.25">
      <c r="H5387" s="8"/>
      <c r="I5387" s="8"/>
    </row>
    <row r="5388" spans="8:9" x14ac:dyDescent="0.25">
      <c r="H5388" s="8"/>
      <c r="I5388" s="8"/>
    </row>
    <row r="5389" spans="8:9" x14ac:dyDescent="0.25">
      <c r="H5389" s="8"/>
      <c r="I5389" s="8"/>
    </row>
    <row r="5390" spans="8:9" x14ac:dyDescent="0.25">
      <c r="H5390" s="8"/>
      <c r="I5390" s="8"/>
    </row>
    <row r="5391" spans="8:9" x14ac:dyDescent="0.25">
      <c r="H5391" s="8"/>
      <c r="I5391" s="8"/>
    </row>
    <row r="5392" spans="8:9" x14ac:dyDescent="0.25">
      <c r="H5392" s="8"/>
      <c r="I5392" s="8"/>
    </row>
    <row r="5393" spans="8:9" x14ac:dyDescent="0.25">
      <c r="H5393" s="8"/>
      <c r="I5393" s="8"/>
    </row>
    <row r="5394" spans="8:9" x14ac:dyDescent="0.25">
      <c r="H5394" s="8"/>
      <c r="I5394" s="8"/>
    </row>
    <row r="5395" spans="8:9" x14ac:dyDescent="0.25">
      <c r="H5395" s="8"/>
      <c r="I5395" s="8"/>
    </row>
    <row r="5396" spans="8:9" x14ac:dyDescent="0.25">
      <c r="H5396" s="8"/>
      <c r="I5396" s="8"/>
    </row>
    <row r="5397" spans="8:9" x14ac:dyDescent="0.25">
      <c r="H5397" s="8"/>
      <c r="I5397" s="8"/>
    </row>
    <row r="5398" spans="8:9" x14ac:dyDescent="0.25">
      <c r="H5398" s="8"/>
      <c r="I5398" s="8"/>
    </row>
    <row r="5399" spans="8:9" x14ac:dyDescent="0.25">
      <c r="H5399" s="8"/>
      <c r="I5399" s="8"/>
    </row>
    <row r="5400" spans="8:9" x14ac:dyDescent="0.25">
      <c r="H5400" s="8"/>
      <c r="I5400" s="8"/>
    </row>
    <row r="5401" spans="8:9" x14ac:dyDescent="0.25">
      <c r="H5401" s="8"/>
      <c r="I5401" s="8"/>
    </row>
    <row r="5402" spans="8:9" x14ac:dyDescent="0.25">
      <c r="H5402" s="8"/>
      <c r="I5402" s="8"/>
    </row>
    <row r="5403" spans="8:9" x14ac:dyDescent="0.25">
      <c r="H5403" s="8"/>
      <c r="I5403" s="8"/>
    </row>
    <row r="5404" spans="8:9" x14ac:dyDescent="0.25">
      <c r="H5404" s="8"/>
      <c r="I5404" s="8"/>
    </row>
    <row r="5405" spans="8:9" x14ac:dyDescent="0.25">
      <c r="H5405" s="8"/>
      <c r="I5405" s="8"/>
    </row>
    <row r="5406" spans="8:9" x14ac:dyDescent="0.25">
      <c r="H5406" s="8"/>
      <c r="I5406" s="8"/>
    </row>
    <row r="5407" spans="8:9" x14ac:dyDescent="0.25">
      <c r="H5407" s="8"/>
      <c r="I5407" s="8"/>
    </row>
    <row r="5408" spans="8:9" x14ac:dyDescent="0.25">
      <c r="H5408" s="8"/>
      <c r="I5408" s="8"/>
    </row>
    <row r="5409" spans="8:9" x14ac:dyDescent="0.25">
      <c r="H5409" s="8"/>
      <c r="I5409" s="8"/>
    </row>
    <row r="5410" spans="8:9" x14ac:dyDescent="0.25">
      <c r="H5410" s="8"/>
      <c r="I5410" s="8"/>
    </row>
    <row r="5411" spans="8:9" x14ac:dyDescent="0.25">
      <c r="H5411" s="8"/>
      <c r="I5411" s="8"/>
    </row>
    <row r="5412" spans="8:9" x14ac:dyDescent="0.25">
      <c r="H5412" s="8"/>
      <c r="I5412" s="8"/>
    </row>
    <row r="5413" spans="8:9" x14ac:dyDescent="0.25">
      <c r="H5413" s="8"/>
      <c r="I5413" s="8"/>
    </row>
    <row r="5414" spans="8:9" x14ac:dyDescent="0.25">
      <c r="H5414" s="8"/>
      <c r="I5414" s="8"/>
    </row>
    <row r="5415" spans="8:9" x14ac:dyDescent="0.25">
      <c r="H5415" s="8"/>
      <c r="I5415" s="8"/>
    </row>
    <row r="5416" spans="8:9" x14ac:dyDescent="0.25">
      <c r="H5416" s="8"/>
      <c r="I5416" s="8"/>
    </row>
    <row r="5417" spans="8:9" x14ac:dyDescent="0.25">
      <c r="H5417" s="8"/>
      <c r="I5417" s="8"/>
    </row>
    <row r="5418" spans="8:9" x14ac:dyDescent="0.25">
      <c r="H5418" s="8"/>
      <c r="I5418" s="8"/>
    </row>
    <row r="5419" spans="8:9" x14ac:dyDescent="0.25">
      <c r="H5419" s="8"/>
      <c r="I5419" s="8"/>
    </row>
    <row r="5420" spans="8:9" x14ac:dyDescent="0.25">
      <c r="H5420" s="8"/>
      <c r="I5420" s="8"/>
    </row>
    <row r="5421" spans="8:9" x14ac:dyDescent="0.25">
      <c r="H5421" s="8"/>
      <c r="I5421" s="8"/>
    </row>
    <row r="5422" spans="8:9" x14ac:dyDescent="0.25">
      <c r="H5422" s="8"/>
      <c r="I5422" s="8"/>
    </row>
    <row r="5423" spans="8:9" x14ac:dyDescent="0.25">
      <c r="H5423" s="8"/>
      <c r="I5423" s="8"/>
    </row>
    <row r="5424" spans="8:9" x14ac:dyDescent="0.25">
      <c r="H5424" s="8"/>
      <c r="I5424" s="8"/>
    </row>
    <row r="5425" spans="8:9" x14ac:dyDescent="0.25">
      <c r="H5425" s="8"/>
      <c r="I5425" s="8"/>
    </row>
    <row r="5426" spans="8:9" x14ac:dyDescent="0.25">
      <c r="H5426" s="8"/>
      <c r="I5426" s="8"/>
    </row>
    <row r="5427" spans="8:9" x14ac:dyDescent="0.25">
      <c r="H5427" s="8"/>
      <c r="I5427" s="8"/>
    </row>
    <row r="5428" spans="8:9" x14ac:dyDescent="0.25">
      <c r="H5428" s="8"/>
      <c r="I5428" s="8"/>
    </row>
    <row r="5429" spans="8:9" x14ac:dyDescent="0.25">
      <c r="H5429" s="8"/>
      <c r="I5429" s="8"/>
    </row>
    <row r="5430" spans="8:9" x14ac:dyDescent="0.25">
      <c r="H5430" s="8"/>
      <c r="I5430" s="8"/>
    </row>
    <row r="5431" spans="8:9" x14ac:dyDescent="0.25">
      <c r="H5431" s="8"/>
      <c r="I5431" s="8"/>
    </row>
    <row r="5432" spans="8:9" x14ac:dyDescent="0.25">
      <c r="H5432" s="8"/>
      <c r="I5432" s="8"/>
    </row>
    <row r="5433" spans="8:9" x14ac:dyDescent="0.25">
      <c r="H5433" s="8"/>
      <c r="I5433" s="8"/>
    </row>
    <row r="5434" spans="8:9" x14ac:dyDescent="0.25">
      <c r="H5434" s="8"/>
      <c r="I5434" s="8"/>
    </row>
    <row r="5435" spans="8:9" x14ac:dyDescent="0.25">
      <c r="H5435" s="8"/>
      <c r="I5435" s="8"/>
    </row>
    <row r="5436" spans="8:9" x14ac:dyDescent="0.25">
      <c r="H5436" s="8"/>
      <c r="I5436" s="8"/>
    </row>
    <row r="5437" spans="8:9" x14ac:dyDescent="0.25">
      <c r="H5437" s="8"/>
      <c r="I5437" s="8"/>
    </row>
    <row r="5438" spans="8:9" x14ac:dyDescent="0.25">
      <c r="H5438" s="8"/>
      <c r="I5438" s="8"/>
    </row>
    <row r="5439" spans="8:9" x14ac:dyDescent="0.25">
      <c r="H5439" s="8"/>
      <c r="I5439" s="8"/>
    </row>
    <row r="5440" spans="8:9" x14ac:dyDescent="0.25">
      <c r="H5440" s="8"/>
      <c r="I5440" s="8"/>
    </row>
    <row r="5441" spans="8:9" x14ac:dyDescent="0.25">
      <c r="H5441" s="8"/>
      <c r="I5441" s="8"/>
    </row>
    <row r="5442" spans="8:9" x14ac:dyDescent="0.25">
      <c r="H5442" s="8"/>
      <c r="I5442" s="8"/>
    </row>
    <row r="5443" spans="8:9" x14ac:dyDescent="0.25">
      <c r="H5443" s="8"/>
      <c r="I5443" s="8"/>
    </row>
    <row r="5444" spans="8:9" x14ac:dyDescent="0.25">
      <c r="H5444" s="8"/>
      <c r="I5444" s="8"/>
    </row>
    <row r="5445" spans="8:9" x14ac:dyDescent="0.25">
      <c r="H5445" s="8"/>
      <c r="I5445" s="8"/>
    </row>
    <row r="5446" spans="8:9" x14ac:dyDescent="0.25">
      <c r="H5446" s="8"/>
      <c r="I5446" s="8"/>
    </row>
    <row r="5447" spans="8:9" x14ac:dyDescent="0.25">
      <c r="H5447" s="8"/>
      <c r="I5447" s="8"/>
    </row>
    <row r="5448" spans="8:9" x14ac:dyDescent="0.25">
      <c r="H5448" s="8"/>
      <c r="I5448" s="8"/>
    </row>
    <row r="5449" spans="8:9" x14ac:dyDescent="0.25">
      <c r="H5449" s="8"/>
      <c r="I5449" s="8"/>
    </row>
    <row r="5450" spans="8:9" x14ac:dyDescent="0.25">
      <c r="H5450" s="8"/>
      <c r="I5450" s="8"/>
    </row>
    <row r="5451" spans="8:9" x14ac:dyDescent="0.25">
      <c r="H5451" s="8"/>
      <c r="I5451" s="8"/>
    </row>
    <row r="5452" spans="8:9" x14ac:dyDescent="0.25">
      <c r="H5452" s="8"/>
      <c r="I5452" s="8"/>
    </row>
    <row r="5453" spans="8:9" x14ac:dyDescent="0.25">
      <c r="H5453" s="8"/>
      <c r="I5453" s="8"/>
    </row>
    <row r="5454" spans="8:9" x14ac:dyDescent="0.25">
      <c r="H5454" s="8"/>
      <c r="I5454" s="8"/>
    </row>
    <row r="5455" spans="8:9" x14ac:dyDescent="0.25">
      <c r="H5455" s="8"/>
      <c r="I5455" s="8"/>
    </row>
    <row r="5456" spans="8:9" x14ac:dyDescent="0.25">
      <c r="H5456" s="8"/>
      <c r="I5456" s="8"/>
    </row>
    <row r="5457" spans="8:9" x14ac:dyDescent="0.25">
      <c r="H5457" s="8"/>
      <c r="I5457" s="8"/>
    </row>
    <row r="5458" spans="8:9" x14ac:dyDescent="0.25">
      <c r="H5458" s="8"/>
      <c r="I5458" s="8"/>
    </row>
    <row r="5459" spans="8:9" x14ac:dyDescent="0.25">
      <c r="H5459" s="8"/>
      <c r="I5459" s="8"/>
    </row>
    <row r="5460" spans="8:9" x14ac:dyDescent="0.25">
      <c r="H5460" s="8"/>
      <c r="I5460" s="8"/>
    </row>
    <row r="5461" spans="8:9" x14ac:dyDescent="0.25">
      <c r="H5461" s="8"/>
      <c r="I5461" s="8"/>
    </row>
    <row r="5462" spans="8:9" x14ac:dyDescent="0.25">
      <c r="H5462" s="8"/>
      <c r="I5462" s="8"/>
    </row>
    <row r="5463" spans="8:9" x14ac:dyDescent="0.25">
      <c r="H5463" s="8"/>
      <c r="I5463" s="8"/>
    </row>
    <row r="5464" spans="8:9" x14ac:dyDescent="0.25">
      <c r="H5464" s="8"/>
      <c r="I5464" s="8"/>
    </row>
    <row r="5465" spans="8:9" x14ac:dyDescent="0.25">
      <c r="H5465" s="8"/>
      <c r="I5465" s="8"/>
    </row>
    <row r="5466" spans="8:9" x14ac:dyDescent="0.25">
      <c r="H5466" s="8"/>
      <c r="I5466" s="8"/>
    </row>
    <row r="5467" spans="8:9" x14ac:dyDescent="0.25">
      <c r="H5467" s="8"/>
      <c r="I5467" s="8"/>
    </row>
    <row r="5468" spans="8:9" x14ac:dyDescent="0.25">
      <c r="H5468" s="8"/>
      <c r="I5468" s="8"/>
    </row>
    <row r="5469" spans="8:9" x14ac:dyDescent="0.25">
      <c r="H5469" s="8"/>
      <c r="I5469" s="8"/>
    </row>
    <row r="5470" spans="8:9" x14ac:dyDescent="0.25">
      <c r="H5470" s="8"/>
      <c r="I5470" s="8"/>
    </row>
    <row r="5471" spans="8:9" x14ac:dyDescent="0.25">
      <c r="H5471" s="8"/>
      <c r="I5471" s="8"/>
    </row>
    <row r="5472" spans="8:9" x14ac:dyDescent="0.25">
      <c r="H5472" s="8"/>
      <c r="I5472" s="8"/>
    </row>
    <row r="5473" spans="8:9" x14ac:dyDescent="0.25">
      <c r="H5473" s="8"/>
      <c r="I5473" s="8"/>
    </row>
    <row r="5474" spans="8:9" x14ac:dyDescent="0.25">
      <c r="H5474" s="11"/>
      <c r="I5474" s="11"/>
    </row>
  </sheetData>
  <mergeCells count="472">
    <mergeCell ref="A2:J2"/>
    <mergeCell ref="A3:A7"/>
    <mergeCell ref="B3:B7"/>
    <mergeCell ref="C3:C7"/>
    <mergeCell ref="D3:D7"/>
    <mergeCell ref="E3:E7"/>
    <mergeCell ref="J3:J7"/>
    <mergeCell ref="A17:A24"/>
    <mergeCell ref="B17:B24"/>
    <mergeCell ref="C17:C24"/>
    <mergeCell ref="D17:D24"/>
    <mergeCell ref="E17:E24"/>
    <mergeCell ref="J17:J24"/>
    <mergeCell ref="A8:A16"/>
    <mergeCell ref="B8:B16"/>
    <mergeCell ref="C8:C16"/>
    <mergeCell ref="D8:D16"/>
    <mergeCell ref="E8:E16"/>
    <mergeCell ref="J8:J16"/>
    <mergeCell ref="A29:A32"/>
    <mergeCell ref="B29:B32"/>
    <mergeCell ref="C29:C32"/>
    <mergeCell ref="D29:D32"/>
    <mergeCell ref="E29:E32"/>
    <mergeCell ref="J29:J32"/>
    <mergeCell ref="A25:A28"/>
    <mergeCell ref="B25:B28"/>
    <mergeCell ref="C25:C28"/>
    <mergeCell ref="D25:D28"/>
    <mergeCell ref="E25:E28"/>
    <mergeCell ref="J25:J28"/>
    <mergeCell ref="A38:A46"/>
    <mergeCell ref="B38:B46"/>
    <mergeCell ref="C38:C46"/>
    <mergeCell ref="D38:D46"/>
    <mergeCell ref="E38:E46"/>
    <mergeCell ref="J38:J46"/>
    <mergeCell ref="A33:A37"/>
    <mergeCell ref="B33:B37"/>
    <mergeCell ref="C33:C37"/>
    <mergeCell ref="D33:D37"/>
    <mergeCell ref="E33:E37"/>
    <mergeCell ref="J33:J37"/>
    <mergeCell ref="A51:A56"/>
    <mergeCell ref="B51:B56"/>
    <mergeCell ref="C51:C56"/>
    <mergeCell ref="D51:D56"/>
    <mergeCell ref="E51:E56"/>
    <mergeCell ref="J51:J56"/>
    <mergeCell ref="A47:A50"/>
    <mergeCell ref="B47:B50"/>
    <mergeCell ref="C47:C50"/>
    <mergeCell ref="D47:D50"/>
    <mergeCell ref="E47:E50"/>
    <mergeCell ref="J47:J50"/>
    <mergeCell ref="A62:A65"/>
    <mergeCell ref="B62:B65"/>
    <mergeCell ref="C62:C65"/>
    <mergeCell ref="D62:D65"/>
    <mergeCell ref="E62:E65"/>
    <mergeCell ref="J62:J65"/>
    <mergeCell ref="A57:A61"/>
    <mergeCell ref="B57:B61"/>
    <mergeCell ref="C57:C61"/>
    <mergeCell ref="D57:D61"/>
    <mergeCell ref="E57:E61"/>
    <mergeCell ref="J57:J61"/>
    <mergeCell ref="AS71:AT71"/>
    <mergeCell ref="A79:A83"/>
    <mergeCell ref="B79:B83"/>
    <mergeCell ref="C79:C83"/>
    <mergeCell ref="D79:D83"/>
    <mergeCell ref="E79:E83"/>
    <mergeCell ref="J79:J83"/>
    <mergeCell ref="A69:J69"/>
    <mergeCell ref="A70:A78"/>
    <mergeCell ref="B70:B78"/>
    <mergeCell ref="C70:C78"/>
    <mergeCell ref="D70:D78"/>
    <mergeCell ref="E70:E78"/>
    <mergeCell ref="J70:J78"/>
    <mergeCell ref="K79:K83"/>
    <mergeCell ref="AS90:AT90"/>
    <mergeCell ref="A93:A100"/>
    <mergeCell ref="B93:B100"/>
    <mergeCell ref="C93:C100"/>
    <mergeCell ref="D93:D100"/>
    <mergeCell ref="E93:E100"/>
    <mergeCell ref="J93:J100"/>
    <mergeCell ref="A85:A92"/>
    <mergeCell ref="B85:B92"/>
    <mergeCell ref="C85:C92"/>
    <mergeCell ref="D85:D92"/>
    <mergeCell ref="E85:E92"/>
    <mergeCell ref="J85:J92"/>
    <mergeCell ref="K85:K92"/>
    <mergeCell ref="K93:K100"/>
    <mergeCell ref="A110:A116"/>
    <mergeCell ref="B110:B116"/>
    <mergeCell ref="C110:C116"/>
    <mergeCell ref="D110:D116"/>
    <mergeCell ref="E110:E116"/>
    <mergeCell ref="J110:J116"/>
    <mergeCell ref="A103:A109"/>
    <mergeCell ref="B103:B109"/>
    <mergeCell ref="C103:C109"/>
    <mergeCell ref="D103:D109"/>
    <mergeCell ref="E103:E109"/>
    <mergeCell ref="J103:J109"/>
    <mergeCell ref="A126:A136"/>
    <mergeCell ref="B126:B136"/>
    <mergeCell ref="C126:C136"/>
    <mergeCell ref="D126:D136"/>
    <mergeCell ref="E126:E136"/>
    <mergeCell ref="J126:J136"/>
    <mergeCell ref="A117:A125"/>
    <mergeCell ref="B117:B125"/>
    <mergeCell ref="C117:C125"/>
    <mergeCell ref="D117:D125"/>
    <mergeCell ref="E117:E125"/>
    <mergeCell ref="J117:J125"/>
    <mergeCell ref="A149:A155"/>
    <mergeCell ref="B149:B155"/>
    <mergeCell ref="C149:C155"/>
    <mergeCell ref="D149:D155"/>
    <mergeCell ref="E149:E155"/>
    <mergeCell ref="J149:J155"/>
    <mergeCell ref="A137:A147"/>
    <mergeCell ref="B137:B147"/>
    <mergeCell ref="C137:C147"/>
    <mergeCell ref="D137:D147"/>
    <mergeCell ref="E137:E147"/>
    <mergeCell ref="J137:J147"/>
    <mergeCell ref="A162:A166"/>
    <mergeCell ref="B162:B166"/>
    <mergeCell ref="C162:C166"/>
    <mergeCell ref="D162:D166"/>
    <mergeCell ref="E162:E166"/>
    <mergeCell ref="J162:J166"/>
    <mergeCell ref="A156:A161"/>
    <mergeCell ref="B156:B161"/>
    <mergeCell ref="C156:C161"/>
    <mergeCell ref="D156:D161"/>
    <mergeCell ref="E156:E161"/>
    <mergeCell ref="J156:J161"/>
    <mergeCell ref="A177:A187"/>
    <mergeCell ref="B177:B187"/>
    <mergeCell ref="C177:C187"/>
    <mergeCell ref="D177:D187"/>
    <mergeCell ref="E177:E187"/>
    <mergeCell ref="J177:J187"/>
    <mergeCell ref="A167:A175"/>
    <mergeCell ref="B167:B175"/>
    <mergeCell ref="C167:C175"/>
    <mergeCell ref="D167:D175"/>
    <mergeCell ref="E167:E175"/>
    <mergeCell ref="J167:J175"/>
    <mergeCell ref="A194:A200"/>
    <mergeCell ref="B194:B200"/>
    <mergeCell ref="C194:C200"/>
    <mergeCell ref="D194:D200"/>
    <mergeCell ref="E194:E200"/>
    <mergeCell ref="J194:J200"/>
    <mergeCell ref="A188:A193"/>
    <mergeCell ref="B188:B193"/>
    <mergeCell ref="C188:C193"/>
    <mergeCell ref="D188:D193"/>
    <mergeCell ref="E188:E193"/>
    <mergeCell ref="J188:J193"/>
    <mergeCell ref="A212:A216"/>
    <mergeCell ref="B212:B216"/>
    <mergeCell ref="C212:C216"/>
    <mergeCell ref="D212:D216"/>
    <mergeCell ref="E212:E216"/>
    <mergeCell ref="J212:J216"/>
    <mergeCell ref="A201:A211"/>
    <mergeCell ref="B201:B211"/>
    <mergeCell ref="C201:C211"/>
    <mergeCell ref="D201:D211"/>
    <mergeCell ref="E201:E211"/>
    <mergeCell ref="J201:J211"/>
    <mergeCell ref="A224:A231"/>
    <mergeCell ref="B224:B231"/>
    <mergeCell ref="C224:C231"/>
    <mergeCell ref="D224:D231"/>
    <mergeCell ref="E224:E231"/>
    <mergeCell ref="J224:J231"/>
    <mergeCell ref="A217:A223"/>
    <mergeCell ref="B217:B223"/>
    <mergeCell ref="C217:C223"/>
    <mergeCell ref="D217:D223"/>
    <mergeCell ref="E217:E223"/>
    <mergeCell ref="J217:J223"/>
    <mergeCell ref="A241:A247"/>
    <mergeCell ref="B241:B247"/>
    <mergeCell ref="C241:C247"/>
    <mergeCell ref="D241:D247"/>
    <mergeCell ref="E241:E247"/>
    <mergeCell ref="J241:J247"/>
    <mergeCell ref="A232:A240"/>
    <mergeCell ref="B232:B240"/>
    <mergeCell ref="C232:C240"/>
    <mergeCell ref="D232:D240"/>
    <mergeCell ref="E232:E240"/>
    <mergeCell ref="J232:J240"/>
    <mergeCell ref="A255:A258"/>
    <mergeCell ref="B255:B258"/>
    <mergeCell ref="C255:C258"/>
    <mergeCell ref="D255:D258"/>
    <mergeCell ref="E255:E258"/>
    <mergeCell ref="J255:J258"/>
    <mergeCell ref="A248:A254"/>
    <mergeCell ref="B248:B254"/>
    <mergeCell ref="C248:C254"/>
    <mergeCell ref="D248:D254"/>
    <mergeCell ref="E248:E254"/>
    <mergeCell ref="J248:J254"/>
    <mergeCell ref="A270:J270"/>
    <mergeCell ref="A271:A278"/>
    <mergeCell ref="B271:B278"/>
    <mergeCell ref="C271:C278"/>
    <mergeCell ref="D271:D278"/>
    <mergeCell ref="E271:E278"/>
    <mergeCell ref="J271:J278"/>
    <mergeCell ref="A259:A266"/>
    <mergeCell ref="B259:B266"/>
    <mergeCell ref="C259:C266"/>
    <mergeCell ref="D259:D266"/>
    <mergeCell ref="E259:E266"/>
    <mergeCell ref="J259:J266"/>
    <mergeCell ref="A290:A297"/>
    <mergeCell ref="B290:B297"/>
    <mergeCell ref="C290:C297"/>
    <mergeCell ref="D290:D297"/>
    <mergeCell ref="E290:E297"/>
    <mergeCell ref="J290:J297"/>
    <mergeCell ref="A279:A289"/>
    <mergeCell ref="B279:B289"/>
    <mergeCell ref="C279:C289"/>
    <mergeCell ref="D279:D289"/>
    <mergeCell ref="E279:E289"/>
    <mergeCell ref="J279:J289"/>
    <mergeCell ref="A305:J305"/>
    <mergeCell ref="A306:A313"/>
    <mergeCell ref="B306:B313"/>
    <mergeCell ref="C306:C313"/>
    <mergeCell ref="D306:D313"/>
    <mergeCell ref="E306:E313"/>
    <mergeCell ref="J306:J313"/>
    <mergeCell ref="A298:A301"/>
    <mergeCell ref="B298:B301"/>
    <mergeCell ref="C298:C301"/>
    <mergeCell ref="D298:D301"/>
    <mergeCell ref="E298:E301"/>
    <mergeCell ref="J298:J301"/>
    <mergeCell ref="A321:A329"/>
    <mergeCell ref="B321:B329"/>
    <mergeCell ref="C321:C329"/>
    <mergeCell ref="D321:D329"/>
    <mergeCell ref="E321:E329"/>
    <mergeCell ref="J321:J329"/>
    <mergeCell ref="A314:A320"/>
    <mergeCell ref="B314:B320"/>
    <mergeCell ref="C314:C320"/>
    <mergeCell ref="D314:D320"/>
    <mergeCell ref="E314:E320"/>
    <mergeCell ref="J314:J320"/>
    <mergeCell ref="A337:A344"/>
    <mergeCell ref="B337:B344"/>
    <mergeCell ref="C337:C344"/>
    <mergeCell ref="D337:D344"/>
    <mergeCell ref="E337:E344"/>
    <mergeCell ref="J337:J344"/>
    <mergeCell ref="A330:A336"/>
    <mergeCell ref="B330:B336"/>
    <mergeCell ref="C330:C336"/>
    <mergeCell ref="D330:D336"/>
    <mergeCell ref="E330:E336"/>
    <mergeCell ref="J330:J336"/>
    <mergeCell ref="A353:A356"/>
    <mergeCell ref="B353:B356"/>
    <mergeCell ref="C353:C356"/>
    <mergeCell ref="D353:D356"/>
    <mergeCell ref="E353:E356"/>
    <mergeCell ref="J353:J356"/>
    <mergeCell ref="A345:A352"/>
    <mergeCell ref="B345:B352"/>
    <mergeCell ref="C345:C352"/>
    <mergeCell ref="D345:D352"/>
    <mergeCell ref="E345:E352"/>
    <mergeCell ref="J345:J352"/>
    <mergeCell ref="A361:A367"/>
    <mergeCell ref="B361:B367"/>
    <mergeCell ref="C361:C367"/>
    <mergeCell ref="D361:D367"/>
    <mergeCell ref="E361:E367"/>
    <mergeCell ref="J361:J367"/>
    <mergeCell ref="A357:A360"/>
    <mergeCell ref="B357:B360"/>
    <mergeCell ref="C357:C360"/>
    <mergeCell ref="D357:D360"/>
    <mergeCell ref="E357:E360"/>
    <mergeCell ref="J357:J360"/>
    <mergeCell ref="A376:J376"/>
    <mergeCell ref="A377:A386"/>
    <mergeCell ref="B377:B386"/>
    <mergeCell ref="C377:C386"/>
    <mergeCell ref="D377:D386"/>
    <mergeCell ref="E377:E386"/>
    <mergeCell ref="J377:J386"/>
    <mergeCell ref="A368:A372"/>
    <mergeCell ref="B368:B372"/>
    <mergeCell ref="C368:C372"/>
    <mergeCell ref="D368:D372"/>
    <mergeCell ref="E368:E372"/>
    <mergeCell ref="J368:J372"/>
    <mergeCell ref="A394:A397"/>
    <mergeCell ref="B394:B397"/>
    <mergeCell ref="C394:C397"/>
    <mergeCell ref="D394:D397"/>
    <mergeCell ref="E394:E397"/>
    <mergeCell ref="J394:J397"/>
    <mergeCell ref="A387:A393"/>
    <mergeCell ref="B387:B393"/>
    <mergeCell ref="C387:C393"/>
    <mergeCell ref="D387:D393"/>
    <mergeCell ref="E387:E393"/>
    <mergeCell ref="J387:J393"/>
    <mergeCell ref="A402:A406"/>
    <mergeCell ref="B402:B406"/>
    <mergeCell ref="C402:C406"/>
    <mergeCell ref="D402:D406"/>
    <mergeCell ref="E402:E406"/>
    <mergeCell ref="J402:J406"/>
    <mergeCell ref="A398:A401"/>
    <mergeCell ref="B398:B401"/>
    <mergeCell ref="C398:C401"/>
    <mergeCell ref="D398:D401"/>
    <mergeCell ref="E398:E401"/>
    <mergeCell ref="J398:J401"/>
    <mergeCell ref="A411:A414"/>
    <mergeCell ref="B411:B414"/>
    <mergeCell ref="C411:C414"/>
    <mergeCell ref="D411:D414"/>
    <mergeCell ref="E411:E414"/>
    <mergeCell ref="J411:J414"/>
    <mergeCell ref="A407:A410"/>
    <mergeCell ref="B407:B410"/>
    <mergeCell ref="C407:C410"/>
    <mergeCell ref="D407:D410"/>
    <mergeCell ref="E407:E410"/>
    <mergeCell ref="J407:J410"/>
    <mergeCell ref="A430:J430"/>
    <mergeCell ref="A431:A438"/>
    <mergeCell ref="B431:B438"/>
    <mergeCell ref="C431:C438"/>
    <mergeCell ref="D431:D438"/>
    <mergeCell ref="E431:E438"/>
    <mergeCell ref="J431:J438"/>
    <mergeCell ref="A418:J418"/>
    <mergeCell ref="A419:A426"/>
    <mergeCell ref="B419:B426"/>
    <mergeCell ref="C419:C426"/>
    <mergeCell ref="D419:D426"/>
    <mergeCell ref="E419:E426"/>
    <mergeCell ref="J419:J426"/>
    <mergeCell ref="A450:J450"/>
    <mergeCell ref="A451:A455"/>
    <mergeCell ref="B451:B455"/>
    <mergeCell ref="C451:C455"/>
    <mergeCell ref="D451:D455"/>
    <mergeCell ref="E451:E455"/>
    <mergeCell ref="J451:J455"/>
    <mergeCell ref="A439:A446"/>
    <mergeCell ref="B439:B446"/>
    <mergeCell ref="C439:C446"/>
    <mergeCell ref="D439:D446"/>
    <mergeCell ref="E439:E446"/>
    <mergeCell ref="J439:J446"/>
    <mergeCell ref="A461:A464"/>
    <mergeCell ref="B461:B464"/>
    <mergeCell ref="C461:C464"/>
    <mergeCell ref="D461:D464"/>
    <mergeCell ref="E461:E464"/>
    <mergeCell ref="J461:J464"/>
    <mergeCell ref="A456:A460"/>
    <mergeCell ref="B456:B460"/>
    <mergeCell ref="C456:C460"/>
    <mergeCell ref="D456:D460"/>
    <mergeCell ref="E456:E460"/>
    <mergeCell ref="J456:J460"/>
    <mergeCell ref="K3:K7"/>
    <mergeCell ref="K8:K16"/>
    <mergeCell ref="K17:K24"/>
    <mergeCell ref="K25:K28"/>
    <mergeCell ref="K29:K32"/>
    <mergeCell ref="K33:K37"/>
    <mergeCell ref="A479:A482"/>
    <mergeCell ref="B479:B482"/>
    <mergeCell ref="C479:C482"/>
    <mergeCell ref="D479:D482"/>
    <mergeCell ref="E479:E482"/>
    <mergeCell ref="J479:J482"/>
    <mergeCell ref="A472:A478"/>
    <mergeCell ref="B472:B478"/>
    <mergeCell ref="C472:C478"/>
    <mergeCell ref="D472:D478"/>
    <mergeCell ref="E472:E478"/>
    <mergeCell ref="J472:J478"/>
    <mergeCell ref="A465:A471"/>
    <mergeCell ref="B465:B471"/>
    <mergeCell ref="C465:C471"/>
    <mergeCell ref="D465:D471"/>
    <mergeCell ref="E465:E471"/>
    <mergeCell ref="J465:J471"/>
    <mergeCell ref="K103:K109"/>
    <mergeCell ref="K110:K116"/>
    <mergeCell ref="K117:K125"/>
    <mergeCell ref="K38:K46"/>
    <mergeCell ref="K47:K50"/>
    <mergeCell ref="K51:K56"/>
    <mergeCell ref="K57:K61"/>
    <mergeCell ref="K62:K65"/>
    <mergeCell ref="K70:K78"/>
    <mergeCell ref="K177:K187"/>
    <mergeCell ref="K188:K193"/>
    <mergeCell ref="K194:K200"/>
    <mergeCell ref="K201:K211"/>
    <mergeCell ref="K212:K216"/>
    <mergeCell ref="K217:K223"/>
    <mergeCell ref="K126:K136"/>
    <mergeCell ref="K137:K147"/>
    <mergeCell ref="K149:K155"/>
    <mergeCell ref="K156:K161"/>
    <mergeCell ref="K162:K166"/>
    <mergeCell ref="K167:K175"/>
    <mergeCell ref="K271:K278"/>
    <mergeCell ref="K279:K289"/>
    <mergeCell ref="K290:K297"/>
    <mergeCell ref="K298:K301"/>
    <mergeCell ref="K306:K313"/>
    <mergeCell ref="K314:K320"/>
    <mergeCell ref="K224:K231"/>
    <mergeCell ref="K232:K240"/>
    <mergeCell ref="K241:K247"/>
    <mergeCell ref="K248:K254"/>
    <mergeCell ref="K255:K258"/>
    <mergeCell ref="K259:K266"/>
    <mergeCell ref="K361:K367"/>
    <mergeCell ref="K368:K372"/>
    <mergeCell ref="K377:K386"/>
    <mergeCell ref="K387:K393"/>
    <mergeCell ref="K394:K397"/>
    <mergeCell ref="K398:K401"/>
    <mergeCell ref="K321:K329"/>
    <mergeCell ref="K330:K336"/>
    <mergeCell ref="K337:K344"/>
    <mergeCell ref="K345:K352"/>
    <mergeCell ref="K353:K356"/>
    <mergeCell ref="K357:K360"/>
    <mergeCell ref="K456:K460"/>
    <mergeCell ref="K461:K464"/>
    <mergeCell ref="K465:K471"/>
    <mergeCell ref="K472:K478"/>
    <mergeCell ref="K479:K482"/>
    <mergeCell ref="K402:K406"/>
    <mergeCell ref="K407:K410"/>
    <mergeCell ref="K411:K414"/>
    <mergeCell ref="K419:K426"/>
    <mergeCell ref="K431:K438"/>
    <mergeCell ref="K439:K446"/>
    <mergeCell ref="K451:K455"/>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639"/>
  <sheetViews>
    <sheetView zoomScale="81" zoomScaleNormal="55" workbookViewId="0">
      <pane ySplit="1" topLeftCell="A135" activePane="bottomLeft" state="frozen"/>
      <selection activeCell="F153" sqref="F153"/>
      <selection pane="bottomLeft" activeCell="F153" sqref="F153"/>
    </sheetView>
  </sheetViews>
  <sheetFormatPr defaultColWidth="11.42578125" defaultRowHeight="15" x14ac:dyDescent="0.25"/>
  <cols>
    <col min="1" max="1" width="11.42578125" style="30"/>
    <col min="2" max="2" width="12.5703125" style="31" customWidth="1"/>
    <col min="3" max="3" width="26.5703125" style="30" customWidth="1"/>
    <col min="4" max="4" width="41.42578125" style="32" customWidth="1"/>
    <col min="5" max="5" width="53.42578125" style="30" customWidth="1"/>
    <col min="6" max="6" width="57.5703125" style="9" customWidth="1"/>
    <col min="7" max="9" width="15.42578125" style="30" customWidth="1"/>
    <col min="10" max="11" width="49.42578125" style="30" customWidth="1"/>
    <col min="12" max="12" width="16.42578125" style="96" customWidth="1"/>
    <col min="13" max="13" width="14.42578125" style="96" customWidth="1"/>
    <col min="14" max="14" width="25.42578125" style="30" customWidth="1"/>
    <col min="15" max="16384" width="11.42578125" style="30"/>
  </cols>
  <sheetData>
    <row r="1" spans="1:15" s="27" customFormat="1" ht="58.35" customHeight="1" x14ac:dyDescent="0.25">
      <c r="A1" s="38" t="s">
        <v>0</v>
      </c>
      <c r="B1" s="38" t="s">
        <v>1</v>
      </c>
      <c r="C1" s="38" t="s">
        <v>2</v>
      </c>
      <c r="D1" s="39" t="s">
        <v>3</v>
      </c>
      <c r="E1" s="38" t="s">
        <v>4</v>
      </c>
      <c r="F1" s="52" t="s">
        <v>1447</v>
      </c>
      <c r="G1" s="38" t="s">
        <v>6</v>
      </c>
      <c r="H1" s="38" t="s">
        <v>7</v>
      </c>
      <c r="I1" s="41" t="s">
        <v>8</v>
      </c>
      <c r="J1" s="41" t="s">
        <v>1448</v>
      </c>
      <c r="K1" s="51" t="s">
        <v>1449</v>
      </c>
      <c r="L1" s="53" t="s">
        <v>9</v>
      </c>
      <c r="M1" s="53" t="s">
        <v>10</v>
      </c>
    </row>
    <row r="2" spans="1:15" s="27" customFormat="1" ht="19.5" thickBot="1" x14ac:dyDescent="0.3">
      <c r="A2" s="547" t="s">
        <v>518</v>
      </c>
      <c r="B2" s="547"/>
      <c r="C2" s="547"/>
      <c r="D2" s="547"/>
      <c r="E2" s="547"/>
      <c r="F2" s="547"/>
      <c r="G2" s="547"/>
      <c r="H2" s="547"/>
      <c r="I2" s="547"/>
      <c r="J2" s="547"/>
      <c r="K2" s="58"/>
      <c r="L2" s="59"/>
      <c r="M2" s="59"/>
    </row>
    <row r="3" spans="1:15" ht="14.85" customHeight="1" x14ac:dyDescent="0.25">
      <c r="A3" s="540">
        <v>2</v>
      </c>
      <c r="B3" s="543" t="s">
        <v>519</v>
      </c>
      <c r="C3" s="527" t="s">
        <v>520</v>
      </c>
      <c r="D3" s="527" t="s">
        <v>521</v>
      </c>
      <c r="E3" s="527" t="s">
        <v>522</v>
      </c>
      <c r="F3" s="60" t="s">
        <v>16</v>
      </c>
      <c r="G3" s="2">
        <v>0</v>
      </c>
      <c r="H3" s="2"/>
      <c r="I3" s="2"/>
      <c r="J3" s="534"/>
      <c r="K3" s="534"/>
      <c r="L3" s="81">
        <f>IF(H3="x",G3*[1]RESULTATS!$C$30,0)</f>
        <v>0</v>
      </c>
      <c r="M3" s="82">
        <f>IF(I3="x",G3*[1]RESULTATS!$C$30,0)</f>
        <v>0</v>
      </c>
      <c r="O3" s="30" t="s">
        <v>523</v>
      </c>
    </row>
    <row r="4" spans="1:15" x14ac:dyDescent="0.25">
      <c r="A4" s="541"/>
      <c r="B4" s="544"/>
      <c r="C4" s="528"/>
      <c r="D4" s="528"/>
      <c r="E4" s="528"/>
      <c r="F4" s="37" t="s">
        <v>17</v>
      </c>
      <c r="G4" s="4">
        <v>0</v>
      </c>
      <c r="H4" s="4"/>
      <c r="I4" s="4"/>
      <c r="J4" s="535"/>
      <c r="K4" s="535"/>
      <c r="L4" s="83">
        <f>IF(H4="x",G4*[1]RESULTATS!$C$30,0)</f>
        <v>0</v>
      </c>
      <c r="M4" s="84">
        <f>IF(I4="x",G4*[1]RESULTATS!$C$30,0)</f>
        <v>0</v>
      </c>
      <c r="O4" s="30" t="s">
        <v>524</v>
      </c>
    </row>
    <row r="5" spans="1:15" x14ac:dyDescent="0.25">
      <c r="A5" s="541"/>
      <c r="B5" s="544"/>
      <c r="C5" s="528"/>
      <c r="D5" s="528"/>
      <c r="E5" s="528"/>
      <c r="F5" s="37" t="s">
        <v>36</v>
      </c>
      <c r="G5" s="4">
        <v>0</v>
      </c>
      <c r="H5" s="4"/>
      <c r="I5" s="4"/>
      <c r="J5" s="535"/>
      <c r="K5" s="535"/>
      <c r="L5" s="83">
        <f>IF(H5="x",G5*[1]RESULTATS!$C$30,0)</f>
        <v>0</v>
      </c>
      <c r="M5" s="84">
        <f>IF(I5="x",G5*[1]RESULTATS!$C$30,0)</f>
        <v>0</v>
      </c>
    </row>
    <row r="6" spans="1:15" ht="88.5" customHeight="1" thickBot="1" x14ac:dyDescent="0.3">
      <c r="A6" s="542"/>
      <c r="B6" s="545"/>
      <c r="C6" s="529"/>
      <c r="D6" s="529"/>
      <c r="E6" s="529"/>
      <c r="F6" s="65" t="s">
        <v>45</v>
      </c>
      <c r="G6" s="6">
        <v>2</v>
      </c>
      <c r="H6" s="6"/>
      <c r="I6" s="6"/>
      <c r="J6" s="536"/>
      <c r="K6" s="536"/>
      <c r="L6" s="85">
        <f>IF(H6="x",G6*[1]RESULTATS!$C$30,0)</f>
        <v>0</v>
      </c>
      <c r="M6" s="86">
        <f>IF(I6="x",G6*[1]RESULTATS!$C$30,0)</f>
        <v>0</v>
      </c>
    </row>
    <row r="7" spans="1:15" x14ac:dyDescent="0.25">
      <c r="A7" s="540">
        <v>2</v>
      </c>
      <c r="B7" s="543" t="s">
        <v>525</v>
      </c>
      <c r="C7" s="527" t="s">
        <v>526</v>
      </c>
      <c r="D7" s="527" t="s">
        <v>527</v>
      </c>
      <c r="E7" s="527" t="s">
        <v>528</v>
      </c>
      <c r="F7" s="60" t="s">
        <v>16</v>
      </c>
      <c r="G7" s="2">
        <v>0</v>
      </c>
      <c r="H7" s="2"/>
      <c r="I7" s="2"/>
      <c r="J7" s="537"/>
      <c r="K7" s="537"/>
      <c r="L7" s="81">
        <f>IF(H7="x",G7*[1]RESULTATS!$C$30,0)</f>
        <v>0</v>
      </c>
      <c r="M7" s="82">
        <f>IF(I7="x",G7*[1]RESULTATS!$C$30,0)</f>
        <v>0</v>
      </c>
    </row>
    <row r="8" spans="1:15" x14ac:dyDescent="0.25">
      <c r="A8" s="541"/>
      <c r="B8" s="544"/>
      <c r="C8" s="528"/>
      <c r="D8" s="528"/>
      <c r="E8" s="528"/>
      <c r="F8" s="37" t="s">
        <v>17</v>
      </c>
      <c r="G8" s="4">
        <v>0</v>
      </c>
      <c r="H8" s="4"/>
      <c r="I8" s="4"/>
      <c r="J8" s="538"/>
      <c r="K8" s="538"/>
      <c r="L8" s="83">
        <f>IF(H8="x",G8*[1]RESULTATS!$C$30,0)</f>
        <v>0</v>
      </c>
      <c r="M8" s="84">
        <f>IF(I8="x",G8*[1]RESULTATS!$C$30,0)</f>
        <v>0</v>
      </c>
    </row>
    <row r="9" spans="1:15" x14ac:dyDescent="0.25">
      <c r="A9" s="541"/>
      <c r="B9" s="544"/>
      <c r="C9" s="528"/>
      <c r="D9" s="528"/>
      <c r="E9" s="528"/>
      <c r="F9" s="37" t="s">
        <v>36</v>
      </c>
      <c r="G9" s="4">
        <v>0</v>
      </c>
      <c r="H9" s="4"/>
      <c r="I9" s="4"/>
      <c r="J9" s="538"/>
      <c r="K9" s="538"/>
      <c r="L9" s="83">
        <f>IF(H9="x",G9*[1]RESULTATS!$C$30,0)</f>
        <v>0</v>
      </c>
      <c r="M9" s="84">
        <f>IF(I9="x",G9*[1]RESULTATS!$C$30,0)</f>
        <v>0</v>
      </c>
    </row>
    <row r="10" spans="1:15" ht="44.85" customHeight="1" thickBot="1" x14ac:dyDescent="0.3">
      <c r="A10" s="542"/>
      <c r="B10" s="545"/>
      <c r="C10" s="529"/>
      <c r="D10" s="529"/>
      <c r="E10" s="529"/>
      <c r="F10" s="65" t="s">
        <v>45</v>
      </c>
      <c r="G10" s="6">
        <v>2</v>
      </c>
      <c r="H10" s="6"/>
      <c r="I10" s="6"/>
      <c r="J10" s="539"/>
      <c r="K10" s="539"/>
      <c r="L10" s="85">
        <f>IF(H10="x",G10*[1]RESULTATS!$C$30,0)</f>
        <v>0</v>
      </c>
      <c r="M10" s="86">
        <f>IF(I10="x",G10*[1]RESULTATS!$C$30,0)</f>
        <v>0</v>
      </c>
    </row>
    <row r="11" spans="1:15" ht="14.85" customHeight="1" x14ac:dyDescent="0.25">
      <c r="A11" s="540">
        <v>2</v>
      </c>
      <c r="B11" s="543" t="s">
        <v>529</v>
      </c>
      <c r="C11" s="527" t="s">
        <v>530</v>
      </c>
      <c r="D11" s="527" t="s">
        <v>531</v>
      </c>
      <c r="E11" s="527" t="s">
        <v>532</v>
      </c>
      <c r="F11" s="60" t="s">
        <v>16</v>
      </c>
      <c r="G11" s="2">
        <v>0</v>
      </c>
      <c r="H11" s="2"/>
      <c r="I11" s="2"/>
      <c r="J11" s="534"/>
      <c r="K11" s="534"/>
      <c r="L11" s="81">
        <f>IF(H11="x",G11*[1]RESULTATS!$C$30,0)</f>
        <v>0</v>
      </c>
      <c r="M11" s="82">
        <f>IF(I11="x",G11*[1]RESULTATS!$C$30,0)</f>
        <v>0</v>
      </c>
    </row>
    <row r="12" spans="1:15" x14ac:dyDescent="0.25">
      <c r="A12" s="541"/>
      <c r="B12" s="544"/>
      <c r="C12" s="528"/>
      <c r="D12" s="528"/>
      <c r="E12" s="528"/>
      <c r="F12" s="37" t="s">
        <v>17</v>
      </c>
      <c r="G12" s="4">
        <v>0</v>
      </c>
      <c r="H12" s="4"/>
      <c r="I12" s="4"/>
      <c r="J12" s="535"/>
      <c r="K12" s="535"/>
      <c r="L12" s="83">
        <f>IF(H12="x",G12*[1]RESULTATS!$C$30,0)</f>
        <v>0</v>
      </c>
      <c r="M12" s="84">
        <f>IF(I12="x",G12*[1]RESULTATS!$C$30,0)</f>
        <v>0</v>
      </c>
    </row>
    <row r="13" spans="1:15" ht="14.25" customHeight="1" x14ac:dyDescent="0.25">
      <c r="A13" s="541"/>
      <c r="B13" s="544"/>
      <c r="C13" s="528"/>
      <c r="D13" s="528"/>
      <c r="E13" s="528"/>
      <c r="F13" s="37" t="s">
        <v>36</v>
      </c>
      <c r="G13" s="4">
        <v>0</v>
      </c>
      <c r="H13" s="4"/>
      <c r="I13" s="4"/>
      <c r="J13" s="535"/>
      <c r="K13" s="535"/>
      <c r="L13" s="83">
        <f>IF(H13="x",G13*[1]RESULTATS!$C$30,0)</f>
        <v>0</v>
      </c>
      <c r="M13" s="84">
        <f>IF(I13="x",G13*[1]RESULTATS!$C$30,0)</f>
        <v>0</v>
      </c>
    </row>
    <row r="14" spans="1:15" ht="50.25" customHeight="1" thickBot="1" x14ac:dyDescent="0.3">
      <c r="A14" s="542"/>
      <c r="B14" s="545"/>
      <c r="C14" s="529"/>
      <c r="D14" s="529"/>
      <c r="E14" s="529"/>
      <c r="F14" s="65" t="s">
        <v>45</v>
      </c>
      <c r="G14" s="6">
        <v>2</v>
      </c>
      <c r="H14" s="6"/>
      <c r="I14" s="6"/>
      <c r="J14" s="536"/>
      <c r="K14" s="536"/>
      <c r="L14" s="85">
        <f>IF(H14="x",G14*[1]RESULTATS!$C$30,0)</f>
        <v>0</v>
      </c>
      <c r="M14" s="86">
        <f>IF(I14="x",G14*[1]RESULTATS!$C$30,0)</f>
        <v>0</v>
      </c>
    </row>
    <row r="15" spans="1:15" x14ac:dyDescent="0.25">
      <c r="A15" s="540">
        <v>2</v>
      </c>
      <c r="B15" s="543" t="s">
        <v>533</v>
      </c>
      <c r="C15" s="527" t="s">
        <v>534</v>
      </c>
      <c r="D15" s="527" t="s">
        <v>535</v>
      </c>
      <c r="E15" s="527" t="s">
        <v>536</v>
      </c>
      <c r="F15" s="60" t="s">
        <v>16</v>
      </c>
      <c r="G15" s="2">
        <v>0</v>
      </c>
      <c r="H15" s="2"/>
      <c r="I15" s="2"/>
      <c r="J15" s="537"/>
      <c r="K15" s="537"/>
      <c r="L15" s="81">
        <f>IF(H15="x",G15*[1]RESULTATS!$C$30,0)</f>
        <v>0</v>
      </c>
      <c r="M15" s="82">
        <f>IF(I15="x",G15*[1]RESULTATS!$C$30,0)</f>
        <v>0</v>
      </c>
    </row>
    <row r="16" spans="1:15" x14ac:dyDescent="0.25">
      <c r="A16" s="541"/>
      <c r="B16" s="544"/>
      <c r="C16" s="528"/>
      <c r="D16" s="528"/>
      <c r="E16" s="528"/>
      <c r="F16" s="37" t="s">
        <v>17</v>
      </c>
      <c r="G16" s="4">
        <v>0</v>
      </c>
      <c r="H16" s="4"/>
      <c r="I16" s="4"/>
      <c r="J16" s="538"/>
      <c r="K16" s="538"/>
      <c r="L16" s="83">
        <f>IF(H16="x",G16*[1]RESULTATS!$C$30,0)</f>
        <v>0</v>
      </c>
      <c r="M16" s="84">
        <f>IF(I16="x",G16*[1]RESULTATS!$C$30,0)</f>
        <v>0</v>
      </c>
    </row>
    <row r="17" spans="1:13" x14ac:dyDescent="0.25">
      <c r="A17" s="541"/>
      <c r="B17" s="544"/>
      <c r="C17" s="528"/>
      <c r="D17" s="528"/>
      <c r="E17" s="528"/>
      <c r="F17" s="37" t="s">
        <v>36</v>
      </c>
      <c r="G17" s="4">
        <v>0</v>
      </c>
      <c r="H17" s="4"/>
      <c r="I17" s="4"/>
      <c r="J17" s="538"/>
      <c r="K17" s="538"/>
      <c r="L17" s="83">
        <f>IF(H17="x",G17*[1]RESULTATS!$C$30,0)</f>
        <v>0</v>
      </c>
      <c r="M17" s="84">
        <f>IF(I17="x",G17*[1]RESULTATS!$C$30,0)</f>
        <v>0</v>
      </c>
    </row>
    <row r="18" spans="1:13" ht="60" customHeight="1" thickBot="1" x14ac:dyDescent="0.3">
      <c r="A18" s="542"/>
      <c r="B18" s="545"/>
      <c r="C18" s="529"/>
      <c r="D18" s="529"/>
      <c r="E18" s="529"/>
      <c r="F18" s="65" t="s">
        <v>45</v>
      </c>
      <c r="G18" s="6">
        <v>2</v>
      </c>
      <c r="H18" s="6"/>
      <c r="I18" s="6"/>
      <c r="J18" s="539"/>
      <c r="K18" s="539"/>
      <c r="L18" s="85">
        <f>IF(H18="x",G18*[1]RESULTATS!$C$30,0)</f>
        <v>0</v>
      </c>
      <c r="M18" s="86">
        <f>IF(I18="x",G18*[1]RESULTATS!$C$30,0)</f>
        <v>0</v>
      </c>
    </row>
    <row r="19" spans="1:13" x14ac:dyDescent="0.25">
      <c r="A19" s="540">
        <v>2</v>
      </c>
      <c r="B19" s="543" t="s">
        <v>537</v>
      </c>
      <c r="C19" s="527" t="s">
        <v>538</v>
      </c>
      <c r="D19" s="527" t="s">
        <v>539</v>
      </c>
      <c r="E19" s="527" t="s">
        <v>540</v>
      </c>
      <c r="F19" s="60" t="s">
        <v>16</v>
      </c>
      <c r="G19" s="2">
        <v>0</v>
      </c>
      <c r="H19" s="2"/>
      <c r="I19" s="2"/>
      <c r="J19" s="537"/>
      <c r="K19" s="537"/>
      <c r="L19" s="81">
        <f>IF(H19="x",G19*[1]RESULTATS!$C$30,0)</f>
        <v>0</v>
      </c>
      <c r="M19" s="82">
        <f>IF(I19="x",G19*[1]RESULTATS!$C$30,0)</f>
        <v>0</v>
      </c>
    </row>
    <row r="20" spans="1:13" x14ac:dyDescent="0.25">
      <c r="A20" s="541"/>
      <c r="B20" s="544"/>
      <c r="C20" s="528"/>
      <c r="D20" s="528"/>
      <c r="E20" s="528"/>
      <c r="F20" s="37" t="s">
        <v>17</v>
      </c>
      <c r="G20" s="4">
        <v>0</v>
      </c>
      <c r="H20" s="4"/>
      <c r="I20" s="4"/>
      <c r="J20" s="538"/>
      <c r="K20" s="538"/>
      <c r="L20" s="83">
        <f>IF(H20="x",G20*[1]RESULTATS!$C$30,0)</f>
        <v>0</v>
      </c>
      <c r="M20" s="84">
        <f>IF(I20="x",G20*[1]RESULTATS!$C$30,0)</f>
        <v>0</v>
      </c>
    </row>
    <row r="21" spans="1:13" x14ac:dyDescent="0.25">
      <c r="A21" s="541"/>
      <c r="B21" s="544"/>
      <c r="C21" s="528"/>
      <c r="D21" s="528"/>
      <c r="E21" s="528"/>
      <c r="F21" s="37" t="s">
        <v>541</v>
      </c>
      <c r="G21" s="4">
        <v>2</v>
      </c>
      <c r="H21" s="4"/>
      <c r="I21" s="4"/>
      <c r="J21" s="538"/>
      <c r="K21" s="538"/>
      <c r="L21" s="83">
        <f>IF(H21="x",G21*[1]RESULTATS!$C$30,0)</f>
        <v>0</v>
      </c>
      <c r="M21" s="84">
        <f>IF(I21="x",G21*[1]RESULTATS!$C$30,0)</f>
        <v>0</v>
      </c>
    </row>
    <row r="22" spans="1:13" ht="30" x14ac:dyDescent="0.25">
      <c r="A22" s="541"/>
      <c r="B22" s="544"/>
      <c r="C22" s="528"/>
      <c r="D22" s="528"/>
      <c r="E22" s="528"/>
      <c r="F22" s="37" t="s">
        <v>542</v>
      </c>
      <c r="G22" s="4">
        <v>2</v>
      </c>
      <c r="H22" s="4"/>
      <c r="I22" s="4"/>
      <c r="J22" s="538"/>
      <c r="K22" s="538"/>
      <c r="L22" s="83">
        <f>IF(H22="x",G22*[1]RESULTATS!$C$30,0)</f>
        <v>0</v>
      </c>
      <c r="M22" s="84">
        <f>IF(I22="x",G22*[1]RESULTATS!$C$30,0)</f>
        <v>0</v>
      </c>
    </row>
    <row r="23" spans="1:13" ht="89.85" customHeight="1" thickBot="1" x14ac:dyDescent="0.3">
      <c r="A23" s="542"/>
      <c r="B23" s="545"/>
      <c r="C23" s="529"/>
      <c r="D23" s="529"/>
      <c r="E23" s="529"/>
      <c r="F23" s="65" t="s">
        <v>543</v>
      </c>
      <c r="G23" s="6">
        <v>2</v>
      </c>
      <c r="H23" s="6"/>
      <c r="I23" s="6"/>
      <c r="J23" s="539"/>
      <c r="K23" s="539"/>
      <c r="L23" s="85">
        <f>IF(H23="x",G23*[1]RESULTATS!$C$30,0)</f>
        <v>0</v>
      </c>
      <c r="M23" s="86">
        <f>IF(I23="x",G23*[1]RESULTATS!$C$30,0)</f>
        <v>0</v>
      </c>
    </row>
    <row r="24" spans="1:13" x14ac:dyDescent="0.25">
      <c r="A24" s="540">
        <v>2</v>
      </c>
      <c r="B24" s="543" t="s">
        <v>544</v>
      </c>
      <c r="C24" s="527" t="s">
        <v>545</v>
      </c>
      <c r="D24" s="527" t="s">
        <v>546</v>
      </c>
      <c r="E24" s="527" t="s">
        <v>547</v>
      </c>
      <c r="F24" s="60" t="s">
        <v>16</v>
      </c>
      <c r="G24" s="2">
        <v>0</v>
      </c>
      <c r="H24" s="2"/>
      <c r="I24" s="2"/>
      <c r="J24" s="537"/>
      <c r="K24" s="537"/>
      <c r="L24" s="81">
        <f>IF(H24="x",G24*[1]RESULTATS!$C$30,0)</f>
        <v>0</v>
      </c>
      <c r="M24" s="82">
        <f>IF(I24="x",G24*[1]RESULTATS!$C$30,0)</f>
        <v>0</v>
      </c>
    </row>
    <row r="25" spans="1:13" x14ac:dyDescent="0.25">
      <c r="A25" s="541"/>
      <c r="B25" s="544"/>
      <c r="C25" s="528"/>
      <c r="D25" s="528"/>
      <c r="E25" s="528"/>
      <c r="F25" s="37" t="s">
        <v>17</v>
      </c>
      <c r="G25" s="4">
        <v>0</v>
      </c>
      <c r="H25" s="4"/>
      <c r="I25" s="4"/>
      <c r="J25" s="538"/>
      <c r="K25" s="538"/>
      <c r="L25" s="83">
        <f>IF(H25="x",G25*[1]RESULTATS!$C$30,0)</f>
        <v>0</v>
      </c>
      <c r="M25" s="84">
        <f>IF(I25="x",G25*[1]RESULTATS!$C$30,0)</f>
        <v>0</v>
      </c>
    </row>
    <row r="26" spans="1:13" x14ac:dyDescent="0.25">
      <c r="A26" s="541"/>
      <c r="B26" s="544"/>
      <c r="C26" s="528"/>
      <c r="D26" s="528"/>
      <c r="E26" s="528"/>
      <c r="F26" s="37" t="s">
        <v>548</v>
      </c>
      <c r="G26" s="4">
        <v>1</v>
      </c>
      <c r="H26" s="4"/>
      <c r="I26" s="4"/>
      <c r="J26" s="538"/>
      <c r="K26" s="538"/>
      <c r="L26" s="83">
        <f>IF(H26="x",G26*[1]RESULTATS!$C$30,0)</f>
        <v>0</v>
      </c>
      <c r="M26" s="84">
        <f>IF(I26="x",G26*[1]RESULTATS!$C$30,0)</f>
        <v>0</v>
      </c>
    </row>
    <row r="27" spans="1:13" x14ac:dyDescent="0.25">
      <c r="A27" s="541"/>
      <c r="B27" s="544"/>
      <c r="C27" s="528"/>
      <c r="D27" s="528"/>
      <c r="E27" s="528"/>
      <c r="F27" s="37" t="s">
        <v>549</v>
      </c>
      <c r="G27" s="4">
        <v>2</v>
      </c>
      <c r="H27" s="4"/>
      <c r="I27" s="4"/>
      <c r="J27" s="538"/>
      <c r="K27" s="538"/>
      <c r="L27" s="83">
        <f>IF(H27="x",G27*[1]RESULTATS!$C$30,0)</f>
        <v>0</v>
      </c>
      <c r="M27" s="84">
        <f>IF(I27="x",G27*[1]RESULTATS!$C$30,0)</f>
        <v>0</v>
      </c>
    </row>
    <row r="28" spans="1:13" ht="30" x14ac:dyDescent="0.25">
      <c r="A28" s="541"/>
      <c r="B28" s="544"/>
      <c r="C28" s="528"/>
      <c r="D28" s="528"/>
      <c r="E28" s="528"/>
      <c r="F28" s="37" t="s">
        <v>550</v>
      </c>
      <c r="G28" s="4">
        <v>3</v>
      </c>
      <c r="H28" s="4"/>
      <c r="I28" s="4"/>
      <c r="J28" s="538"/>
      <c r="K28" s="538"/>
      <c r="L28" s="83">
        <f>IF(H28="x",G28*[1]RESULTATS!$C$30,0)</f>
        <v>0</v>
      </c>
      <c r="M28" s="84">
        <f>IF(I28="x",G28*[1]RESULTATS!$C$30,0)</f>
        <v>0</v>
      </c>
    </row>
    <row r="29" spans="1:13" ht="30" x14ac:dyDescent="0.25">
      <c r="A29" s="541"/>
      <c r="B29" s="544"/>
      <c r="C29" s="528"/>
      <c r="D29" s="528"/>
      <c r="E29" s="528"/>
      <c r="F29" s="37" t="s">
        <v>551</v>
      </c>
      <c r="G29" s="4">
        <v>4</v>
      </c>
      <c r="H29" s="4"/>
      <c r="I29" s="4"/>
      <c r="J29" s="538"/>
      <c r="K29" s="538"/>
      <c r="L29" s="83">
        <f>IF(H29="x",G29*[1]RESULTATS!$C$30,0)</f>
        <v>0</v>
      </c>
      <c r="M29" s="84">
        <f>IF(I29="x",G29*[1]RESULTATS!$C$30,0)</f>
        <v>0</v>
      </c>
    </row>
    <row r="30" spans="1:13" ht="15.75" thickBot="1" x14ac:dyDescent="0.3">
      <c r="A30" s="542"/>
      <c r="B30" s="545"/>
      <c r="C30" s="529"/>
      <c r="D30" s="529"/>
      <c r="E30" s="529"/>
      <c r="F30" s="65" t="s">
        <v>31</v>
      </c>
      <c r="G30" s="6">
        <v>0</v>
      </c>
      <c r="H30" s="6"/>
      <c r="I30" s="6"/>
      <c r="J30" s="539"/>
      <c r="K30" s="539"/>
      <c r="L30" s="85">
        <f>IF(H30="x",G30*[1]RESULTATS!$C$30,0)</f>
        <v>0</v>
      </c>
      <c r="M30" s="86">
        <f>IF(I30="x",G30*[1]RESULTATS!$C$30,0)</f>
        <v>0</v>
      </c>
    </row>
    <row r="31" spans="1:13" ht="14.85" customHeight="1" x14ac:dyDescent="0.25">
      <c r="A31" s="540">
        <v>2</v>
      </c>
      <c r="B31" s="543" t="s">
        <v>552</v>
      </c>
      <c r="C31" s="527" t="s">
        <v>553</v>
      </c>
      <c r="D31" s="527" t="s">
        <v>554</v>
      </c>
      <c r="E31" s="527" t="s">
        <v>555</v>
      </c>
      <c r="F31" s="60" t="s">
        <v>16</v>
      </c>
      <c r="G31" s="2">
        <v>0</v>
      </c>
      <c r="H31" s="2"/>
      <c r="I31" s="2"/>
      <c r="J31" s="537"/>
      <c r="K31" s="537"/>
      <c r="L31" s="81">
        <f>IF(H31="x",G31*[1]RESULTATS!$C$30,0)</f>
        <v>0</v>
      </c>
      <c r="M31" s="82">
        <f>IF(I31="x",G31*[1]RESULTATS!$C$30,0)</f>
        <v>0</v>
      </c>
    </row>
    <row r="32" spans="1:13" x14ac:dyDescent="0.25">
      <c r="A32" s="541"/>
      <c r="B32" s="544"/>
      <c r="C32" s="528"/>
      <c r="D32" s="528"/>
      <c r="E32" s="528"/>
      <c r="F32" s="37" t="s">
        <v>17</v>
      </c>
      <c r="G32" s="4">
        <v>0</v>
      </c>
      <c r="H32" s="4"/>
      <c r="I32" s="4"/>
      <c r="J32" s="538"/>
      <c r="K32" s="538"/>
      <c r="L32" s="83">
        <f>IF(H32="x",G32*[1]RESULTATS!$C$30,0)</f>
        <v>0</v>
      </c>
      <c r="M32" s="84">
        <f>IF(I32="x",G32*[1]RESULTATS!$C$30,0)</f>
        <v>0</v>
      </c>
    </row>
    <row r="33" spans="1:13" x14ac:dyDescent="0.25">
      <c r="A33" s="541"/>
      <c r="B33" s="544"/>
      <c r="C33" s="528"/>
      <c r="D33" s="528"/>
      <c r="E33" s="528"/>
      <c r="F33" s="37" t="s">
        <v>36</v>
      </c>
      <c r="G33" s="4">
        <v>0</v>
      </c>
      <c r="H33" s="4"/>
      <c r="I33" s="4"/>
      <c r="J33" s="538"/>
      <c r="K33" s="538"/>
      <c r="L33" s="83">
        <f>IF(H33="x",G33*[1]RESULTATS!$C$30,0)</f>
        <v>0</v>
      </c>
      <c r="M33" s="84">
        <f>IF(I33="x",G33*[1]RESULTATS!$C$30,0)</f>
        <v>0</v>
      </c>
    </row>
    <row r="34" spans="1:13" ht="45" x14ac:dyDescent="0.25">
      <c r="A34" s="541"/>
      <c r="B34" s="544"/>
      <c r="C34" s="528"/>
      <c r="D34" s="528"/>
      <c r="E34" s="528"/>
      <c r="F34" s="37" t="s">
        <v>556</v>
      </c>
      <c r="G34" s="4">
        <v>1</v>
      </c>
      <c r="H34" s="4"/>
      <c r="I34" s="4"/>
      <c r="J34" s="538"/>
      <c r="K34" s="538"/>
      <c r="L34" s="83">
        <f>IF(H34="x",G34*[1]RESULTATS!$C$30,0)</f>
        <v>0</v>
      </c>
      <c r="M34" s="84">
        <f>IF(I34="x",G34*[1]RESULTATS!$C$30,0)</f>
        <v>0</v>
      </c>
    </row>
    <row r="35" spans="1:13" ht="45" x14ac:dyDescent="0.25">
      <c r="A35" s="541"/>
      <c r="B35" s="544"/>
      <c r="C35" s="528"/>
      <c r="D35" s="528"/>
      <c r="E35" s="528"/>
      <c r="F35" s="37" t="s">
        <v>557</v>
      </c>
      <c r="G35" s="4">
        <v>2</v>
      </c>
      <c r="H35" s="4"/>
      <c r="I35" s="4"/>
      <c r="J35" s="538"/>
      <c r="K35" s="538"/>
      <c r="L35" s="83">
        <f>IF(H35="x",G35*[1]RESULTATS!$C$30,0)</f>
        <v>0</v>
      </c>
      <c r="M35" s="84">
        <f>IF(I35="x",G35*[1]RESULTATS!$C$30,0)</f>
        <v>0</v>
      </c>
    </row>
    <row r="36" spans="1:13" ht="45" x14ac:dyDescent="0.25">
      <c r="A36" s="541"/>
      <c r="B36" s="544"/>
      <c r="C36" s="528"/>
      <c r="D36" s="528"/>
      <c r="E36" s="528"/>
      <c r="F36" s="37" t="s">
        <v>558</v>
      </c>
      <c r="G36" s="4">
        <v>3</v>
      </c>
      <c r="H36" s="4"/>
      <c r="I36" s="4"/>
      <c r="J36" s="538"/>
      <c r="K36" s="538"/>
      <c r="L36" s="83">
        <f>IF(H36="x",G36*[1]RESULTATS!$C$30,0)</f>
        <v>0</v>
      </c>
      <c r="M36" s="84">
        <f>IF(I36="x",G36*[1]RESULTATS!$C$30,0)</f>
        <v>0</v>
      </c>
    </row>
    <row r="37" spans="1:13" ht="30" x14ac:dyDescent="0.25">
      <c r="A37" s="541"/>
      <c r="B37" s="544"/>
      <c r="C37" s="528"/>
      <c r="D37" s="528"/>
      <c r="E37" s="528"/>
      <c r="F37" s="37" t="s">
        <v>559</v>
      </c>
      <c r="G37" s="4">
        <v>4</v>
      </c>
      <c r="H37" s="4"/>
      <c r="I37" s="4"/>
      <c r="J37" s="538"/>
      <c r="K37" s="538"/>
      <c r="L37" s="83">
        <f>IF(H37="x",G37*[1]RESULTATS!$C$30,0)</f>
        <v>0</v>
      </c>
      <c r="M37" s="84">
        <f>IF(I37="x",G37*[1]RESULTATS!$C$30,0)</f>
        <v>0</v>
      </c>
    </row>
    <row r="38" spans="1:13" ht="15.75" thickBot="1" x14ac:dyDescent="0.3">
      <c r="A38" s="542"/>
      <c r="B38" s="545"/>
      <c r="C38" s="529"/>
      <c r="D38" s="529"/>
      <c r="E38" s="529"/>
      <c r="F38" s="65" t="s">
        <v>31</v>
      </c>
      <c r="G38" s="6">
        <v>0</v>
      </c>
      <c r="H38" s="6"/>
      <c r="I38" s="6"/>
      <c r="J38" s="539"/>
      <c r="K38" s="539"/>
      <c r="L38" s="85">
        <f>IF(H38="x",G38*[1]RESULTATS!$C$30,0)</f>
        <v>0</v>
      </c>
      <c r="M38" s="86">
        <f>IF(I38="x",G38*[1]RESULTATS!$C$30,0)</f>
        <v>0</v>
      </c>
    </row>
    <row r="39" spans="1:13" ht="15" customHeight="1" x14ac:dyDescent="0.25">
      <c r="A39" s="540">
        <v>2</v>
      </c>
      <c r="B39" s="543" t="s">
        <v>560</v>
      </c>
      <c r="C39" s="527" t="s">
        <v>561</v>
      </c>
      <c r="D39" s="527" t="s">
        <v>562</v>
      </c>
      <c r="E39" s="527" t="s">
        <v>563</v>
      </c>
      <c r="F39" s="60" t="s">
        <v>16</v>
      </c>
      <c r="G39" s="2">
        <v>0</v>
      </c>
      <c r="H39" s="2"/>
      <c r="I39" s="2"/>
      <c r="J39" s="534"/>
      <c r="K39" s="531"/>
      <c r="L39" s="81">
        <f>IF(H39="x",G39*[1]RESULTATS!$C$30,0)</f>
        <v>0</v>
      </c>
      <c r="M39" s="82">
        <f>IF(I39="x",G39*[1]RESULTATS!$C$30,0)</f>
        <v>0</v>
      </c>
    </row>
    <row r="40" spans="1:13" x14ac:dyDescent="0.25">
      <c r="A40" s="541"/>
      <c r="B40" s="544"/>
      <c r="C40" s="528"/>
      <c r="D40" s="528"/>
      <c r="E40" s="528"/>
      <c r="F40" s="37" t="s">
        <v>17</v>
      </c>
      <c r="G40" s="4">
        <v>0</v>
      </c>
      <c r="H40" s="4"/>
      <c r="I40" s="4"/>
      <c r="J40" s="535"/>
      <c r="K40" s="532"/>
      <c r="L40" s="83">
        <f>IF(H40="x",G40*[1]RESULTATS!$C$30,0)</f>
        <v>0</v>
      </c>
      <c r="M40" s="84">
        <f>IF(I40="x",G40*[1]RESULTATS!$C$30,0)</f>
        <v>0</v>
      </c>
    </row>
    <row r="41" spans="1:13" x14ac:dyDescent="0.25">
      <c r="A41" s="541"/>
      <c r="B41" s="544"/>
      <c r="C41" s="528"/>
      <c r="D41" s="528"/>
      <c r="E41" s="528"/>
      <c r="F41" s="37" t="s">
        <v>36</v>
      </c>
      <c r="G41" s="4">
        <v>0</v>
      </c>
      <c r="H41" s="4"/>
      <c r="I41" s="4"/>
      <c r="J41" s="535"/>
      <c r="K41" s="532"/>
      <c r="L41" s="83">
        <f>IF(H41="x",G41*[1]RESULTATS!$C$30,0)</f>
        <v>0</v>
      </c>
      <c r="M41" s="84">
        <f>IF(I41="x",G41*[1]RESULTATS!$C$30,0)</f>
        <v>0</v>
      </c>
    </row>
    <row r="42" spans="1:13" ht="30" x14ac:dyDescent="0.25">
      <c r="A42" s="541"/>
      <c r="B42" s="544"/>
      <c r="C42" s="528"/>
      <c r="D42" s="528"/>
      <c r="E42" s="528"/>
      <c r="F42" s="37" t="s">
        <v>564</v>
      </c>
      <c r="G42" s="4">
        <v>1</v>
      </c>
      <c r="H42" s="4"/>
      <c r="I42" s="4"/>
      <c r="J42" s="535"/>
      <c r="K42" s="532"/>
      <c r="L42" s="83">
        <f>IF(H42="x",G42*[1]RESULTATS!$C$30,0)</f>
        <v>0</v>
      </c>
      <c r="M42" s="84">
        <f>IF(I42="x",G42*[1]RESULTATS!$C$30,0)</f>
        <v>0</v>
      </c>
    </row>
    <row r="43" spans="1:13" ht="30" x14ac:dyDescent="0.25">
      <c r="A43" s="541"/>
      <c r="B43" s="544"/>
      <c r="C43" s="528"/>
      <c r="D43" s="528"/>
      <c r="E43" s="528"/>
      <c r="F43" s="37" t="s">
        <v>565</v>
      </c>
      <c r="G43" s="4">
        <v>2</v>
      </c>
      <c r="H43" s="4"/>
      <c r="I43" s="4"/>
      <c r="J43" s="535"/>
      <c r="K43" s="532"/>
      <c r="L43" s="83">
        <f>IF(H43="x",G43*[1]RESULTATS!$C$30,0)</f>
        <v>0</v>
      </c>
      <c r="M43" s="84">
        <f>IF(I43="x",G43*[1]RESULTATS!$C$30,0)</f>
        <v>0</v>
      </c>
    </row>
    <row r="44" spans="1:13" ht="30" x14ac:dyDescent="0.25">
      <c r="A44" s="541"/>
      <c r="B44" s="544"/>
      <c r="C44" s="528"/>
      <c r="D44" s="528"/>
      <c r="E44" s="528"/>
      <c r="F44" s="37" t="s">
        <v>566</v>
      </c>
      <c r="G44" s="4">
        <v>2</v>
      </c>
      <c r="H44" s="4"/>
      <c r="I44" s="4"/>
      <c r="J44" s="535"/>
      <c r="K44" s="532"/>
      <c r="L44" s="83">
        <f>IF(H44="x",G44*[1]RESULTATS!$C$30,0)</f>
        <v>0</v>
      </c>
      <c r="M44" s="84">
        <f>IF(I44="x",G44*[1]RESULTATS!$C$30,0)</f>
        <v>0</v>
      </c>
    </row>
    <row r="45" spans="1:13" ht="30" x14ac:dyDescent="0.25">
      <c r="A45" s="541"/>
      <c r="B45" s="544"/>
      <c r="C45" s="528"/>
      <c r="D45" s="528"/>
      <c r="E45" s="528"/>
      <c r="F45" s="37" t="s">
        <v>567</v>
      </c>
      <c r="G45" s="4">
        <v>3</v>
      </c>
      <c r="H45" s="4"/>
      <c r="I45" s="4"/>
      <c r="J45" s="535"/>
      <c r="K45" s="532"/>
      <c r="L45" s="83">
        <f>IF(H45="x",G45*[1]RESULTATS!$C$30,0)</f>
        <v>0</v>
      </c>
      <c r="M45" s="84">
        <f>IF(I45="x",G45*[1]RESULTATS!$C$30,0)</f>
        <v>0</v>
      </c>
    </row>
    <row r="46" spans="1:13" ht="45" x14ac:dyDescent="0.25">
      <c r="A46" s="541"/>
      <c r="B46" s="544"/>
      <c r="C46" s="528"/>
      <c r="D46" s="528"/>
      <c r="E46" s="528"/>
      <c r="F46" s="37" t="s">
        <v>568</v>
      </c>
      <c r="G46" s="4">
        <v>4</v>
      </c>
      <c r="H46" s="4"/>
      <c r="I46" s="4"/>
      <c r="J46" s="535"/>
      <c r="K46" s="532"/>
      <c r="L46" s="83">
        <f>IF(H46="x",G46*[1]RESULTATS!$C$30,0)</f>
        <v>0</v>
      </c>
      <c r="M46" s="84">
        <f>IF(I46="x",G46*[1]RESULTATS!$C$30,0)</f>
        <v>0</v>
      </c>
    </row>
    <row r="47" spans="1:13" ht="15.75" thickBot="1" x14ac:dyDescent="0.3">
      <c r="A47" s="542"/>
      <c r="B47" s="545"/>
      <c r="C47" s="529"/>
      <c r="D47" s="529"/>
      <c r="E47" s="529"/>
      <c r="F47" s="65" t="s">
        <v>31</v>
      </c>
      <c r="G47" s="6">
        <v>0</v>
      </c>
      <c r="H47" s="6"/>
      <c r="I47" s="6"/>
      <c r="J47" s="536"/>
      <c r="K47" s="533"/>
      <c r="L47" s="85">
        <f>IF(H47="x",G47*[1]RESULTATS!$C$30,0)</f>
        <v>0</v>
      </c>
      <c r="M47" s="86">
        <f>IF(I47="x",G47*[1]RESULTATS!$C$30,0)</f>
        <v>0</v>
      </c>
    </row>
    <row r="48" spans="1:13" ht="14.85" customHeight="1" x14ac:dyDescent="0.25">
      <c r="A48" s="540">
        <v>2</v>
      </c>
      <c r="B48" s="543" t="s">
        <v>569</v>
      </c>
      <c r="C48" s="527" t="s">
        <v>570</v>
      </c>
      <c r="D48" s="527" t="s">
        <v>571</v>
      </c>
      <c r="E48" s="527" t="s">
        <v>572</v>
      </c>
      <c r="F48" s="60" t="s">
        <v>16</v>
      </c>
      <c r="G48" s="2">
        <v>0</v>
      </c>
      <c r="H48" s="2"/>
      <c r="I48" s="2"/>
      <c r="J48" s="534"/>
      <c r="K48" s="534"/>
      <c r="L48" s="81">
        <f>IF(H48="x",G48*[1]RESULTATS!$C$30,0)</f>
        <v>0</v>
      </c>
      <c r="M48" s="82">
        <f>IF(I48="x",G48*[1]RESULTATS!$C$30,0)</f>
        <v>0</v>
      </c>
    </row>
    <row r="49" spans="1:13" x14ac:dyDescent="0.25">
      <c r="A49" s="541"/>
      <c r="B49" s="544"/>
      <c r="C49" s="528"/>
      <c r="D49" s="528"/>
      <c r="E49" s="528"/>
      <c r="F49" s="37" t="s">
        <v>17</v>
      </c>
      <c r="G49" s="4">
        <v>0</v>
      </c>
      <c r="H49" s="4"/>
      <c r="I49" s="4"/>
      <c r="J49" s="535"/>
      <c r="K49" s="535"/>
      <c r="L49" s="83">
        <f>IF(H49="x",G49*[1]RESULTATS!$C$30,0)</f>
        <v>0</v>
      </c>
      <c r="M49" s="84">
        <f>IF(I49="x",G49*[1]RESULTATS!$C$30,0)</f>
        <v>0</v>
      </c>
    </row>
    <row r="50" spans="1:13" ht="30" x14ac:dyDescent="0.25">
      <c r="A50" s="541"/>
      <c r="B50" s="544"/>
      <c r="C50" s="528"/>
      <c r="D50" s="528"/>
      <c r="E50" s="528"/>
      <c r="F50" s="37" t="s">
        <v>573</v>
      </c>
      <c r="G50" s="4">
        <v>0</v>
      </c>
      <c r="H50" s="4"/>
      <c r="I50" s="4"/>
      <c r="J50" s="535"/>
      <c r="K50" s="535"/>
      <c r="L50" s="83">
        <f>IF(H50="x",G50*[1]RESULTATS!$C$30,0)</f>
        <v>0</v>
      </c>
      <c r="M50" s="84">
        <f>IF(I50="x",G50*[1]RESULTATS!$C$30,0)</f>
        <v>0</v>
      </c>
    </row>
    <row r="51" spans="1:13" x14ac:dyDescent="0.25">
      <c r="A51" s="541"/>
      <c r="B51" s="544"/>
      <c r="C51" s="528"/>
      <c r="D51" s="528"/>
      <c r="E51" s="528"/>
      <c r="F51" s="37" t="s">
        <v>574</v>
      </c>
      <c r="G51" s="4">
        <v>2</v>
      </c>
      <c r="H51" s="42"/>
      <c r="I51" s="4"/>
      <c r="J51" s="535"/>
      <c r="K51" s="535"/>
      <c r="L51" s="83">
        <f>IF(H51="x",G51*[1]RESULTATS!$C$30,0)</f>
        <v>0</v>
      </c>
      <c r="M51" s="84">
        <f>IF(I51="x",G51*[1]RESULTATS!$C$30,0)</f>
        <v>0</v>
      </c>
    </row>
    <row r="52" spans="1:13" ht="45" x14ac:dyDescent="0.25">
      <c r="A52" s="541"/>
      <c r="B52" s="544"/>
      <c r="C52" s="528"/>
      <c r="D52" s="528"/>
      <c r="E52" s="528"/>
      <c r="F52" s="37" t="s">
        <v>575</v>
      </c>
      <c r="G52" s="4">
        <v>4</v>
      </c>
      <c r="H52" s="4"/>
      <c r="I52" s="4"/>
      <c r="J52" s="535"/>
      <c r="K52" s="535"/>
      <c r="L52" s="83">
        <f>IF(H52="x",G52*[1]RESULTATS!$C$30,0)</f>
        <v>0</v>
      </c>
      <c r="M52" s="84">
        <f>IF(I52="x",G52*[1]RESULTATS!$C$30,0)</f>
        <v>0</v>
      </c>
    </row>
    <row r="53" spans="1:13" ht="15.75" thickBot="1" x14ac:dyDescent="0.3">
      <c r="A53" s="542"/>
      <c r="B53" s="545"/>
      <c r="C53" s="529"/>
      <c r="D53" s="529"/>
      <c r="E53" s="529"/>
      <c r="F53" s="65" t="s">
        <v>31</v>
      </c>
      <c r="G53" s="6">
        <v>0</v>
      </c>
      <c r="H53" s="6"/>
      <c r="I53" s="6"/>
      <c r="J53" s="536"/>
      <c r="K53" s="536"/>
      <c r="L53" s="85">
        <f>IF(H53="x",G53*[1]RESULTATS!$C$30,0)</f>
        <v>0</v>
      </c>
      <c r="M53" s="86">
        <f>IF(I53="x",G53*[1]RESULTATS!$C$30,0)</f>
        <v>0</v>
      </c>
    </row>
    <row r="54" spans="1:13" x14ac:dyDescent="0.25">
      <c r="A54" s="540">
        <v>2</v>
      </c>
      <c r="B54" s="543" t="s">
        <v>576</v>
      </c>
      <c r="C54" s="527" t="s">
        <v>577</v>
      </c>
      <c r="D54" s="527" t="s">
        <v>578</v>
      </c>
      <c r="E54" s="527" t="s">
        <v>579</v>
      </c>
      <c r="F54" s="60" t="s">
        <v>16</v>
      </c>
      <c r="G54" s="2">
        <v>0</v>
      </c>
      <c r="H54" s="2"/>
      <c r="I54" s="2"/>
      <c r="J54" s="537"/>
      <c r="K54" s="537"/>
      <c r="L54" s="81">
        <f>IF(H54="x",G54*[1]RESULTATS!$C$30,0)</f>
        <v>0</v>
      </c>
      <c r="M54" s="82">
        <f>IF(I54="x",G54*[1]RESULTATS!$C$30,0)</f>
        <v>0</v>
      </c>
    </row>
    <row r="55" spans="1:13" x14ac:dyDescent="0.25">
      <c r="A55" s="541"/>
      <c r="B55" s="544"/>
      <c r="C55" s="528"/>
      <c r="D55" s="528"/>
      <c r="E55" s="528"/>
      <c r="F55" s="37" t="s">
        <v>17</v>
      </c>
      <c r="G55" s="4">
        <v>0</v>
      </c>
      <c r="H55" s="4"/>
      <c r="I55" s="4"/>
      <c r="J55" s="538"/>
      <c r="K55" s="538"/>
      <c r="L55" s="83">
        <f>IF(H55="x",G55*[1]RESULTATS!$C$30,0)</f>
        <v>0</v>
      </c>
      <c r="M55" s="84">
        <f>IF(I55="x",G55*[1]RESULTATS!$C$30,0)</f>
        <v>0</v>
      </c>
    </row>
    <row r="56" spans="1:13" x14ac:dyDescent="0.25">
      <c r="A56" s="541"/>
      <c r="B56" s="544"/>
      <c r="C56" s="528"/>
      <c r="D56" s="528"/>
      <c r="E56" s="528"/>
      <c r="F56" s="37" t="s">
        <v>580</v>
      </c>
      <c r="G56" s="4">
        <v>0</v>
      </c>
      <c r="H56" s="4"/>
      <c r="I56" s="4"/>
      <c r="J56" s="538"/>
      <c r="K56" s="538"/>
      <c r="L56" s="83">
        <f>IF(H56="x",G56*[1]RESULTATS!$C$30,0)</f>
        <v>0</v>
      </c>
      <c r="M56" s="84">
        <f>IF(I56="x",G56*[1]RESULTATS!$C$30,0)</f>
        <v>0</v>
      </c>
    </row>
    <row r="57" spans="1:13" x14ac:dyDescent="0.25">
      <c r="A57" s="541"/>
      <c r="B57" s="544"/>
      <c r="C57" s="528"/>
      <c r="D57" s="528"/>
      <c r="E57" s="528"/>
      <c r="F57" s="37" t="s">
        <v>581</v>
      </c>
      <c r="G57" s="4">
        <v>4</v>
      </c>
      <c r="H57" s="4"/>
      <c r="I57" s="4"/>
      <c r="J57" s="538"/>
      <c r="K57" s="538"/>
      <c r="L57" s="83">
        <f>IF(H57="x",G57*[1]RESULTATS!$C$30,0)</f>
        <v>0</v>
      </c>
      <c r="M57" s="84">
        <f>IF(I57="x",G57*[1]RESULTATS!$C$30,0)</f>
        <v>0</v>
      </c>
    </row>
    <row r="58" spans="1:13" ht="15.75" thickBot="1" x14ac:dyDescent="0.3">
      <c r="A58" s="542"/>
      <c r="B58" s="545"/>
      <c r="C58" s="529"/>
      <c r="D58" s="529"/>
      <c r="E58" s="529"/>
      <c r="F58" s="65" t="s">
        <v>582</v>
      </c>
      <c r="G58" s="6">
        <v>4</v>
      </c>
      <c r="H58" s="6"/>
      <c r="I58" s="6"/>
      <c r="J58" s="539"/>
      <c r="K58" s="539"/>
      <c r="L58" s="85">
        <f>IF(H58="x",G58*[1]RESULTATS!$C$30,0)</f>
        <v>0</v>
      </c>
      <c r="M58" s="86">
        <f>IF(I58="x",G58*[1]RESULTATS!$C$30,0)</f>
        <v>0</v>
      </c>
    </row>
    <row r="59" spans="1:13" x14ac:dyDescent="0.25">
      <c r="A59" s="540">
        <v>2</v>
      </c>
      <c r="B59" s="543" t="s">
        <v>583</v>
      </c>
      <c r="C59" s="527" t="s">
        <v>584</v>
      </c>
      <c r="D59" s="527" t="s">
        <v>585</v>
      </c>
      <c r="E59" s="527" t="s">
        <v>586</v>
      </c>
      <c r="F59" s="60" t="s">
        <v>16</v>
      </c>
      <c r="G59" s="2">
        <v>0</v>
      </c>
      <c r="H59" s="2"/>
      <c r="I59" s="2"/>
      <c r="J59" s="537"/>
      <c r="K59" s="537"/>
      <c r="L59" s="81">
        <f>IF(H59="x",G59*[1]RESULTATS!$C$30,0)</f>
        <v>0</v>
      </c>
      <c r="M59" s="82">
        <f>IF(I59="x",G59*[1]RESULTATS!$C$30,0)</f>
        <v>0</v>
      </c>
    </row>
    <row r="60" spans="1:13" x14ac:dyDescent="0.25">
      <c r="A60" s="541"/>
      <c r="B60" s="544"/>
      <c r="C60" s="528"/>
      <c r="D60" s="528"/>
      <c r="E60" s="528"/>
      <c r="F60" s="37" t="s">
        <v>17</v>
      </c>
      <c r="G60" s="4">
        <v>0</v>
      </c>
      <c r="H60" s="4"/>
      <c r="I60" s="4"/>
      <c r="J60" s="538"/>
      <c r="K60" s="538"/>
      <c r="L60" s="83">
        <f>IF(H60="x",G60*[1]RESULTATS!$C$30,0)</f>
        <v>0</v>
      </c>
      <c r="M60" s="84">
        <f>IF(I60="x",G60*[1]RESULTATS!$C$30,0)</f>
        <v>0</v>
      </c>
    </row>
    <row r="61" spans="1:13" x14ac:dyDescent="0.25">
      <c r="A61" s="541"/>
      <c r="B61" s="544"/>
      <c r="C61" s="528"/>
      <c r="D61" s="528"/>
      <c r="E61" s="528"/>
      <c r="F61" s="37" t="s">
        <v>36</v>
      </c>
      <c r="G61" s="4">
        <v>0</v>
      </c>
      <c r="H61" s="4"/>
      <c r="I61" s="4"/>
      <c r="J61" s="538"/>
      <c r="K61" s="538"/>
      <c r="L61" s="83">
        <f>IF(H61="x",G61*[1]RESULTATS!$C$30,0)</f>
        <v>0</v>
      </c>
      <c r="M61" s="84">
        <f>IF(I61="x",G61*[1]RESULTATS!$C$30,0)</f>
        <v>0</v>
      </c>
    </row>
    <row r="62" spans="1:13" x14ac:dyDescent="0.25">
      <c r="A62" s="541"/>
      <c r="B62" s="544"/>
      <c r="C62" s="528"/>
      <c r="D62" s="528"/>
      <c r="E62" s="528"/>
      <c r="F62" s="37" t="s">
        <v>587</v>
      </c>
      <c r="G62" s="4">
        <v>2</v>
      </c>
      <c r="H62" s="4"/>
      <c r="I62" s="4"/>
      <c r="J62" s="538"/>
      <c r="K62" s="538"/>
      <c r="L62" s="83">
        <f>IF(H62="x",G62*[1]RESULTATS!$C$30,0)</f>
        <v>0</v>
      </c>
      <c r="M62" s="84">
        <f>IF(I62="x",G62*[1]RESULTATS!$C$30,0)</f>
        <v>0</v>
      </c>
    </row>
    <row r="63" spans="1:13" ht="30.75" thickBot="1" x14ac:dyDescent="0.3">
      <c r="A63" s="542"/>
      <c r="B63" s="545"/>
      <c r="C63" s="529"/>
      <c r="D63" s="529"/>
      <c r="E63" s="529"/>
      <c r="F63" s="65" t="s">
        <v>588</v>
      </c>
      <c r="G63" s="6">
        <v>4</v>
      </c>
      <c r="H63" s="6"/>
      <c r="I63" s="6"/>
      <c r="J63" s="539"/>
      <c r="K63" s="539"/>
      <c r="L63" s="85">
        <f>IF(H63="x",G63*[1]RESULTATS!$C$30,0)</f>
        <v>0</v>
      </c>
      <c r="M63" s="86">
        <f>IF(I63="x",G63*[1]RESULTATS!$C$30,0)</f>
        <v>0</v>
      </c>
    </row>
    <row r="64" spans="1:13" ht="14.85" customHeight="1" x14ac:dyDescent="0.25">
      <c r="A64" s="540">
        <v>2</v>
      </c>
      <c r="B64" s="543" t="s">
        <v>589</v>
      </c>
      <c r="C64" s="527" t="s">
        <v>590</v>
      </c>
      <c r="D64" s="527" t="s">
        <v>591</v>
      </c>
      <c r="E64" s="527" t="s">
        <v>592</v>
      </c>
      <c r="F64" s="60" t="s">
        <v>16</v>
      </c>
      <c r="G64" s="2">
        <v>0</v>
      </c>
      <c r="H64" s="2"/>
      <c r="I64" s="2"/>
      <c r="J64" s="537"/>
      <c r="K64" s="537"/>
      <c r="L64" s="81">
        <f>IF(H64="x",G64*[1]RESULTATS!$C$30,0)</f>
        <v>0</v>
      </c>
      <c r="M64" s="82">
        <f>IF(I64="x",G64*[1]RESULTATS!$C$30,0)</f>
        <v>0</v>
      </c>
    </row>
    <row r="65" spans="1:13" x14ac:dyDescent="0.25">
      <c r="A65" s="541"/>
      <c r="B65" s="544"/>
      <c r="C65" s="528"/>
      <c r="D65" s="528"/>
      <c r="E65" s="528"/>
      <c r="F65" s="37" t="s">
        <v>17</v>
      </c>
      <c r="G65" s="4">
        <v>0</v>
      </c>
      <c r="H65" s="4"/>
      <c r="I65" s="4"/>
      <c r="J65" s="538"/>
      <c r="K65" s="538"/>
      <c r="L65" s="83">
        <f>IF(H65="x",G65*[1]RESULTATS!$C$30,0)</f>
        <v>0</v>
      </c>
      <c r="M65" s="84">
        <f>IF(I65="x",G65*[1]RESULTATS!$C$30,0)</f>
        <v>0</v>
      </c>
    </row>
    <row r="66" spans="1:13" x14ac:dyDescent="0.25">
      <c r="A66" s="541"/>
      <c r="B66" s="544"/>
      <c r="C66" s="528"/>
      <c r="D66" s="528"/>
      <c r="E66" s="528"/>
      <c r="F66" s="37" t="s">
        <v>36</v>
      </c>
      <c r="G66" s="4">
        <v>0</v>
      </c>
      <c r="H66" s="4"/>
      <c r="I66" s="4"/>
      <c r="J66" s="538"/>
      <c r="K66" s="538"/>
      <c r="L66" s="83">
        <f>IF(H66="x",G66*[1]RESULTATS!$C$30,0)</f>
        <v>0</v>
      </c>
      <c r="M66" s="84">
        <f>IF(I66="x",G66*[1]RESULTATS!$C$30,0)</f>
        <v>0</v>
      </c>
    </row>
    <row r="67" spans="1:13" x14ac:dyDescent="0.25">
      <c r="A67" s="541"/>
      <c r="B67" s="544"/>
      <c r="C67" s="528"/>
      <c r="D67" s="528"/>
      <c r="E67" s="528"/>
      <c r="F67" s="37" t="s">
        <v>593</v>
      </c>
      <c r="G67" s="4">
        <v>2</v>
      </c>
      <c r="H67" s="4"/>
      <c r="I67" s="4"/>
      <c r="J67" s="538"/>
      <c r="K67" s="538"/>
      <c r="L67" s="83">
        <f>IF(H67="x",G67*[1]RESULTATS!$C$30,0)</f>
        <v>0</v>
      </c>
      <c r="M67" s="84">
        <f>IF(I67="x",G67*[1]RESULTATS!$C$30,0)</f>
        <v>0</v>
      </c>
    </row>
    <row r="68" spans="1:13" ht="30" x14ac:dyDescent="0.25">
      <c r="A68" s="541"/>
      <c r="B68" s="544"/>
      <c r="C68" s="528"/>
      <c r="D68" s="528"/>
      <c r="E68" s="528"/>
      <c r="F68" s="37" t="s">
        <v>594</v>
      </c>
      <c r="G68" s="4">
        <v>4</v>
      </c>
      <c r="H68" s="4"/>
      <c r="I68" s="4"/>
      <c r="J68" s="538"/>
      <c r="K68" s="538"/>
      <c r="L68" s="83">
        <f>IF(H68="x",G68*[1]RESULTATS!$C$30,0)</f>
        <v>0</v>
      </c>
      <c r="M68" s="84">
        <f>IF(I68="x",G68*[1]RESULTATS!$C$30,0)</f>
        <v>0</v>
      </c>
    </row>
    <row r="69" spans="1:13" ht="30.75" thickBot="1" x14ac:dyDescent="0.3">
      <c r="A69" s="542"/>
      <c r="B69" s="545"/>
      <c r="C69" s="529"/>
      <c r="D69" s="529"/>
      <c r="E69" s="529"/>
      <c r="F69" s="65" t="s">
        <v>595</v>
      </c>
      <c r="G69" s="6">
        <v>4</v>
      </c>
      <c r="H69" s="6"/>
      <c r="I69" s="6"/>
      <c r="J69" s="539"/>
      <c r="K69" s="539"/>
      <c r="L69" s="85">
        <f>IF(H69="x",G69*[1]RESULTATS!$C$30,0)</f>
        <v>0</v>
      </c>
      <c r="M69" s="86">
        <f>IF(I69="x",G69*[1]RESULTATS!$C$30,0)</f>
        <v>0</v>
      </c>
    </row>
    <row r="70" spans="1:13" ht="14.85" customHeight="1" x14ac:dyDescent="0.25">
      <c r="A70" s="540">
        <v>2</v>
      </c>
      <c r="B70" s="543" t="s">
        <v>596</v>
      </c>
      <c r="C70" s="527" t="s">
        <v>597</v>
      </c>
      <c r="D70" s="527" t="s">
        <v>598</v>
      </c>
      <c r="E70" s="527" t="s">
        <v>599</v>
      </c>
      <c r="F70" s="60" t="s">
        <v>16</v>
      </c>
      <c r="G70" s="2">
        <v>0</v>
      </c>
      <c r="H70" s="2"/>
      <c r="I70" s="2"/>
      <c r="J70" s="537"/>
      <c r="K70" s="537"/>
      <c r="L70" s="81">
        <f>IF(H70="x",G70*[1]RESULTATS!$C$30,0)</f>
        <v>0</v>
      </c>
      <c r="M70" s="82">
        <f>IF(I70="x",G70*[1]RESULTATS!$C$30,0)</f>
        <v>0</v>
      </c>
    </row>
    <row r="71" spans="1:13" x14ac:dyDescent="0.25">
      <c r="A71" s="541"/>
      <c r="B71" s="544"/>
      <c r="C71" s="528"/>
      <c r="D71" s="528"/>
      <c r="E71" s="528"/>
      <c r="F71" s="37" t="s">
        <v>17</v>
      </c>
      <c r="G71" s="4">
        <v>0</v>
      </c>
      <c r="H71" s="4"/>
      <c r="I71" s="4"/>
      <c r="J71" s="538"/>
      <c r="K71" s="538"/>
      <c r="L71" s="83">
        <f>IF(H71="x",G71*[1]RESULTATS!$C$30,0)</f>
        <v>0</v>
      </c>
      <c r="M71" s="84">
        <f>IF(I71="x",G71*[1]RESULTATS!$C$30,0)</f>
        <v>0</v>
      </c>
    </row>
    <row r="72" spans="1:13" x14ac:dyDescent="0.25">
      <c r="A72" s="541"/>
      <c r="B72" s="544"/>
      <c r="C72" s="528"/>
      <c r="D72" s="528"/>
      <c r="E72" s="528"/>
      <c r="F72" s="37" t="s">
        <v>36</v>
      </c>
      <c r="G72" s="4">
        <v>0</v>
      </c>
      <c r="H72" s="4"/>
      <c r="I72" s="4"/>
      <c r="J72" s="538"/>
      <c r="K72" s="538"/>
      <c r="L72" s="83">
        <f>IF(H72="x",G72*[1]RESULTATS!$C$30,0)</f>
        <v>0</v>
      </c>
      <c r="M72" s="84">
        <f>IF(I72="x",G72*[1]RESULTATS!$C$30,0)</f>
        <v>0</v>
      </c>
    </row>
    <row r="73" spans="1:13" ht="15.75" thickBot="1" x14ac:dyDescent="0.3">
      <c r="A73" s="542"/>
      <c r="B73" s="545"/>
      <c r="C73" s="529"/>
      <c r="D73" s="529"/>
      <c r="E73" s="529"/>
      <c r="F73" s="65" t="s">
        <v>400</v>
      </c>
      <c r="G73" s="6">
        <v>4</v>
      </c>
      <c r="H73" s="6"/>
      <c r="I73" s="6"/>
      <c r="J73" s="539"/>
      <c r="K73" s="539"/>
      <c r="L73" s="85">
        <f>IF(H73="x",G73*[1]RESULTATS!$C$30,0)</f>
        <v>0</v>
      </c>
      <c r="M73" s="86">
        <f>IF(I73="x",G73*[1]RESULTATS!$C$30,0)</f>
        <v>0</v>
      </c>
    </row>
    <row r="74" spans="1:13" s="9" customFormat="1" ht="15.75" x14ac:dyDescent="0.25">
      <c r="A74" s="8"/>
      <c r="B74" s="8"/>
      <c r="F74" s="54" t="s">
        <v>86</v>
      </c>
      <c r="G74" s="13">
        <f>G73+G69+G63+G58+G52+G46+G37+G29+G23+G22+G21+G14+G18+G10+G6</f>
        <v>46</v>
      </c>
      <c r="H74" s="11">
        <f>SUMIF(H3:H73,"x",G3:G73)</f>
        <v>0</v>
      </c>
      <c r="I74" s="11">
        <f>SUMIF(I3:I73,"x",G3:G73)</f>
        <v>0</v>
      </c>
      <c r="L74" s="68">
        <f>SUM(L3:L73)</f>
        <v>0</v>
      </c>
      <c r="M74" s="68">
        <f>SUM(M3:M73)</f>
        <v>0</v>
      </c>
    </row>
    <row r="75" spans="1:13" s="9" customFormat="1" ht="15.75" x14ac:dyDescent="0.25">
      <c r="A75" s="8"/>
      <c r="B75" s="8"/>
      <c r="F75" s="55" t="s">
        <v>87</v>
      </c>
      <c r="G75" s="12">
        <v>0.15</v>
      </c>
      <c r="H75" s="8"/>
      <c r="I75" s="8"/>
      <c r="L75" s="8"/>
      <c r="M75" s="8"/>
    </row>
    <row r="76" spans="1:13" s="9" customFormat="1" x14ac:dyDescent="0.25">
      <c r="A76" s="8"/>
      <c r="B76" s="8"/>
      <c r="F76" s="69"/>
      <c r="G76" s="8"/>
      <c r="H76" s="8"/>
      <c r="I76" s="8"/>
      <c r="L76" s="8"/>
      <c r="M76" s="8"/>
    </row>
    <row r="77" spans="1:13" ht="19.5" thickBot="1" x14ac:dyDescent="0.3">
      <c r="A77" s="547" t="s">
        <v>11</v>
      </c>
      <c r="B77" s="547"/>
      <c r="C77" s="547"/>
      <c r="D77" s="547"/>
      <c r="E77" s="547"/>
      <c r="F77" s="547"/>
      <c r="G77" s="547"/>
      <c r="H77" s="547"/>
      <c r="I77" s="547"/>
      <c r="J77" s="547"/>
      <c r="K77" s="58"/>
      <c r="L77" s="87"/>
      <c r="M77" s="87"/>
    </row>
    <row r="78" spans="1:13" ht="15" customHeight="1" x14ac:dyDescent="0.25">
      <c r="A78" s="540">
        <v>2</v>
      </c>
      <c r="B78" s="543" t="s">
        <v>600</v>
      </c>
      <c r="C78" s="527" t="s">
        <v>601</v>
      </c>
      <c r="D78" s="527" t="s">
        <v>602</v>
      </c>
      <c r="E78" s="527" t="s">
        <v>603</v>
      </c>
      <c r="F78" s="60" t="s">
        <v>16</v>
      </c>
      <c r="G78" s="2">
        <v>0</v>
      </c>
      <c r="H78" s="2"/>
      <c r="I78" s="2"/>
      <c r="J78" s="534"/>
      <c r="K78" s="534"/>
      <c r="L78" s="81">
        <f>IF(H78="x",G78*[1]RESULTATS!$F$30,0)</f>
        <v>0</v>
      </c>
      <c r="M78" s="82">
        <f>IF(I78="x",G78*[1]RESULTATS!$F$11,0)</f>
        <v>0</v>
      </c>
    </row>
    <row r="79" spans="1:13" x14ac:dyDescent="0.25">
      <c r="A79" s="541"/>
      <c r="B79" s="544"/>
      <c r="C79" s="528"/>
      <c r="D79" s="528"/>
      <c r="E79" s="528"/>
      <c r="F79" s="37" t="s">
        <v>17</v>
      </c>
      <c r="G79" s="4">
        <v>0</v>
      </c>
      <c r="H79" s="4"/>
      <c r="I79" s="4"/>
      <c r="J79" s="535"/>
      <c r="K79" s="535"/>
      <c r="L79" s="83">
        <f>IF(H79="x",G79*[1]RESULTATS!$F$30,0)</f>
        <v>0</v>
      </c>
      <c r="M79" s="84">
        <f>IF(I79="x",G79*[1]RESULTATS!$F$11,0)</f>
        <v>0</v>
      </c>
    </row>
    <row r="80" spans="1:13" x14ac:dyDescent="0.25">
      <c r="A80" s="541"/>
      <c r="B80" s="544"/>
      <c r="C80" s="528"/>
      <c r="D80" s="528"/>
      <c r="E80" s="528"/>
      <c r="F80" s="37" t="s">
        <v>36</v>
      </c>
      <c r="G80" s="4">
        <v>0</v>
      </c>
      <c r="H80" s="4"/>
      <c r="I80" s="4"/>
      <c r="J80" s="535"/>
      <c r="K80" s="535"/>
      <c r="L80" s="83">
        <f>IF(H80="x",G80*[1]RESULTATS!$F$30,0)</f>
        <v>0</v>
      </c>
      <c r="M80" s="84">
        <f>IF(I80="x",G80*[1]RESULTATS!$F$11,0)</f>
        <v>0</v>
      </c>
    </row>
    <row r="81" spans="1:13" x14ac:dyDescent="0.25">
      <c r="A81" s="541"/>
      <c r="B81" s="544"/>
      <c r="C81" s="528"/>
      <c r="D81" s="528"/>
      <c r="E81" s="528"/>
      <c r="F81" s="37" t="s">
        <v>45</v>
      </c>
      <c r="G81" s="4">
        <v>2</v>
      </c>
      <c r="H81" s="4"/>
      <c r="I81" s="4"/>
      <c r="J81" s="535"/>
      <c r="K81" s="535"/>
      <c r="L81" s="83">
        <f>IF(H81="x",G81*[1]RESULTATS!$F$30,0)</f>
        <v>0</v>
      </c>
      <c r="M81" s="84">
        <f>IF(I81="x",G81*[1]RESULTATS!$F$11,0)</f>
        <v>0</v>
      </c>
    </row>
    <row r="82" spans="1:13" ht="30" x14ac:dyDescent="0.25">
      <c r="A82" s="541"/>
      <c r="B82" s="544"/>
      <c r="C82" s="528"/>
      <c r="D82" s="528"/>
      <c r="E82" s="528"/>
      <c r="F82" s="37" t="s">
        <v>604</v>
      </c>
      <c r="G82" s="4">
        <v>3</v>
      </c>
      <c r="H82" s="4"/>
      <c r="I82" s="4"/>
      <c r="J82" s="535"/>
      <c r="K82" s="535"/>
      <c r="L82" s="83">
        <f>IF(H82="x",G82*[1]RESULTATS!$F$30,0)</f>
        <v>0</v>
      </c>
      <c r="M82" s="84">
        <f>IF(I82="x",G82*[1]RESULTATS!$F$11,0)</f>
        <v>0</v>
      </c>
    </row>
    <row r="83" spans="1:13" ht="30" x14ac:dyDescent="0.25">
      <c r="A83" s="541"/>
      <c r="B83" s="544"/>
      <c r="C83" s="528"/>
      <c r="D83" s="528"/>
      <c r="E83" s="528"/>
      <c r="F83" s="37" t="s">
        <v>605</v>
      </c>
      <c r="G83" s="4">
        <v>4</v>
      </c>
      <c r="H83" s="4"/>
      <c r="I83" s="4"/>
      <c r="J83" s="535"/>
      <c r="K83" s="535"/>
      <c r="L83" s="83">
        <f>IF(H83="x",G83*[1]RESULTATS!$F$30,0)</f>
        <v>0</v>
      </c>
      <c r="M83" s="84">
        <f>IF(I83="x",G83*[1]RESULTATS!$F$11,0)</f>
        <v>0</v>
      </c>
    </row>
    <row r="84" spans="1:13" ht="15.75" thickBot="1" x14ac:dyDescent="0.3">
      <c r="A84" s="542"/>
      <c r="B84" s="545"/>
      <c r="C84" s="529"/>
      <c r="D84" s="529"/>
      <c r="E84" s="529"/>
      <c r="F84" s="65" t="s">
        <v>606</v>
      </c>
      <c r="G84" s="6">
        <v>4</v>
      </c>
      <c r="H84" s="6"/>
      <c r="I84" s="6"/>
      <c r="J84" s="536"/>
      <c r="K84" s="536"/>
      <c r="L84" s="85">
        <f>IF(H84="x",G84*[1]RESULTATS!$F$30,0)</f>
        <v>0</v>
      </c>
      <c r="M84" s="86">
        <f>IF(I84="x",G84*[1]RESULTATS!$F$11,0)</f>
        <v>0</v>
      </c>
    </row>
    <row r="85" spans="1:13" x14ac:dyDescent="0.25">
      <c r="A85" s="540">
        <v>2</v>
      </c>
      <c r="B85" s="543" t="s">
        <v>607</v>
      </c>
      <c r="C85" s="527" t="s">
        <v>608</v>
      </c>
      <c r="D85" s="527" t="s">
        <v>609</v>
      </c>
      <c r="E85" s="527" t="s">
        <v>610</v>
      </c>
      <c r="F85" s="60" t="s">
        <v>16</v>
      </c>
      <c r="G85" s="2">
        <v>0</v>
      </c>
      <c r="H85" s="2"/>
      <c r="I85" s="2"/>
      <c r="J85" s="537"/>
      <c r="K85" s="537"/>
      <c r="L85" s="81">
        <f>IF(H85="x",G85*[1]RESULTATS!$F$30,0)</f>
        <v>0</v>
      </c>
      <c r="M85" s="82">
        <f>IF(I85="x",G85*[1]RESULTATS!$F$11,0)</f>
        <v>0</v>
      </c>
    </row>
    <row r="86" spans="1:13" x14ac:dyDescent="0.25">
      <c r="A86" s="541"/>
      <c r="B86" s="544"/>
      <c r="C86" s="528"/>
      <c r="D86" s="528"/>
      <c r="E86" s="528"/>
      <c r="F86" s="37" t="s">
        <v>17</v>
      </c>
      <c r="G86" s="4">
        <v>0</v>
      </c>
      <c r="H86" s="4"/>
      <c r="I86" s="4"/>
      <c r="J86" s="538"/>
      <c r="K86" s="538"/>
      <c r="L86" s="83">
        <f>IF(H86="x",G86*[1]RESULTATS!$F$30,0)</f>
        <v>0</v>
      </c>
      <c r="M86" s="84">
        <f>IF(I86="x",G86*[1]RESULTATS!$F$11,0)</f>
        <v>0</v>
      </c>
    </row>
    <row r="87" spans="1:13" x14ac:dyDescent="0.25">
      <c r="A87" s="541"/>
      <c r="B87" s="544"/>
      <c r="C87" s="528"/>
      <c r="D87" s="528"/>
      <c r="E87" s="528"/>
      <c r="F87" s="37" t="s">
        <v>36</v>
      </c>
      <c r="G87" s="4">
        <v>0</v>
      </c>
      <c r="H87" s="4"/>
      <c r="I87" s="4"/>
      <c r="J87" s="538"/>
      <c r="K87" s="538"/>
      <c r="L87" s="83">
        <f>IF(H87="x",G87*[1]RESULTATS!$F$30,0)</f>
        <v>0</v>
      </c>
      <c r="M87" s="84">
        <f>IF(I87="x",G87*[1]RESULTATS!$F$11,0)</f>
        <v>0</v>
      </c>
    </row>
    <row r="88" spans="1:13" ht="15.75" thickBot="1" x14ac:dyDescent="0.3">
      <c r="A88" s="542"/>
      <c r="B88" s="545"/>
      <c r="C88" s="529"/>
      <c r="D88" s="529"/>
      <c r="E88" s="529"/>
      <c r="F88" s="65" t="s">
        <v>45</v>
      </c>
      <c r="G88" s="6">
        <v>2</v>
      </c>
      <c r="H88" s="43"/>
      <c r="I88" s="6"/>
      <c r="J88" s="539"/>
      <c r="K88" s="539"/>
      <c r="L88" s="85">
        <f>IF(H88="x",G88*[1]RESULTATS!$F$30,0)</f>
        <v>0</v>
      </c>
      <c r="M88" s="86">
        <f>IF(I88="x",G88*[1]RESULTATS!$F$11,0)</f>
        <v>0</v>
      </c>
    </row>
    <row r="89" spans="1:13" x14ac:dyDescent="0.25">
      <c r="A89" s="540">
        <v>2</v>
      </c>
      <c r="B89" s="543" t="s">
        <v>611</v>
      </c>
      <c r="C89" s="527" t="s">
        <v>612</v>
      </c>
      <c r="D89" s="527" t="s">
        <v>613</v>
      </c>
      <c r="E89" s="527" t="s">
        <v>614</v>
      </c>
      <c r="F89" s="60" t="s">
        <v>16</v>
      </c>
      <c r="G89" s="2">
        <v>0</v>
      </c>
      <c r="H89" s="2"/>
      <c r="I89" s="2"/>
      <c r="J89" s="537"/>
      <c r="K89" s="537"/>
      <c r="L89" s="81">
        <f>IF(H89="x",G89*[1]RESULTATS!$F$30,0)</f>
        <v>0</v>
      </c>
      <c r="M89" s="82">
        <f>IF(I89="x",G89*[1]RESULTATS!$F$11,0)</f>
        <v>0</v>
      </c>
    </row>
    <row r="90" spans="1:13" x14ac:dyDescent="0.25">
      <c r="A90" s="541"/>
      <c r="B90" s="544"/>
      <c r="C90" s="528"/>
      <c r="D90" s="528"/>
      <c r="E90" s="528"/>
      <c r="F90" s="37" t="s">
        <v>17</v>
      </c>
      <c r="G90" s="4">
        <v>0</v>
      </c>
      <c r="H90" s="4"/>
      <c r="I90" s="4"/>
      <c r="J90" s="538"/>
      <c r="K90" s="538"/>
      <c r="L90" s="83">
        <f>IF(H90="x",G90*[1]RESULTATS!$F$30,0)</f>
        <v>0</v>
      </c>
      <c r="M90" s="84">
        <f>IF(I90="x",G90*[1]RESULTATS!$F$11,0)</f>
        <v>0</v>
      </c>
    </row>
    <row r="91" spans="1:13" x14ac:dyDescent="0.25">
      <c r="A91" s="541"/>
      <c r="B91" s="544"/>
      <c r="C91" s="528"/>
      <c r="D91" s="528"/>
      <c r="E91" s="528"/>
      <c r="F91" s="37" t="s">
        <v>36</v>
      </c>
      <c r="G91" s="4">
        <v>0</v>
      </c>
      <c r="H91" s="4"/>
      <c r="I91" s="4"/>
      <c r="J91" s="538"/>
      <c r="K91" s="538"/>
      <c r="L91" s="83">
        <f>IF(H91="x",G91*[1]RESULTATS!$F$30,0)</f>
        <v>0</v>
      </c>
      <c r="M91" s="84">
        <f>IF(I91="x",G91*[1]RESULTATS!$F$11,0)</f>
        <v>0</v>
      </c>
    </row>
    <row r="92" spans="1:13" x14ac:dyDescent="0.25">
      <c r="A92" s="541"/>
      <c r="B92" s="544"/>
      <c r="C92" s="528"/>
      <c r="D92" s="528"/>
      <c r="E92" s="528"/>
      <c r="F92" s="37" t="s">
        <v>45</v>
      </c>
      <c r="G92" s="4">
        <v>2</v>
      </c>
      <c r="H92" s="4"/>
      <c r="I92" s="4"/>
      <c r="J92" s="538"/>
      <c r="K92" s="538"/>
      <c r="L92" s="83">
        <f>IF(H92="x",G92*[1]RESULTATS!$F$30,0)</f>
        <v>0</v>
      </c>
      <c r="M92" s="84">
        <f>IF(I92="x",G92*[1]RESULTATS!$F$11,0)</f>
        <v>0</v>
      </c>
    </row>
    <row r="93" spans="1:13" ht="15.75" thickBot="1" x14ac:dyDescent="0.3">
      <c r="A93" s="542"/>
      <c r="B93" s="545"/>
      <c r="C93" s="529"/>
      <c r="D93" s="529"/>
      <c r="E93" s="529"/>
      <c r="F93" s="65" t="s">
        <v>31</v>
      </c>
      <c r="G93" s="6">
        <v>0</v>
      </c>
      <c r="H93" s="6"/>
      <c r="I93" s="6"/>
      <c r="J93" s="539"/>
      <c r="K93" s="539"/>
      <c r="L93" s="85">
        <f>IF(H93="x",G93*[1]RESULTATS!$F$30,0)</f>
        <v>0</v>
      </c>
      <c r="M93" s="86">
        <f>IF(I93="x",G93*[1]RESULTATS!$F$11,0)</f>
        <v>0</v>
      </c>
    </row>
    <row r="94" spans="1:13" x14ac:dyDescent="0.25">
      <c r="A94" s="540">
        <v>2</v>
      </c>
      <c r="B94" s="543" t="s">
        <v>615</v>
      </c>
      <c r="C94" s="527" t="s">
        <v>616</v>
      </c>
      <c r="D94" s="527" t="s">
        <v>617</v>
      </c>
      <c r="E94" s="527" t="s">
        <v>618</v>
      </c>
      <c r="F94" s="60" t="s">
        <v>16</v>
      </c>
      <c r="G94" s="2">
        <v>0</v>
      </c>
      <c r="H94" s="2"/>
      <c r="I94" s="2"/>
      <c r="J94" s="546"/>
      <c r="K94" s="546"/>
      <c r="L94" s="81">
        <f>IF(H94="x",G94*[1]RESULTATS!$F$30,0)</f>
        <v>0</v>
      </c>
      <c r="M94" s="82">
        <f>IF(I94="x",G94*[1]RESULTATS!$F$11,0)</f>
        <v>0</v>
      </c>
    </row>
    <row r="95" spans="1:13" x14ac:dyDescent="0.25">
      <c r="A95" s="541"/>
      <c r="B95" s="544"/>
      <c r="C95" s="528"/>
      <c r="D95" s="528"/>
      <c r="E95" s="528"/>
      <c r="F95" s="37" t="s">
        <v>17</v>
      </c>
      <c r="G95" s="4">
        <v>0</v>
      </c>
      <c r="H95" s="4"/>
      <c r="I95" s="4"/>
      <c r="J95" s="538"/>
      <c r="K95" s="538"/>
      <c r="L95" s="83">
        <f>IF(H95="x",G95*[1]RESULTATS!$F$30,0)</f>
        <v>0</v>
      </c>
      <c r="M95" s="84">
        <f>IF(I95="x",G95*[1]RESULTATS!$F$11,0)</f>
        <v>0</v>
      </c>
    </row>
    <row r="96" spans="1:13" x14ac:dyDescent="0.25">
      <c r="A96" s="541"/>
      <c r="B96" s="544"/>
      <c r="C96" s="528"/>
      <c r="D96" s="528"/>
      <c r="E96" s="528"/>
      <c r="F96" s="37" t="s">
        <v>36</v>
      </c>
      <c r="G96" s="4">
        <v>0</v>
      </c>
      <c r="H96" s="4"/>
      <c r="I96" s="4"/>
      <c r="J96" s="538"/>
      <c r="K96" s="538"/>
      <c r="L96" s="83">
        <f>IF(H96="x",G96*[1]RESULTATS!$F$30,0)</f>
        <v>0</v>
      </c>
      <c r="M96" s="84">
        <f>IF(I96="x",G96*[1]RESULTATS!$F$11,0)</f>
        <v>0</v>
      </c>
    </row>
    <row r="97" spans="1:13" x14ac:dyDescent="0.25">
      <c r="A97" s="541"/>
      <c r="B97" s="544"/>
      <c r="C97" s="528"/>
      <c r="D97" s="528"/>
      <c r="E97" s="528"/>
      <c r="F97" s="37" t="s">
        <v>45</v>
      </c>
      <c r="G97" s="4">
        <v>2</v>
      </c>
      <c r="H97" s="4"/>
      <c r="I97" s="4"/>
      <c r="J97" s="538"/>
      <c r="K97" s="538"/>
      <c r="L97" s="83">
        <f>IF(H97="x",G97*[1]RESULTATS!$F$30,0)</f>
        <v>0</v>
      </c>
      <c r="M97" s="84">
        <f>IF(I97="x",G97*[1]RESULTATS!$F$11,0)</f>
        <v>0</v>
      </c>
    </row>
    <row r="98" spans="1:13" ht="45" x14ac:dyDescent="0.25">
      <c r="A98" s="541"/>
      <c r="B98" s="544"/>
      <c r="C98" s="528"/>
      <c r="D98" s="528"/>
      <c r="E98" s="528"/>
      <c r="F98" s="37" t="s">
        <v>619</v>
      </c>
      <c r="G98" s="4">
        <v>2</v>
      </c>
      <c r="H98" s="4"/>
      <c r="I98" s="4"/>
      <c r="J98" s="538"/>
      <c r="K98" s="538"/>
      <c r="L98" s="83">
        <f>IF(H98="x",G98*[1]RESULTATS!$F$30,0)</f>
        <v>0</v>
      </c>
      <c r="M98" s="84">
        <f>IF(I98="x",G98*[1]RESULTATS!$F$11,0)</f>
        <v>0</v>
      </c>
    </row>
    <row r="99" spans="1:13" ht="15.75" thickBot="1" x14ac:dyDescent="0.3">
      <c r="A99" s="542"/>
      <c r="B99" s="545"/>
      <c r="C99" s="529"/>
      <c r="D99" s="529"/>
      <c r="E99" s="529"/>
      <c r="F99" s="65" t="s">
        <v>31</v>
      </c>
      <c r="G99" s="6">
        <v>0</v>
      </c>
      <c r="H99" s="6"/>
      <c r="I99" s="6"/>
      <c r="J99" s="539"/>
      <c r="K99" s="539"/>
      <c r="L99" s="85">
        <f>IF(H99="x",G99*[1]RESULTATS!$F$30,0)</f>
        <v>0</v>
      </c>
      <c r="M99" s="86">
        <f>IF(I99="x",G99*[1]RESULTATS!$F$11,0)</f>
        <v>0</v>
      </c>
    </row>
    <row r="100" spans="1:13" x14ac:dyDescent="0.25">
      <c r="A100" s="540">
        <v>2</v>
      </c>
      <c r="B100" s="543" t="s">
        <v>620</v>
      </c>
      <c r="C100" s="527" t="s">
        <v>621</v>
      </c>
      <c r="D100" s="527" t="s">
        <v>622</v>
      </c>
      <c r="E100" s="527" t="s">
        <v>623</v>
      </c>
      <c r="F100" s="60" t="s">
        <v>16</v>
      </c>
      <c r="G100" s="2">
        <v>0</v>
      </c>
      <c r="H100" s="50"/>
      <c r="I100" s="50"/>
      <c r="J100" s="546"/>
      <c r="K100" s="546"/>
      <c r="L100" s="81">
        <f>IF(H100="x",G100*[1]RESULTATS!$F$30,0)</f>
        <v>0</v>
      </c>
      <c r="M100" s="82">
        <f>IF(I100="x",G100*[1]RESULTATS!$F$11,0)</f>
        <v>0</v>
      </c>
    </row>
    <row r="101" spans="1:13" x14ac:dyDescent="0.25">
      <c r="A101" s="541"/>
      <c r="B101" s="544"/>
      <c r="C101" s="528"/>
      <c r="D101" s="528"/>
      <c r="E101" s="528"/>
      <c r="F101" s="37" t="s">
        <v>17</v>
      </c>
      <c r="G101" s="4">
        <v>0</v>
      </c>
      <c r="H101" s="42"/>
      <c r="I101" s="42"/>
      <c r="J101" s="538"/>
      <c r="K101" s="538"/>
      <c r="L101" s="83">
        <f>IF(H101="x",G101*[1]RESULTATS!$F$30,0)</f>
        <v>0</v>
      </c>
      <c r="M101" s="84">
        <f>IF(I101="x",G101*[1]RESULTATS!$F$11,0)</f>
        <v>0</v>
      </c>
    </row>
    <row r="102" spans="1:13" x14ac:dyDescent="0.25">
      <c r="A102" s="541"/>
      <c r="B102" s="544"/>
      <c r="C102" s="528"/>
      <c r="D102" s="528"/>
      <c r="E102" s="528"/>
      <c r="F102" s="37" t="s">
        <v>36</v>
      </c>
      <c r="G102" s="4">
        <v>0</v>
      </c>
      <c r="H102" s="42"/>
      <c r="I102" s="42"/>
      <c r="J102" s="538"/>
      <c r="K102" s="538"/>
      <c r="L102" s="83">
        <f>IF(H102="x",G102*[1]RESULTATS!$F$30,0)</f>
        <v>0</v>
      </c>
      <c r="M102" s="84">
        <f>IF(I102="x",G102*[1]RESULTATS!$F$11,0)</f>
        <v>0</v>
      </c>
    </row>
    <row r="103" spans="1:13" x14ac:dyDescent="0.25">
      <c r="A103" s="541"/>
      <c r="B103" s="544"/>
      <c r="C103" s="528"/>
      <c r="D103" s="528"/>
      <c r="E103" s="528"/>
      <c r="F103" s="37" t="s">
        <v>45</v>
      </c>
      <c r="G103" s="4">
        <v>2</v>
      </c>
      <c r="H103" s="42"/>
      <c r="I103" s="42"/>
      <c r="J103" s="538"/>
      <c r="K103" s="538"/>
      <c r="L103" s="83">
        <f>IF(H103="x",G103*[1]RESULTATS!$F$30,0)</f>
        <v>0</v>
      </c>
      <c r="M103" s="84">
        <f>IF(I103="x",G103*[1]RESULTATS!$F$11,0)</f>
        <v>0</v>
      </c>
    </row>
    <row r="104" spans="1:13" x14ac:dyDescent="0.25">
      <c r="A104" s="541"/>
      <c r="B104" s="544"/>
      <c r="C104" s="528"/>
      <c r="D104" s="528"/>
      <c r="E104" s="528"/>
      <c r="F104" s="37" t="s">
        <v>624</v>
      </c>
      <c r="G104" s="4">
        <v>2</v>
      </c>
      <c r="H104" s="4"/>
      <c r="I104" s="4"/>
      <c r="J104" s="538"/>
      <c r="K104" s="538"/>
      <c r="L104" s="83">
        <f>IF(H104="x",G104*[1]RESULTATS!$F$30,0)</f>
        <v>0</v>
      </c>
      <c r="M104" s="84">
        <f>IF(I104="x",G104*[1]RESULTATS!$F$11,0)</f>
        <v>0</v>
      </c>
    </row>
    <row r="105" spans="1:13" ht="15.75" thickBot="1" x14ac:dyDescent="0.3">
      <c r="A105" s="542"/>
      <c r="B105" s="545"/>
      <c r="C105" s="529"/>
      <c r="D105" s="529"/>
      <c r="E105" s="529"/>
      <c r="F105" s="70" t="s">
        <v>31</v>
      </c>
      <c r="G105" s="46">
        <v>0</v>
      </c>
      <c r="H105" s="56"/>
      <c r="I105" s="56"/>
      <c r="J105" s="539"/>
      <c r="K105" s="539"/>
      <c r="L105" s="85">
        <f>IF(H105="x",G105*[1]RESULTATS!$F$30,0)</f>
        <v>0</v>
      </c>
      <c r="M105" s="86">
        <f>IF(I105="x",G105*[1]RESULTATS!$F$11,0)</f>
        <v>0</v>
      </c>
    </row>
    <row r="106" spans="1:13" ht="15" customHeight="1" x14ac:dyDescent="0.25">
      <c r="A106" s="540">
        <v>2</v>
      </c>
      <c r="B106" s="543" t="s">
        <v>625</v>
      </c>
      <c r="C106" s="527" t="s">
        <v>626</v>
      </c>
      <c r="D106" s="527" t="s">
        <v>627</v>
      </c>
      <c r="E106" s="527" t="s">
        <v>628</v>
      </c>
      <c r="F106" s="60" t="s">
        <v>16</v>
      </c>
      <c r="G106" s="2">
        <v>0</v>
      </c>
      <c r="H106" s="2"/>
      <c r="I106" s="2"/>
      <c r="J106" s="534"/>
      <c r="K106" s="534"/>
      <c r="L106" s="81">
        <f>IF(H106="x",G106*[1]RESULTATS!$F$30,0)</f>
        <v>0</v>
      </c>
      <c r="M106" s="82">
        <f>IF(I106="x",G106*[1]RESULTATS!$F$11,0)</f>
        <v>0</v>
      </c>
    </row>
    <row r="107" spans="1:13" x14ac:dyDescent="0.25">
      <c r="A107" s="541"/>
      <c r="B107" s="544"/>
      <c r="C107" s="528"/>
      <c r="D107" s="528"/>
      <c r="E107" s="528"/>
      <c r="F107" s="37" t="s">
        <v>17</v>
      </c>
      <c r="G107" s="4">
        <v>0</v>
      </c>
      <c r="H107" s="4"/>
      <c r="I107" s="4"/>
      <c r="J107" s="535"/>
      <c r="K107" s="535"/>
      <c r="L107" s="83">
        <f>IF(H107="x",G107*[1]RESULTATS!$F$30,0)</f>
        <v>0</v>
      </c>
      <c r="M107" s="84">
        <f>IF(I107="x",G107*[1]RESULTATS!$F$11,0)</f>
        <v>0</v>
      </c>
    </row>
    <row r="108" spans="1:13" x14ac:dyDescent="0.25">
      <c r="A108" s="541"/>
      <c r="B108" s="544"/>
      <c r="C108" s="528"/>
      <c r="D108" s="528"/>
      <c r="E108" s="528"/>
      <c r="F108" s="37" t="s">
        <v>36</v>
      </c>
      <c r="G108" s="4">
        <v>0</v>
      </c>
      <c r="H108" s="4"/>
      <c r="I108" s="4"/>
      <c r="J108" s="535"/>
      <c r="K108" s="535"/>
      <c r="L108" s="83">
        <f>IF(H108="x",G108*[1]RESULTATS!$F$30,0)</f>
        <v>0</v>
      </c>
      <c r="M108" s="84">
        <f>IF(I108="x",G108*[1]RESULTATS!$F$11,0)</f>
        <v>0</v>
      </c>
    </row>
    <row r="109" spans="1:13" ht="15.75" thickBot="1" x14ac:dyDescent="0.3">
      <c r="A109" s="542"/>
      <c r="B109" s="545"/>
      <c r="C109" s="529"/>
      <c r="D109" s="529"/>
      <c r="E109" s="529"/>
      <c r="F109" s="37" t="s">
        <v>45</v>
      </c>
      <c r="G109" s="4">
        <v>2</v>
      </c>
      <c r="H109" s="4"/>
      <c r="I109" s="4"/>
      <c r="J109" s="536"/>
      <c r="K109" s="536"/>
      <c r="L109" s="85">
        <f>IF(H109="x",G109*[1]RESULTATS!$F$30,0)</f>
        <v>0</v>
      </c>
      <c r="M109" s="86">
        <f>IF(I109="x",G109*[1]RESULTATS!$F$11,0)</f>
        <v>0</v>
      </c>
    </row>
    <row r="110" spans="1:13" ht="15" customHeight="1" x14ac:dyDescent="0.25">
      <c r="A110" s="540">
        <v>2</v>
      </c>
      <c r="B110" s="543" t="s">
        <v>629</v>
      </c>
      <c r="C110" s="527" t="s">
        <v>630</v>
      </c>
      <c r="D110" s="527" t="s">
        <v>631</v>
      </c>
      <c r="E110" s="527" t="s">
        <v>632</v>
      </c>
      <c r="F110" s="60" t="s">
        <v>16</v>
      </c>
      <c r="G110" s="2">
        <v>0</v>
      </c>
      <c r="H110" s="2"/>
      <c r="I110" s="2"/>
      <c r="J110" s="534"/>
      <c r="K110" s="534"/>
      <c r="L110" s="81">
        <f>IF(H110="x",G110*[1]RESULTATS!$F$30,0)</f>
        <v>0</v>
      </c>
      <c r="M110" s="82">
        <f>IF(I110="x",G110*[1]RESULTATS!$F$11,0)</f>
        <v>0</v>
      </c>
    </row>
    <row r="111" spans="1:13" x14ac:dyDescent="0.25">
      <c r="A111" s="541"/>
      <c r="B111" s="544"/>
      <c r="C111" s="528"/>
      <c r="D111" s="528"/>
      <c r="E111" s="528"/>
      <c r="F111" s="37" t="s">
        <v>17</v>
      </c>
      <c r="G111" s="4">
        <v>0</v>
      </c>
      <c r="H111" s="4"/>
      <c r="I111" s="4"/>
      <c r="J111" s="535"/>
      <c r="K111" s="535"/>
      <c r="L111" s="83">
        <f>IF(H111="x",G111*[1]RESULTATS!$F$30,0)</f>
        <v>0</v>
      </c>
      <c r="M111" s="84">
        <f>IF(I111="x",G111*[1]RESULTATS!$F$11,0)</f>
        <v>0</v>
      </c>
    </row>
    <row r="112" spans="1:13" x14ac:dyDescent="0.25">
      <c r="A112" s="541"/>
      <c r="B112" s="544"/>
      <c r="C112" s="528"/>
      <c r="D112" s="528"/>
      <c r="E112" s="528"/>
      <c r="F112" s="37" t="s">
        <v>36</v>
      </c>
      <c r="G112" s="4">
        <v>0</v>
      </c>
      <c r="H112" s="4"/>
      <c r="I112" s="4"/>
      <c r="J112" s="535"/>
      <c r="K112" s="535"/>
      <c r="L112" s="83">
        <f>IF(H112="x",G112*[1]RESULTATS!$F$30,0)</f>
        <v>0</v>
      </c>
      <c r="M112" s="84">
        <f>IF(I112="x",G112*[1]RESULTATS!$F$11,0)</f>
        <v>0</v>
      </c>
    </row>
    <row r="113" spans="1:13" x14ac:dyDescent="0.25">
      <c r="A113" s="541"/>
      <c r="B113" s="544"/>
      <c r="C113" s="528"/>
      <c r="D113" s="528"/>
      <c r="E113" s="528"/>
      <c r="F113" s="37" t="s">
        <v>45</v>
      </c>
      <c r="G113" s="4">
        <v>2</v>
      </c>
      <c r="H113" s="4"/>
      <c r="I113" s="4"/>
      <c r="J113" s="535"/>
      <c r="K113" s="535"/>
      <c r="L113" s="83">
        <f>IF(H113="x",G113*[1]RESULTATS!$F$30,0)</f>
        <v>0</v>
      </c>
      <c r="M113" s="84">
        <f>IF(I113="x",G113*[1]RESULTATS!$F$11,0)</f>
        <v>0</v>
      </c>
    </row>
    <row r="114" spans="1:13" ht="15.75" thickBot="1" x14ac:dyDescent="0.3">
      <c r="A114" s="542"/>
      <c r="B114" s="545"/>
      <c r="C114" s="529"/>
      <c r="D114" s="529"/>
      <c r="E114" s="529"/>
      <c r="F114" s="65" t="s">
        <v>633</v>
      </c>
      <c r="G114" s="6">
        <v>2</v>
      </c>
      <c r="H114" s="6"/>
      <c r="I114" s="6"/>
      <c r="J114" s="536"/>
      <c r="K114" s="536"/>
      <c r="L114" s="85">
        <f>IF(H114="x",G114*[1]RESULTATS!$F$30,0)</f>
        <v>0</v>
      </c>
      <c r="M114" s="86">
        <f>IF(I114="x",G114*[1]RESULTATS!$F$11,0)</f>
        <v>0</v>
      </c>
    </row>
    <row r="115" spans="1:13" ht="15" customHeight="1" x14ac:dyDescent="0.25">
      <c r="A115" s="540">
        <v>2</v>
      </c>
      <c r="B115" s="543" t="s">
        <v>634</v>
      </c>
      <c r="C115" s="527" t="s">
        <v>635</v>
      </c>
      <c r="D115" s="527" t="s">
        <v>636</v>
      </c>
      <c r="E115" s="527" t="s">
        <v>637</v>
      </c>
      <c r="F115" s="60" t="s">
        <v>16</v>
      </c>
      <c r="G115" s="2">
        <v>0</v>
      </c>
      <c r="H115" s="2"/>
      <c r="I115" s="2"/>
      <c r="J115" s="537"/>
      <c r="K115" s="537"/>
      <c r="L115" s="81">
        <f>IF(H115="x",G115*[1]RESULTATS!$F$30,0)</f>
        <v>0</v>
      </c>
      <c r="M115" s="82">
        <f>IF(I115="x",G115*[1]RESULTATS!$F$11,0)</f>
        <v>0</v>
      </c>
    </row>
    <row r="116" spans="1:13" x14ac:dyDescent="0.25">
      <c r="A116" s="541"/>
      <c r="B116" s="544"/>
      <c r="C116" s="528"/>
      <c r="D116" s="528"/>
      <c r="E116" s="528"/>
      <c r="F116" s="37" t="s">
        <v>17</v>
      </c>
      <c r="G116" s="4">
        <v>0</v>
      </c>
      <c r="H116" s="4"/>
      <c r="I116" s="4"/>
      <c r="J116" s="538"/>
      <c r="K116" s="538"/>
      <c r="L116" s="83">
        <f>IF(H116="x",G116*[1]RESULTATS!$F$30,0)</f>
        <v>0</v>
      </c>
      <c r="M116" s="84">
        <f>IF(I116="x",G116*[1]RESULTATS!$F$11,0)</f>
        <v>0</v>
      </c>
    </row>
    <row r="117" spans="1:13" x14ac:dyDescent="0.25">
      <c r="A117" s="541"/>
      <c r="B117" s="544"/>
      <c r="C117" s="528"/>
      <c r="D117" s="528"/>
      <c r="E117" s="528"/>
      <c r="F117" s="37" t="s">
        <v>36</v>
      </c>
      <c r="G117" s="4">
        <v>0</v>
      </c>
      <c r="H117" s="4"/>
      <c r="I117" s="4"/>
      <c r="J117" s="538"/>
      <c r="K117" s="538"/>
      <c r="L117" s="83">
        <f>IF(H117="x",G117*[1]RESULTATS!$F$30,0)</f>
        <v>0</v>
      </c>
      <c r="M117" s="84">
        <f>IF(I117="x",G117*[1]RESULTATS!$F$11,0)</f>
        <v>0</v>
      </c>
    </row>
    <row r="118" spans="1:13" ht="15.75" thickBot="1" x14ac:dyDescent="0.3">
      <c r="A118" s="542"/>
      <c r="B118" s="545"/>
      <c r="C118" s="529"/>
      <c r="D118" s="529"/>
      <c r="E118" s="529"/>
      <c r="F118" s="65" t="s">
        <v>400</v>
      </c>
      <c r="G118" s="6">
        <v>4</v>
      </c>
      <c r="H118" s="6"/>
      <c r="I118" s="6"/>
      <c r="J118" s="539"/>
      <c r="K118" s="539"/>
      <c r="L118" s="85">
        <f>IF(H118="x",G118*[1]RESULTATS!$F$30,0)</f>
        <v>0</v>
      </c>
      <c r="M118" s="86">
        <f>IF(I118="x",G118*[1]RESULTATS!$F$11,0)</f>
        <v>0</v>
      </c>
    </row>
    <row r="119" spans="1:13" ht="15" customHeight="1" x14ac:dyDescent="0.25">
      <c r="A119" s="540">
        <v>2</v>
      </c>
      <c r="B119" s="543" t="s">
        <v>638</v>
      </c>
      <c r="C119" s="527" t="s">
        <v>639</v>
      </c>
      <c r="D119" s="527" t="s">
        <v>640</v>
      </c>
      <c r="E119" s="527" t="s">
        <v>641</v>
      </c>
      <c r="F119" s="60" t="s">
        <v>16</v>
      </c>
      <c r="G119" s="2">
        <v>0</v>
      </c>
      <c r="H119" s="2"/>
      <c r="I119" s="2"/>
      <c r="J119" s="537"/>
      <c r="K119" s="537"/>
      <c r="L119" s="81">
        <f>IF(H119="x",G119*[1]RESULTATS!$F$30,0)</f>
        <v>0</v>
      </c>
      <c r="M119" s="82">
        <f>IF(I119="x",G119*[1]RESULTATS!$F$11,0)</f>
        <v>0</v>
      </c>
    </row>
    <row r="120" spans="1:13" x14ac:dyDescent="0.25">
      <c r="A120" s="541"/>
      <c r="B120" s="544"/>
      <c r="C120" s="528"/>
      <c r="D120" s="528"/>
      <c r="E120" s="528"/>
      <c r="F120" s="37" t="s">
        <v>17</v>
      </c>
      <c r="G120" s="4">
        <v>0</v>
      </c>
      <c r="H120" s="4"/>
      <c r="I120" s="4"/>
      <c r="J120" s="538"/>
      <c r="K120" s="538"/>
      <c r="L120" s="83">
        <f>IF(H120="x",G120*[1]RESULTATS!$F$30,0)</f>
        <v>0</v>
      </c>
      <c r="M120" s="84">
        <f>IF(I120="x",G120*[1]RESULTATS!$F$11,0)</f>
        <v>0</v>
      </c>
    </row>
    <row r="121" spans="1:13" x14ac:dyDescent="0.25">
      <c r="A121" s="541"/>
      <c r="B121" s="544"/>
      <c r="C121" s="528"/>
      <c r="D121" s="528"/>
      <c r="E121" s="528"/>
      <c r="F121" s="37" t="s">
        <v>36</v>
      </c>
      <c r="G121" s="4">
        <v>0</v>
      </c>
      <c r="H121" s="4"/>
      <c r="I121" s="4"/>
      <c r="J121" s="538"/>
      <c r="K121" s="538"/>
      <c r="L121" s="83">
        <f>IF(H121="x",G121*[1]RESULTATS!$F$30,0)</f>
        <v>0</v>
      </c>
      <c r="M121" s="84">
        <f>IF(I121="x",G121*[1]RESULTATS!$F$11,0)</f>
        <v>0</v>
      </c>
    </row>
    <row r="122" spans="1:13" x14ac:dyDescent="0.25">
      <c r="A122" s="541"/>
      <c r="B122" s="544"/>
      <c r="C122" s="528"/>
      <c r="D122" s="528"/>
      <c r="E122" s="528"/>
      <c r="F122" s="37" t="s">
        <v>45</v>
      </c>
      <c r="G122" s="4">
        <v>2</v>
      </c>
      <c r="H122" s="4"/>
      <c r="I122" s="4"/>
      <c r="J122" s="538"/>
      <c r="K122" s="538"/>
      <c r="L122" s="83">
        <f>IF(H122="x",G122*[1]RESULTATS!$F$30,0)</f>
        <v>0</v>
      </c>
      <c r="M122" s="84">
        <f>IF(I122="x",G122*[1]RESULTATS!$F$11,0)</f>
        <v>0</v>
      </c>
    </row>
    <row r="123" spans="1:13" ht="15.75" thickBot="1" x14ac:dyDescent="0.3">
      <c r="A123" s="542"/>
      <c r="B123" s="545"/>
      <c r="C123" s="529"/>
      <c r="D123" s="529"/>
      <c r="E123" s="529"/>
      <c r="F123" s="65" t="s">
        <v>642</v>
      </c>
      <c r="G123" s="6">
        <v>4</v>
      </c>
      <c r="H123" s="6"/>
      <c r="I123" s="6"/>
      <c r="J123" s="539"/>
      <c r="K123" s="539"/>
      <c r="L123" s="85">
        <f>IF(H123="x",G123*[1]RESULTATS!$F$30,0)</f>
        <v>0</v>
      </c>
      <c r="M123" s="86">
        <f>IF(I123="x",G123*[1]RESULTATS!$F$11,0)</f>
        <v>0</v>
      </c>
    </row>
    <row r="124" spans="1:13" x14ac:dyDescent="0.25">
      <c r="A124" s="540">
        <v>2</v>
      </c>
      <c r="B124" s="543" t="s">
        <v>643</v>
      </c>
      <c r="C124" s="527" t="s">
        <v>644</v>
      </c>
      <c r="D124" s="527" t="s">
        <v>645</v>
      </c>
      <c r="E124" s="527" t="s">
        <v>646</v>
      </c>
      <c r="F124" s="60" t="s">
        <v>16</v>
      </c>
      <c r="G124" s="2">
        <v>0</v>
      </c>
      <c r="H124" s="2"/>
      <c r="I124" s="2"/>
      <c r="J124" s="537"/>
      <c r="K124" s="537"/>
      <c r="L124" s="81">
        <f>IF(H124="x",G124*[1]RESULTATS!$F$30,0)</f>
        <v>0</v>
      </c>
      <c r="M124" s="82">
        <f>IF(I124="x",G124*[1]RESULTATS!$F$11,0)</f>
        <v>0</v>
      </c>
    </row>
    <row r="125" spans="1:13" x14ac:dyDescent="0.25">
      <c r="A125" s="541"/>
      <c r="B125" s="544"/>
      <c r="C125" s="528"/>
      <c r="D125" s="528"/>
      <c r="E125" s="528"/>
      <c r="F125" s="37" t="s">
        <v>17</v>
      </c>
      <c r="G125" s="4">
        <v>0</v>
      </c>
      <c r="H125" s="4"/>
      <c r="I125" s="4"/>
      <c r="J125" s="538"/>
      <c r="K125" s="538"/>
      <c r="L125" s="83">
        <f>IF(H125="x",G125*[1]RESULTATS!$F$30,0)</f>
        <v>0</v>
      </c>
      <c r="M125" s="84">
        <f>IF(I125="x",G125*[1]RESULTATS!$F$11,0)</f>
        <v>0</v>
      </c>
    </row>
    <row r="126" spans="1:13" x14ac:dyDescent="0.25">
      <c r="A126" s="541"/>
      <c r="B126" s="544"/>
      <c r="C126" s="528"/>
      <c r="D126" s="528"/>
      <c r="E126" s="528"/>
      <c r="F126" s="37" t="s">
        <v>36</v>
      </c>
      <c r="G126" s="4">
        <v>0</v>
      </c>
      <c r="H126" s="4"/>
      <c r="I126" s="4"/>
      <c r="J126" s="538"/>
      <c r="K126" s="538"/>
      <c r="L126" s="83">
        <f>IF(H126="x",G126*[1]RESULTATS!$F$30,0)</f>
        <v>0</v>
      </c>
      <c r="M126" s="84">
        <f>IF(I126="x",G126*[1]RESULTATS!$F$11,0)</f>
        <v>0</v>
      </c>
    </row>
    <row r="127" spans="1:13" ht="30" x14ac:dyDescent="0.25">
      <c r="A127" s="541"/>
      <c r="B127" s="544"/>
      <c r="C127" s="528"/>
      <c r="D127" s="528"/>
      <c r="E127" s="528"/>
      <c r="F127" s="37" t="s">
        <v>647</v>
      </c>
      <c r="G127" s="4">
        <v>1</v>
      </c>
      <c r="H127" s="4"/>
      <c r="I127" s="4"/>
      <c r="J127" s="538"/>
      <c r="K127" s="538"/>
      <c r="L127" s="83">
        <f>IF(H127="x",G127*[1]RESULTATS!$F$30,0)</f>
        <v>0</v>
      </c>
      <c r="M127" s="84">
        <f>IF(I127="x",G127*[1]RESULTATS!$F$11,0)</f>
        <v>0</v>
      </c>
    </row>
    <row r="128" spans="1:13" ht="30" x14ac:dyDescent="0.25">
      <c r="A128" s="541"/>
      <c r="B128" s="544"/>
      <c r="C128" s="528"/>
      <c r="D128" s="528"/>
      <c r="E128" s="528"/>
      <c r="F128" s="37" t="s">
        <v>648</v>
      </c>
      <c r="G128" s="4">
        <v>2</v>
      </c>
      <c r="H128" s="4"/>
      <c r="I128" s="4"/>
      <c r="J128" s="538"/>
      <c r="K128" s="538"/>
      <c r="L128" s="83">
        <f>IF(H128="x",G128*[1]RESULTATS!$F$30,0)</f>
        <v>0</v>
      </c>
      <c r="M128" s="84">
        <f>IF(I128="x",G128*[1]RESULTATS!$F$11,0)</f>
        <v>0</v>
      </c>
    </row>
    <row r="129" spans="1:13" ht="30" x14ac:dyDescent="0.25">
      <c r="A129" s="541"/>
      <c r="B129" s="544"/>
      <c r="C129" s="528"/>
      <c r="D129" s="528"/>
      <c r="E129" s="528"/>
      <c r="F129" s="37" t="s">
        <v>649</v>
      </c>
      <c r="G129" s="4">
        <v>4</v>
      </c>
      <c r="H129" s="4"/>
      <c r="I129" s="4"/>
      <c r="J129" s="538"/>
      <c r="K129" s="538"/>
      <c r="L129" s="83">
        <f>IF(H129="x",G129*[1]RESULTATS!$F$30,0)</f>
        <v>0</v>
      </c>
      <c r="M129" s="84">
        <f>IF(I129="x",G129*[1]RESULTATS!$F$11,0)</f>
        <v>0</v>
      </c>
    </row>
    <row r="130" spans="1:13" ht="15.75" thickBot="1" x14ac:dyDescent="0.3">
      <c r="A130" s="542"/>
      <c r="B130" s="545"/>
      <c r="C130" s="529"/>
      <c r="D130" s="529"/>
      <c r="E130" s="529"/>
      <c r="F130" s="65" t="s">
        <v>650</v>
      </c>
      <c r="G130" s="6">
        <v>4</v>
      </c>
      <c r="H130" s="6"/>
      <c r="I130" s="6"/>
      <c r="J130" s="539"/>
      <c r="K130" s="539"/>
      <c r="L130" s="85">
        <f>IF(H130="x",G130*[1]RESULTATS!$F$30,0)</f>
        <v>0</v>
      </c>
      <c r="M130" s="86">
        <f>IF(I130="x",G130*[1]RESULTATS!$F$11,0)</f>
        <v>0</v>
      </c>
    </row>
    <row r="131" spans="1:13" ht="15" customHeight="1" x14ac:dyDescent="0.25">
      <c r="A131" s="540">
        <v>2</v>
      </c>
      <c r="B131" s="543" t="s">
        <v>651</v>
      </c>
      <c r="C131" s="527" t="s">
        <v>652</v>
      </c>
      <c r="D131" s="527" t="s">
        <v>653</v>
      </c>
      <c r="E131" s="527" t="s">
        <v>654</v>
      </c>
      <c r="F131" s="60" t="s">
        <v>16</v>
      </c>
      <c r="G131" s="2">
        <v>0</v>
      </c>
      <c r="H131" s="2"/>
      <c r="I131" s="2"/>
      <c r="J131" s="537"/>
      <c r="K131" s="537"/>
      <c r="L131" s="81">
        <f>IF(H131="x",G131*[1]RESULTATS!$F$30,0)</f>
        <v>0</v>
      </c>
      <c r="M131" s="82">
        <f>IF(I131="x",G131*[1]RESULTATS!$F$11,0)</f>
        <v>0</v>
      </c>
    </row>
    <row r="132" spans="1:13" x14ac:dyDescent="0.25">
      <c r="A132" s="541"/>
      <c r="B132" s="544"/>
      <c r="C132" s="528"/>
      <c r="D132" s="528"/>
      <c r="E132" s="528"/>
      <c r="F132" s="37" t="s">
        <v>17</v>
      </c>
      <c r="G132" s="4">
        <v>0</v>
      </c>
      <c r="H132" s="4"/>
      <c r="I132" s="4"/>
      <c r="J132" s="538"/>
      <c r="K132" s="538"/>
      <c r="L132" s="83">
        <f>IF(H132="x",G132*[1]RESULTATS!$F$30,0)</f>
        <v>0</v>
      </c>
      <c r="M132" s="84">
        <f>IF(I132="x",G132*[1]RESULTATS!$F$11,0)</f>
        <v>0</v>
      </c>
    </row>
    <row r="133" spans="1:13" x14ac:dyDescent="0.25">
      <c r="A133" s="541"/>
      <c r="B133" s="544"/>
      <c r="C133" s="528"/>
      <c r="D133" s="528"/>
      <c r="E133" s="528"/>
      <c r="F133" s="37" t="s">
        <v>36</v>
      </c>
      <c r="G133" s="4">
        <v>0</v>
      </c>
      <c r="H133" s="4"/>
      <c r="I133" s="4"/>
      <c r="J133" s="538"/>
      <c r="K133" s="538"/>
      <c r="L133" s="83">
        <f>IF(H133="x",G133*[1]RESULTATS!$F$30,0)</f>
        <v>0</v>
      </c>
      <c r="M133" s="84">
        <f>IF(I133="x",G133*[1]RESULTATS!$F$11,0)</f>
        <v>0</v>
      </c>
    </row>
    <row r="134" spans="1:13" ht="45" x14ac:dyDescent="0.25">
      <c r="A134" s="541"/>
      <c r="B134" s="544"/>
      <c r="C134" s="528"/>
      <c r="D134" s="528"/>
      <c r="E134" s="528"/>
      <c r="F134" s="37" t="s">
        <v>655</v>
      </c>
      <c r="G134" s="4">
        <v>2</v>
      </c>
      <c r="H134" s="4"/>
      <c r="I134" s="4"/>
      <c r="J134" s="538"/>
      <c r="K134" s="538"/>
      <c r="L134" s="83">
        <f>IF(H134="x",G134*[1]RESULTATS!$F$30,0)</f>
        <v>0</v>
      </c>
      <c r="M134" s="84">
        <f>IF(I134="x",G134*[1]RESULTATS!$F$11,0)</f>
        <v>0</v>
      </c>
    </row>
    <row r="135" spans="1:13" x14ac:dyDescent="0.25">
      <c r="A135" s="541"/>
      <c r="B135" s="544"/>
      <c r="C135" s="528"/>
      <c r="D135" s="528"/>
      <c r="E135" s="528"/>
      <c r="F135" s="37" t="s">
        <v>656</v>
      </c>
      <c r="G135" s="4">
        <v>2</v>
      </c>
      <c r="H135" s="4"/>
      <c r="I135" s="4"/>
      <c r="J135" s="538"/>
      <c r="K135" s="538"/>
      <c r="L135" s="83">
        <f>IF(H135="x",G135*[1]RESULTATS!$F$30,0)</f>
        <v>0</v>
      </c>
      <c r="M135" s="84">
        <f>IF(I135="x",G135*[1]RESULTATS!$F$11,0)</f>
        <v>0</v>
      </c>
    </row>
    <row r="136" spans="1:13" ht="44.85" customHeight="1" thickBot="1" x14ac:dyDescent="0.3">
      <c r="A136" s="542"/>
      <c r="B136" s="545"/>
      <c r="C136" s="529"/>
      <c r="D136" s="529"/>
      <c r="E136" s="529"/>
      <c r="F136" s="65" t="s">
        <v>31</v>
      </c>
      <c r="G136" s="6">
        <v>0</v>
      </c>
      <c r="H136" s="6"/>
      <c r="I136" s="6"/>
      <c r="J136" s="539"/>
      <c r="K136" s="539"/>
      <c r="L136" s="85">
        <f>IF(H136="x",G136*[1]RESULTATS!$F$30,0)</f>
        <v>0</v>
      </c>
      <c r="M136" s="86">
        <f>IF(I136="x",G136*[1]RESULTATS!$F$11,0)</f>
        <v>0</v>
      </c>
    </row>
    <row r="137" spans="1:13" ht="14.85" customHeight="1" x14ac:dyDescent="0.25">
      <c r="A137" s="540">
        <v>2</v>
      </c>
      <c r="B137" s="543" t="s">
        <v>657</v>
      </c>
      <c r="C137" s="527" t="s">
        <v>658</v>
      </c>
      <c r="D137" s="527" t="s">
        <v>659</v>
      </c>
      <c r="E137" s="527" t="s">
        <v>660</v>
      </c>
      <c r="F137" s="60" t="s">
        <v>16</v>
      </c>
      <c r="G137" s="2">
        <v>0</v>
      </c>
      <c r="H137" s="2"/>
      <c r="I137" s="2"/>
      <c r="J137" s="537"/>
      <c r="K137" s="537"/>
      <c r="L137" s="81">
        <f>IF(H137="x",G137*[1]RESULTATS!$F$30,0)</f>
        <v>0</v>
      </c>
      <c r="M137" s="82">
        <f>IF(I137="x",G137*[1]RESULTATS!$F$11,0)</f>
        <v>0</v>
      </c>
    </row>
    <row r="138" spans="1:13" x14ac:dyDescent="0.25">
      <c r="A138" s="541"/>
      <c r="B138" s="544"/>
      <c r="C138" s="528"/>
      <c r="D138" s="528"/>
      <c r="E138" s="528"/>
      <c r="F138" s="37" t="s">
        <v>17</v>
      </c>
      <c r="G138" s="4">
        <v>0</v>
      </c>
      <c r="H138" s="4"/>
      <c r="I138" s="4"/>
      <c r="J138" s="538"/>
      <c r="K138" s="538"/>
      <c r="L138" s="83">
        <f>IF(H138="x",G138*[1]RESULTATS!$F$30,0)</f>
        <v>0</v>
      </c>
      <c r="M138" s="84">
        <f>IF(I138="x",G138*[1]RESULTATS!$F$11,0)</f>
        <v>0</v>
      </c>
    </row>
    <row r="139" spans="1:13" x14ac:dyDescent="0.25">
      <c r="A139" s="541"/>
      <c r="B139" s="544"/>
      <c r="C139" s="528"/>
      <c r="D139" s="528"/>
      <c r="E139" s="528"/>
      <c r="F139" s="37" t="s">
        <v>36</v>
      </c>
      <c r="G139" s="4">
        <v>0</v>
      </c>
      <c r="H139" s="4"/>
      <c r="I139" s="4"/>
      <c r="J139" s="538"/>
      <c r="K139" s="538"/>
      <c r="L139" s="83">
        <f>IF(H139="x",G139*[1]RESULTATS!$F$30,0)</f>
        <v>0</v>
      </c>
      <c r="M139" s="84">
        <f>IF(I139="x",G139*[1]RESULTATS!$F$11,0)</f>
        <v>0</v>
      </c>
    </row>
    <row r="140" spans="1:13" x14ac:dyDescent="0.25">
      <c r="A140" s="541"/>
      <c r="B140" s="544"/>
      <c r="C140" s="528"/>
      <c r="D140" s="528"/>
      <c r="E140" s="528"/>
      <c r="F140" s="37" t="s">
        <v>45</v>
      </c>
      <c r="G140" s="4">
        <v>2</v>
      </c>
      <c r="H140" s="4"/>
      <c r="I140" s="4"/>
      <c r="J140" s="538"/>
      <c r="K140" s="538"/>
      <c r="L140" s="83">
        <f>IF(H140="x",G140*[1]RESULTATS!$F$30,0)</f>
        <v>0</v>
      </c>
      <c r="M140" s="84">
        <f>IF(I140="x",G140*[1]RESULTATS!$F$11,0)</f>
        <v>0</v>
      </c>
    </row>
    <row r="141" spans="1:13" x14ac:dyDescent="0.25">
      <c r="A141" s="541"/>
      <c r="B141" s="544"/>
      <c r="C141" s="528"/>
      <c r="D141" s="528"/>
      <c r="E141" s="528"/>
      <c r="F141" s="37" t="s">
        <v>661</v>
      </c>
      <c r="G141" s="4">
        <v>3</v>
      </c>
      <c r="H141" s="4"/>
      <c r="I141" s="4"/>
      <c r="J141" s="538"/>
      <c r="K141" s="538"/>
      <c r="L141" s="83">
        <f>IF(H141="x",G141*[1]RESULTATS!$F$30,0)</f>
        <v>0</v>
      </c>
      <c r="M141" s="84">
        <f>IF(I141="x",G141*[1]RESULTATS!$F$11,0)</f>
        <v>0</v>
      </c>
    </row>
    <row r="142" spans="1:13" ht="15.75" thickBot="1" x14ac:dyDescent="0.3">
      <c r="A142" s="542"/>
      <c r="B142" s="545"/>
      <c r="C142" s="529"/>
      <c r="D142" s="529"/>
      <c r="E142" s="529"/>
      <c r="F142" s="65" t="s">
        <v>31</v>
      </c>
      <c r="G142" s="6">
        <v>0</v>
      </c>
      <c r="H142" s="6"/>
      <c r="I142" s="6"/>
      <c r="J142" s="539"/>
      <c r="K142" s="539"/>
      <c r="L142" s="85">
        <f>IF(H142="x",G142*[1]RESULTATS!$F$30,0)</f>
        <v>0</v>
      </c>
      <c r="M142" s="86">
        <f>IF(I142="x",G142*[1]RESULTATS!$F$11,0)</f>
        <v>0</v>
      </c>
    </row>
    <row r="143" spans="1:13" ht="14.85" customHeight="1" x14ac:dyDescent="0.25">
      <c r="A143" s="540">
        <v>2</v>
      </c>
      <c r="B143" s="543" t="s">
        <v>662</v>
      </c>
      <c r="C143" s="527" t="s">
        <v>663</v>
      </c>
      <c r="D143" s="527" t="s">
        <v>664</v>
      </c>
      <c r="E143" s="527" t="s">
        <v>665</v>
      </c>
      <c r="F143" s="60" t="s">
        <v>16</v>
      </c>
      <c r="G143" s="2">
        <v>0</v>
      </c>
      <c r="H143" s="2"/>
      <c r="I143" s="2"/>
      <c r="J143" s="537"/>
      <c r="K143" s="537"/>
      <c r="L143" s="81">
        <f>IF(H143="x",G143*[1]RESULTATS!$F$30,0)</f>
        <v>0</v>
      </c>
      <c r="M143" s="82">
        <f>IF(I143="x",G143*[1]RESULTATS!$F$11,0)</f>
        <v>0</v>
      </c>
    </row>
    <row r="144" spans="1:13" x14ac:dyDescent="0.25">
      <c r="A144" s="541"/>
      <c r="B144" s="544"/>
      <c r="C144" s="528"/>
      <c r="D144" s="528"/>
      <c r="E144" s="528"/>
      <c r="F144" s="37" t="s">
        <v>17</v>
      </c>
      <c r="G144" s="4">
        <v>0</v>
      </c>
      <c r="H144" s="4"/>
      <c r="I144" s="4"/>
      <c r="J144" s="538"/>
      <c r="K144" s="538"/>
      <c r="L144" s="83">
        <f>IF(H144="x",G144*[1]RESULTATS!$F$30,0)</f>
        <v>0</v>
      </c>
      <c r="M144" s="84">
        <f>IF(I144="x",G144*[1]RESULTATS!$F$11,0)</f>
        <v>0</v>
      </c>
    </row>
    <row r="145" spans="1:13" x14ac:dyDescent="0.25">
      <c r="A145" s="541"/>
      <c r="B145" s="544"/>
      <c r="C145" s="528"/>
      <c r="D145" s="528"/>
      <c r="E145" s="528"/>
      <c r="F145" s="37" t="s">
        <v>36</v>
      </c>
      <c r="G145" s="4">
        <v>0</v>
      </c>
      <c r="H145" s="4"/>
      <c r="I145" s="4"/>
      <c r="J145" s="538"/>
      <c r="K145" s="538"/>
      <c r="L145" s="83">
        <f>IF(H145="x",G145*[1]RESULTATS!$F$30,0)</f>
        <v>0</v>
      </c>
      <c r="M145" s="84">
        <f>IF(I145="x",G145*[1]RESULTATS!$F$11,0)</f>
        <v>0</v>
      </c>
    </row>
    <row r="146" spans="1:13" x14ac:dyDescent="0.25">
      <c r="A146" s="541"/>
      <c r="B146" s="544"/>
      <c r="C146" s="528"/>
      <c r="D146" s="528"/>
      <c r="E146" s="528"/>
      <c r="F146" s="37" t="s">
        <v>45</v>
      </c>
      <c r="G146" s="4">
        <v>2</v>
      </c>
      <c r="H146" s="4"/>
      <c r="I146" s="4"/>
      <c r="J146" s="538"/>
      <c r="K146" s="538"/>
      <c r="L146" s="83">
        <f>IF(H146="x",G146*[1]RESULTATS!$F$30,0)</f>
        <v>0</v>
      </c>
      <c r="M146" s="84">
        <f>IF(I146="x",G146*[1]RESULTATS!$F$11,0)</f>
        <v>0</v>
      </c>
    </row>
    <row r="147" spans="1:13" ht="30" x14ac:dyDescent="0.25">
      <c r="A147" s="541"/>
      <c r="B147" s="544"/>
      <c r="C147" s="528"/>
      <c r="D147" s="528"/>
      <c r="E147" s="528"/>
      <c r="F147" s="37" t="s">
        <v>666</v>
      </c>
      <c r="G147" s="4">
        <v>4</v>
      </c>
      <c r="H147" s="4"/>
      <c r="I147" s="4"/>
      <c r="J147" s="538"/>
      <c r="K147" s="538"/>
      <c r="L147" s="83">
        <f>IF(H147="x",G147*[1]RESULTATS!$F$30,0)</f>
        <v>0</v>
      </c>
      <c r="M147" s="84">
        <f>IF(I147="x",G147*[1]RESULTATS!$F$11,0)</f>
        <v>0</v>
      </c>
    </row>
    <row r="148" spans="1:13" ht="15.75" thickBot="1" x14ac:dyDescent="0.3">
      <c r="A148" s="542"/>
      <c r="B148" s="545"/>
      <c r="C148" s="529"/>
      <c r="D148" s="529"/>
      <c r="E148" s="529"/>
      <c r="F148" s="65" t="s">
        <v>31</v>
      </c>
      <c r="G148" s="6">
        <v>0</v>
      </c>
      <c r="H148" s="6"/>
      <c r="I148" s="6"/>
      <c r="J148" s="539"/>
      <c r="K148" s="539"/>
      <c r="L148" s="85">
        <f>IF(H148="x",G148*[1]RESULTATS!$F$30,0)</f>
        <v>0</v>
      </c>
      <c r="M148" s="86">
        <f>IF(I148="x",G148*[1]RESULTATS!$F$11,0)</f>
        <v>0</v>
      </c>
    </row>
    <row r="149" spans="1:13" s="9" customFormat="1" ht="15.75" x14ac:dyDescent="0.25">
      <c r="A149" s="8"/>
      <c r="B149" s="8"/>
      <c r="F149" s="54" t="s">
        <v>86</v>
      </c>
      <c r="G149" s="13">
        <f>G83+G88+G92+G98+G103+G109+G114+G118+G123+G129+G134+G141+G147</f>
        <v>37</v>
      </c>
      <c r="H149" s="11">
        <f>SUMIF(H78:H148,"x",G78:G148)</f>
        <v>0</v>
      </c>
      <c r="I149" s="11">
        <f>SUMIF(I78:I148,"x",G78:G148)</f>
        <v>0</v>
      </c>
      <c r="L149" s="68">
        <f>SUM(L78:L148)</f>
        <v>0</v>
      </c>
      <c r="M149" s="68">
        <f>SUM(M78:M148)</f>
        <v>0</v>
      </c>
    </row>
    <row r="150" spans="1:13" s="9" customFormat="1" ht="15.75" x14ac:dyDescent="0.25">
      <c r="A150" s="8"/>
      <c r="B150" s="8"/>
      <c r="F150" s="55" t="s">
        <v>87</v>
      </c>
      <c r="G150" s="12">
        <v>0.15</v>
      </c>
      <c r="H150" s="8"/>
      <c r="I150" s="8"/>
      <c r="L150" s="8"/>
      <c r="M150" s="8"/>
    </row>
    <row r="151" spans="1:13" s="9" customFormat="1" x14ac:dyDescent="0.25">
      <c r="A151" s="8"/>
      <c r="B151" s="8"/>
      <c r="F151" s="69"/>
      <c r="G151" s="8"/>
      <c r="H151" s="8"/>
      <c r="I151" s="8"/>
      <c r="L151" s="8"/>
      <c r="M151" s="8"/>
    </row>
    <row r="152" spans="1:13" s="9" customFormat="1" ht="19.5" thickBot="1" x14ac:dyDescent="0.3">
      <c r="A152" s="522" t="s">
        <v>88</v>
      </c>
      <c r="B152" s="523"/>
      <c r="C152" s="523"/>
      <c r="D152" s="523"/>
      <c r="E152" s="523"/>
      <c r="F152" s="523"/>
      <c r="G152" s="523"/>
      <c r="H152" s="523"/>
      <c r="I152" s="523"/>
      <c r="J152" s="524"/>
      <c r="K152" s="58"/>
      <c r="L152" s="87"/>
      <c r="M152" s="87"/>
    </row>
    <row r="153" spans="1:13" ht="90.75" thickBot="1" x14ac:dyDescent="0.3">
      <c r="A153" s="16">
        <v>2</v>
      </c>
      <c r="B153" s="17" t="s">
        <v>667</v>
      </c>
      <c r="C153" s="18" t="s">
        <v>668</v>
      </c>
      <c r="D153" s="18" t="s">
        <v>669</v>
      </c>
      <c r="E153" s="18" t="s">
        <v>670</v>
      </c>
      <c r="F153" s="18" t="s">
        <v>1450</v>
      </c>
      <c r="G153" s="17"/>
      <c r="H153" s="17"/>
      <c r="I153" s="17"/>
      <c r="J153" s="71"/>
      <c r="K153" s="72"/>
      <c r="L153" s="85">
        <f>IF(H153="x",G153*[1]RESULTATS!$H$30,0)</f>
        <v>0</v>
      </c>
      <c r="M153" s="86">
        <f>IF(I153="x",G153*[1]RESULTATS!$H$11,0)</f>
        <v>0</v>
      </c>
    </row>
    <row r="154" spans="1:13" ht="83.85" customHeight="1" thickBot="1" x14ac:dyDescent="0.3">
      <c r="A154" s="16">
        <v>2</v>
      </c>
      <c r="B154" s="17" t="s">
        <v>671</v>
      </c>
      <c r="C154" s="18" t="s">
        <v>672</v>
      </c>
      <c r="D154" s="18" t="s">
        <v>673</v>
      </c>
      <c r="E154" s="18" t="s">
        <v>670</v>
      </c>
      <c r="F154" s="18" t="s">
        <v>1450</v>
      </c>
      <c r="G154" s="17"/>
      <c r="H154" s="17"/>
      <c r="I154" s="17"/>
      <c r="J154" s="71"/>
      <c r="K154" s="72"/>
      <c r="L154" s="85">
        <f>IF(H154="x",G154*[1]RESULTATS!$H$30,0)</f>
        <v>0</v>
      </c>
      <c r="M154" s="86">
        <f>IF(I154="x",G154*[1]RESULTATS!$H$11,0)</f>
        <v>0</v>
      </c>
    </row>
    <row r="155" spans="1:13" ht="52.35" customHeight="1" thickBot="1" x14ac:dyDescent="0.3">
      <c r="A155" s="16">
        <v>2</v>
      </c>
      <c r="B155" s="17" t="s">
        <v>674</v>
      </c>
      <c r="C155" s="18" t="s">
        <v>675</v>
      </c>
      <c r="D155" s="18" t="s">
        <v>676</v>
      </c>
      <c r="E155" s="18" t="s">
        <v>670</v>
      </c>
      <c r="F155" s="18" t="s">
        <v>1450</v>
      </c>
      <c r="G155" s="17"/>
      <c r="H155" s="17"/>
      <c r="I155" s="17"/>
      <c r="J155" s="71"/>
      <c r="K155" s="71"/>
      <c r="L155" s="85">
        <f>IF(H155="x",G155*[1]RESULTATS!$H$30,0)</f>
        <v>0</v>
      </c>
      <c r="M155" s="86">
        <f>IF(I155="x",G155*[1]RESULTATS!$H$11,0)</f>
        <v>0</v>
      </c>
    </row>
    <row r="156" spans="1:13" ht="74.849999999999994" customHeight="1" thickBot="1" x14ac:dyDescent="0.3">
      <c r="A156" s="16">
        <v>2</v>
      </c>
      <c r="B156" s="17" t="s">
        <v>677</v>
      </c>
      <c r="C156" s="18" t="s">
        <v>678</v>
      </c>
      <c r="D156" s="18" t="s">
        <v>679</v>
      </c>
      <c r="E156" s="18" t="s">
        <v>670</v>
      </c>
      <c r="F156" s="18" t="s">
        <v>680</v>
      </c>
      <c r="G156" s="17"/>
      <c r="H156" s="17"/>
      <c r="I156" s="17"/>
      <c r="J156" s="71"/>
      <c r="K156" s="71"/>
      <c r="L156" s="85">
        <f>IF(H156="x",G156*[1]RESULTATS!$H$30,0)</f>
        <v>0</v>
      </c>
      <c r="M156" s="86">
        <f>IF(I156="x",G156*[1]RESULTATS!$H$11,0)</f>
        <v>0</v>
      </c>
    </row>
    <row r="157" spans="1:13" ht="45.75" thickBot="1" x14ac:dyDescent="0.3">
      <c r="A157" s="16">
        <v>2</v>
      </c>
      <c r="B157" s="17" t="s">
        <v>681</v>
      </c>
      <c r="C157" s="18" t="s">
        <v>682</v>
      </c>
      <c r="D157" s="18" t="s">
        <v>683</v>
      </c>
      <c r="E157" s="18" t="s">
        <v>684</v>
      </c>
      <c r="F157" s="18" t="s">
        <v>680</v>
      </c>
      <c r="G157" s="17"/>
      <c r="H157" s="17"/>
      <c r="I157" s="17"/>
      <c r="J157" s="71"/>
      <c r="K157" s="71"/>
      <c r="L157" s="85">
        <f>IF(H157="x",G157*[1]RESULTATS!$H$30,0)</f>
        <v>0</v>
      </c>
      <c r="M157" s="86">
        <f>IF(I157="x",G157*[1]RESULTATS!$H$11,0)</f>
        <v>0</v>
      </c>
    </row>
    <row r="158" spans="1:13" ht="60.75" thickBot="1" x14ac:dyDescent="0.3">
      <c r="A158" s="16">
        <v>2</v>
      </c>
      <c r="B158" s="17" t="s">
        <v>685</v>
      </c>
      <c r="C158" s="18" t="s">
        <v>686</v>
      </c>
      <c r="D158" s="18" t="s">
        <v>687</v>
      </c>
      <c r="E158" s="18" t="s">
        <v>688</v>
      </c>
      <c r="F158" s="18" t="s">
        <v>680</v>
      </c>
      <c r="G158" s="17"/>
      <c r="H158" s="17"/>
      <c r="I158" s="17"/>
      <c r="J158" s="71"/>
      <c r="K158" s="71"/>
      <c r="L158" s="85">
        <f>IF(H158="x",G158*[1]RESULTATS!$H$30,0)</f>
        <v>0</v>
      </c>
      <c r="M158" s="86">
        <f>IF(I158="x",G158*[1]RESULTATS!$H$11,0)</f>
        <v>0</v>
      </c>
    </row>
    <row r="159" spans="1:13" ht="60.75" thickBot="1" x14ac:dyDescent="0.3">
      <c r="A159" s="16">
        <v>2</v>
      </c>
      <c r="B159" s="17" t="s">
        <v>689</v>
      </c>
      <c r="C159" s="18" t="s">
        <v>690</v>
      </c>
      <c r="D159" s="18" t="s">
        <v>691</v>
      </c>
      <c r="E159" s="18" t="s">
        <v>692</v>
      </c>
      <c r="F159" s="18" t="s">
        <v>680</v>
      </c>
      <c r="G159" s="17"/>
      <c r="H159" s="17"/>
      <c r="I159" s="17"/>
      <c r="J159" s="71"/>
      <c r="K159" s="71"/>
      <c r="L159" s="85">
        <f>IF(H159="x",G159*[1]RESULTATS!$H$30,0)</f>
        <v>0</v>
      </c>
      <c r="M159" s="86">
        <f>IF(I159="x",G159*[1]RESULTATS!$H$11,0)</f>
        <v>0</v>
      </c>
    </row>
    <row r="160" spans="1:13" ht="60.75" thickBot="1" x14ac:dyDescent="0.3">
      <c r="A160" s="16">
        <v>2</v>
      </c>
      <c r="B160" s="17" t="s">
        <v>693</v>
      </c>
      <c r="C160" s="18" t="s">
        <v>694</v>
      </c>
      <c r="D160" s="18" t="s">
        <v>695</v>
      </c>
      <c r="E160" s="18" t="s">
        <v>692</v>
      </c>
      <c r="F160" s="18" t="s">
        <v>680</v>
      </c>
      <c r="G160" s="17"/>
      <c r="H160" s="17"/>
      <c r="I160" s="17"/>
      <c r="J160" s="71"/>
      <c r="K160" s="71"/>
      <c r="L160" s="85">
        <f>IF(H160="x",G160*[1]RESULTATS!$H$30,0)</f>
        <v>0</v>
      </c>
      <c r="M160" s="86">
        <f>IF(I160="x",G160*[1]RESULTATS!$H$11,0)</f>
        <v>0</v>
      </c>
    </row>
    <row r="161" spans="1:13" ht="60.75" thickBot="1" x14ac:dyDescent="0.3">
      <c r="A161" s="16">
        <v>2</v>
      </c>
      <c r="B161" s="17" t="s">
        <v>696</v>
      </c>
      <c r="C161" s="18" t="s">
        <v>697</v>
      </c>
      <c r="D161" s="18" t="s">
        <v>698</v>
      </c>
      <c r="E161" s="18" t="s">
        <v>692</v>
      </c>
      <c r="F161" s="18" t="s">
        <v>680</v>
      </c>
      <c r="G161" s="17"/>
      <c r="H161" s="17"/>
      <c r="I161" s="17"/>
      <c r="J161" s="71"/>
      <c r="K161" s="71"/>
      <c r="L161" s="85">
        <f>IF(H161="x",G161*[1]RESULTATS!$H$30,0)</f>
        <v>0</v>
      </c>
      <c r="M161" s="86">
        <f>IF(I161="x",G161*[1]RESULTATS!$H$11,0)</f>
        <v>0</v>
      </c>
    </row>
    <row r="162" spans="1:13" ht="45.75" thickBot="1" x14ac:dyDescent="0.3">
      <c r="A162" s="16">
        <v>2</v>
      </c>
      <c r="B162" s="17" t="s">
        <v>699</v>
      </c>
      <c r="C162" s="18" t="s">
        <v>700</v>
      </c>
      <c r="D162" s="18" t="s">
        <v>701</v>
      </c>
      <c r="E162" s="18" t="s">
        <v>702</v>
      </c>
      <c r="F162" s="18" t="s">
        <v>680</v>
      </c>
      <c r="G162" s="17"/>
      <c r="H162" s="17"/>
      <c r="I162" s="17"/>
      <c r="J162" s="71"/>
      <c r="K162" s="71"/>
      <c r="L162" s="85">
        <f>IF(H162="x",G162*[1]RESULTATS!$H$30,0)</f>
        <v>0</v>
      </c>
      <c r="M162" s="86">
        <f>IF(I162="x",G162*[1]RESULTATS!$H$11,0)</f>
        <v>0</v>
      </c>
    </row>
    <row r="163" spans="1:13" ht="60.75" thickBot="1" x14ac:dyDescent="0.3">
      <c r="A163" s="16">
        <v>2</v>
      </c>
      <c r="B163" s="17" t="s">
        <v>703</v>
      </c>
      <c r="C163" s="18" t="s">
        <v>704</v>
      </c>
      <c r="D163" s="18" t="s">
        <v>705</v>
      </c>
      <c r="E163" s="18" t="s">
        <v>706</v>
      </c>
      <c r="F163" s="18" t="s">
        <v>680</v>
      </c>
      <c r="G163" s="17"/>
      <c r="H163" s="17"/>
      <c r="I163" s="17"/>
      <c r="J163" s="71"/>
      <c r="K163" s="71"/>
      <c r="L163" s="85">
        <f>IF(H163="x",G163*[1]RESULTATS!$H$30,0)</f>
        <v>0</v>
      </c>
      <c r="M163" s="86">
        <f>IF(I163="x",G163*[1]RESULTATS!$H$11,0)</f>
        <v>0</v>
      </c>
    </row>
    <row r="164" spans="1:13" ht="44.1" customHeight="1" thickBot="1" x14ac:dyDescent="0.3">
      <c r="A164" s="16">
        <v>2</v>
      </c>
      <c r="B164" s="17" t="s">
        <v>707</v>
      </c>
      <c r="C164" s="18" t="s">
        <v>708</v>
      </c>
      <c r="D164" s="18" t="s">
        <v>709</v>
      </c>
      <c r="E164" s="18" t="s">
        <v>710</v>
      </c>
      <c r="F164" s="18" t="s">
        <v>711</v>
      </c>
      <c r="G164" s="17"/>
      <c r="H164" s="17"/>
      <c r="I164" s="17"/>
      <c r="J164" s="71"/>
      <c r="K164" s="71"/>
      <c r="L164" s="85">
        <f>IF(H164="x",G164*[1]RESULTATS!$H$30,0)</f>
        <v>0</v>
      </c>
      <c r="M164" s="86">
        <f>IF(I164="x",G164*[1]RESULTATS!$H$11,0)</f>
        <v>0</v>
      </c>
    </row>
    <row r="165" spans="1:13" ht="60.75" thickBot="1" x14ac:dyDescent="0.3">
      <c r="A165" s="16">
        <v>2</v>
      </c>
      <c r="B165" s="17" t="s">
        <v>712</v>
      </c>
      <c r="C165" s="18" t="s">
        <v>713</v>
      </c>
      <c r="D165" s="18" t="s">
        <v>714</v>
      </c>
      <c r="E165" s="18" t="s">
        <v>706</v>
      </c>
      <c r="F165" s="18" t="s">
        <v>680</v>
      </c>
      <c r="G165" s="17"/>
      <c r="H165" s="17"/>
      <c r="I165" s="17"/>
      <c r="J165" s="71"/>
      <c r="K165" s="71"/>
      <c r="L165" s="85">
        <f>IF(H165="x",G165*[1]RESULTATS!$H$30,0)</f>
        <v>0</v>
      </c>
      <c r="M165" s="86">
        <f>IF(I165="x",G165*[1]RESULTATS!$H$11,0)</f>
        <v>0</v>
      </c>
    </row>
    <row r="166" spans="1:13" ht="45.75" thickBot="1" x14ac:dyDescent="0.3">
      <c r="A166" s="16">
        <v>2</v>
      </c>
      <c r="B166" s="17" t="s">
        <v>715</v>
      </c>
      <c r="C166" s="18" t="s">
        <v>716</v>
      </c>
      <c r="D166" s="18" t="s">
        <v>717</v>
      </c>
      <c r="E166" s="18" t="s">
        <v>718</v>
      </c>
      <c r="F166" s="18" t="s">
        <v>711</v>
      </c>
      <c r="G166" s="17"/>
      <c r="H166" s="17"/>
      <c r="I166" s="17"/>
      <c r="J166" s="71"/>
      <c r="K166" s="71"/>
      <c r="L166" s="85">
        <f>IF(H166="x",G166*[1]RESULTATS!$H$30,0)</f>
        <v>0</v>
      </c>
      <c r="M166" s="86">
        <f>IF(I166="x",G166*[1]RESULTATS!$H$11,0)</f>
        <v>0</v>
      </c>
    </row>
    <row r="167" spans="1:13" ht="90.75" thickBot="1" x14ac:dyDescent="0.3">
      <c r="A167" s="16">
        <v>2</v>
      </c>
      <c r="B167" s="17" t="s">
        <v>719</v>
      </c>
      <c r="C167" s="18" t="s">
        <v>720</v>
      </c>
      <c r="D167" s="18" t="s">
        <v>721</v>
      </c>
      <c r="E167" s="18" t="s">
        <v>722</v>
      </c>
      <c r="F167" s="18" t="s">
        <v>680</v>
      </c>
      <c r="G167" s="17"/>
      <c r="H167" s="17"/>
      <c r="I167" s="17"/>
      <c r="J167" s="71"/>
      <c r="K167" s="71"/>
      <c r="L167" s="88">
        <f>IF(H167="x",G167*[1]RESULTATS!$H$30,0)</f>
        <v>0</v>
      </c>
      <c r="M167" s="89">
        <f>IF(I167="x",G167*[1]RESULTATS!$H$11,0)</f>
        <v>0</v>
      </c>
    </row>
    <row r="168" spans="1:13" x14ac:dyDescent="0.25">
      <c r="A168" s="540">
        <v>2</v>
      </c>
      <c r="B168" s="543" t="s">
        <v>723</v>
      </c>
      <c r="C168" s="527" t="s">
        <v>724</v>
      </c>
      <c r="D168" s="527" t="s">
        <v>725</v>
      </c>
      <c r="E168" s="527" t="s">
        <v>726</v>
      </c>
      <c r="F168" s="60" t="s">
        <v>93</v>
      </c>
      <c r="G168" s="2" t="s">
        <v>94</v>
      </c>
      <c r="H168" s="2"/>
      <c r="I168" s="2"/>
      <c r="J168" s="537"/>
      <c r="K168" s="537"/>
      <c r="L168" s="81">
        <f>IF(H168="x",G168*[1]RESULTATS!$H$30,0)</f>
        <v>0</v>
      </c>
      <c r="M168" s="82">
        <f>IF(I168="x",G168*[1]RESULTATS!$H$11,0)</f>
        <v>0</v>
      </c>
    </row>
    <row r="169" spans="1:13" x14ac:dyDescent="0.25">
      <c r="A169" s="541"/>
      <c r="B169" s="544"/>
      <c r="C169" s="528"/>
      <c r="D169" s="528"/>
      <c r="E169" s="528"/>
      <c r="F169" s="37">
        <v>0</v>
      </c>
      <c r="G169" s="4" t="s">
        <v>94</v>
      </c>
      <c r="H169" s="4"/>
      <c r="I169" s="4"/>
      <c r="J169" s="538"/>
      <c r="K169" s="538"/>
      <c r="L169" s="83">
        <f>IF(H169="x",G169*[1]RESULTATS!$H$30,0)</f>
        <v>0</v>
      </c>
      <c r="M169" s="84">
        <f>IF(I169="x",G169*[1]RESULTATS!$H$11,0)</f>
        <v>0</v>
      </c>
    </row>
    <row r="170" spans="1:13" x14ac:dyDescent="0.25">
      <c r="A170" s="541"/>
      <c r="B170" s="544"/>
      <c r="C170" s="528"/>
      <c r="D170" s="528"/>
      <c r="E170" s="528"/>
      <c r="F170" s="37">
        <v>1</v>
      </c>
      <c r="G170" s="4" t="s">
        <v>94</v>
      </c>
      <c r="H170" s="4"/>
      <c r="I170" s="4"/>
      <c r="J170" s="538"/>
      <c r="K170" s="538"/>
      <c r="L170" s="83">
        <f>IF(H170="x",G170*[1]RESULTATS!$H$30,0)</f>
        <v>0</v>
      </c>
      <c r="M170" s="84">
        <f>IF(I170="x",G170*[1]RESULTATS!$H$11,0)</f>
        <v>0</v>
      </c>
    </row>
    <row r="171" spans="1:13" x14ac:dyDescent="0.25">
      <c r="A171" s="541"/>
      <c r="B171" s="544"/>
      <c r="C171" s="528"/>
      <c r="D171" s="528"/>
      <c r="E171" s="528"/>
      <c r="F171" s="37">
        <v>2</v>
      </c>
      <c r="G171" s="4" t="s">
        <v>94</v>
      </c>
      <c r="H171" s="4"/>
      <c r="I171" s="4"/>
      <c r="J171" s="538"/>
      <c r="K171" s="538"/>
      <c r="L171" s="83">
        <f>IF(H171="x",G171*[1]RESULTATS!$H$30,0)</f>
        <v>0</v>
      </c>
      <c r="M171" s="84">
        <f>IF(I171="x",G171*[1]RESULTATS!$H$11,0)</f>
        <v>0</v>
      </c>
    </row>
    <row r="172" spans="1:13" x14ac:dyDescent="0.25">
      <c r="A172" s="541"/>
      <c r="B172" s="544"/>
      <c r="C172" s="528"/>
      <c r="D172" s="528"/>
      <c r="E172" s="528"/>
      <c r="F172" s="37">
        <v>3</v>
      </c>
      <c r="G172" s="4" t="s">
        <v>94</v>
      </c>
      <c r="H172" s="4"/>
      <c r="I172" s="4"/>
      <c r="J172" s="538"/>
      <c r="K172" s="538"/>
      <c r="L172" s="83">
        <f>IF(H172="x",G172*[1]RESULTATS!$H$30,0)</f>
        <v>0</v>
      </c>
      <c r="M172" s="84">
        <f>IF(I172="x",G172*[1]RESULTATS!$H$11,0)</f>
        <v>0</v>
      </c>
    </row>
    <row r="173" spans="1:13" x14ac:dyDescent="0.25">
      <c r="A173" s="541"/>
      <c r="B173" s="544"/>
      <c r="C173" s="528"/>
      <c r="D173" s="528"/>
      <c r="E173" s="528"/>
      <c r="F173" s="37">
        <v>4</v>
      </c>
      <c r="G173" s="4" t="s">
        <v>94</v>
      </c>
      <c r="H173" s="4"/>
      <c r="I173" s="4"/>
      <c r="J173" s="538"/>
      <c r="K173" s="538"/>
      <c r="L173" s="83">
        <f>IF(H173="x",G173*[1]RESULTATS!$H$30,0)</f>
        <v>0</v>
      </c>
      <c r="M173" s="84">
        <f>IF(I173="x",G173*[1]RESULTATS!$H$11,0)</f>
        <v>0</v>
      </c>
    </row>
    <row r="174" spans="1:13" ht="62.85" customHeight="1" thickBot="1" x14ac:dyDescent="0.3">
      <c r="A174" s="542"/>
      <c r="B174" s="545"/>
      <c r="C174" s="529"/>
      <c r="D174" s="529"/>
      <c r="E174" s="529"/>
      <c r="F174" s="65">
        <v>5</v>
      </c>
      <c r="G174" s="6" t="s">
        <v>94</v>
      </c>
      <c r="H174" s="6"/>
      <c r="I174" s="6"/>
      <c r="J174" s="539"/>
      <c r="K174" s="539"/>
      <c r="L174" s="88">
        <f>IF(H174="x",G174*[1]RESULTATS!$H$30,0)</f>
        <v>0</v>
      </c>
      <c r="M174" s="89">
        <f>IF(I174="x",G174*[1]RESULTATS!$H$11,0)</f>
        <v>0</v>
      </c>
    </row>
    <row r="175" spans="1:13" x14ac:dyDescent="0.25">
      <c r="A175" s="540">
        <v>2</v>
      </c>
      <c r="B175" s="543" t="s">
        <v>727</v>
      </c>
      <c r="C175" s="527" t="s">
        <v>728</v>
      </c>
      <c r="D175" s="527" t="s">
        <v>729</v>
      </c>
      <c r="E175" s="527" t="s">
        <v>730</v>
      </c>
      <c r="F175" s="60" t="s">
        <v>93</v>
      </c>
      <c r="G175" s="2" t="s">
        <v>94</v>
      </c>
      <c r="H175" s="2"/>
      <c r="I175" s="2"/>
      <c r="J175" s="537"/>
      <c r="K175" s="537"/>
      <c r="L175" s="81">
        <f>IF(H175="x",G175*[1]RESULTATS!$H$30,0)</f>
        <v>0</v>
      </c>
      <c r="M175" s="82">
        <f>IF(I175="x",G175*[1]RESULTATS!$H$11,0)</f>
        <v>0</v>
      </c>
    </row>
    <row r="176" spans="1:13" x14ac:dyDescent="0.25">
      <c r="A176" s="541"/>
      <c r="B176" s="544"/>
      <c r="C176" s="528"/>
      <c r="D176" s="528"/>
      <c r="E176" s="528"/>
      <c r="F176" s="37" t="s">
        <v>731</v>
      </c>
      <c r="G176" s="4" t="s">
        <v>94</v>
      </c>
      <c r="H176" s="4"/>
      <c r="I176" s="4"/>
      <c r="J176" s="538"/>
      <c r="K176" s="538"/>
      <c r="L176" s="83">
        <f>IF(H176="x",G176*[1]RESULTATS!$H$30,0)</f>
        <v>0</v>
      </c>
      <c r="M176" s="84">
        <f>IF(I176="x",G176*[1]RESULTATS!$H$11,0)</f>
        <v>0</v>
      </c>
    </row>
    <row r="177" spans="1:13" x14ac:dyDescent="0.25">
      <c r="A177" s="541"/>
      <c r="B177" s="544"/>
      <c r="C177" s="528"/>
      <c r="D177" s="528"/>
      <c r="E177" s="528"/>
      <c r="F177" s="37" t="s">
        <v>732</v>
      </c>
      <c r="G177" s="4" t="s">
        <v>94</v>
      </c>
      <c r="H177" s="4"/>
      <c r="I177" s="4"/>
      <c r="J177" s="538"/>
      <c r="K177" s="538"/>
      <c r="L177" s="83">
        <f>IF(H177="x",G177*[1]RESULTATS!$H$30,0)</f>
        <v>0</v>
      </c>
      <c r="M177" s="84">
        <f>IF(I177="x",G177*[1]RESULTATS!$H$11,0)</f>
        <v>0</v>
      </c>
    </row>
    <row r="178" spans="1:13" x14ac:dyDescent="0.25">
      <c r="A178" s="541"/>
      <c r="B178" s="544"/>
      <c r="C178" s="528"/>
      <c r="D178" s="528"/>
      <c r="E178" s="528"/>
      <c r="F178" s="37" t="s">
        <v>733</v>
      </c>
      <c r="G178" s="4" t="s">
        <v>94</v>
      </c>
      <c r="H178" s="4"/>
      <c r="I178" s="4"/>
      <c r="J178" s="538"/>
      <c r="K178" s="538"/>
      <c r="L178" s="83">
        <f>IF(H178="x",G178*[1]RESULTATS!$H$30,0)</f>
        <v>0</v>
      </c>
      <c r="M178" s="84">
        <f>IF(I178="x",G178*[1]RESULTATS!$H$11,0)</f>
        <v>0</v>
      </c>
    </row>
    <row r="179" spans="1:13" x14ac:dyDescent="0.25">
      <c r="A179" s="541"/>
      <c r="B179" s="544"/>
      <c r="C179" s="528"/>
      <c r="D179" s="528"/>
      <c r="E179" s="528"/>
      <c r="F179" s="37" t="s">
        <v>734</v>
      </c>
      <c r="G179" s="4" t="s">
        <v>94</v>
      </c>
      <c r="H179" s="4"/>
      <c r="I179" s="4"/>
      <c r="J179" s="538"/>
      <c r="K179" s="538"/>
      <c r="L179" s="83">
        <f>IF(H179="x",G179*[1]RESULTATS!$H$30,0)</f>
        <v>0</v>
      </c>
      <c r="M179" s="84">
        <f>IF(I179="x",G179*[1]RESULTATS!$H$11,0)</f>
        <v>0</v>
      </c>
    </row>
    <row r="180" spans="1:13" x14ac:dyDescent="0.25">
      <c r="A180" s="541"/>
      <c r="B180" s="544"/>
      <c r="C180" s="528"/>
      <c r="D180" s="528"/>
      <c r="E180" s="528"/>
      <c r="F180" s="37" t="s">
        <v>735</v>
      </c>
      <c r="G180" s="4" t="s">
        <v>94</v>
      </c>
      <c r="H180" s="4"/>
      <c r="I180" s="4"/>
      <c r="J180" s="538"/>
      <c r="K180" s="538"/>
      <c r="L180" s="83">
        <f>IF(H180="x",G180*[1]RESULTATS!$H$30,0)</f>
        <v>0</v>
      </c>
      <c r="M180" s="84">
        <f>IF(I180="x",G180*[1]RESULTATS!$H$11,0)</f>
        <v>0</v>
      </c>
    </row>
    <row r="181" spans="1:13" ht="15.75" thickBot="1" x14ac:dyDescent="0.3">
      <c r="A181" s="542"/>
      <c r="B181" s="545"/>
      <c r="C181" s="529"/>
      <c r="D181" s="529"/>
      <c r="E181" s="529"/>
      <c r="F181" s="65" t="s">
        <v>736</v>
      </c>
      <c r="G181" s="6" t="s">
        <v>94</v>
      </c>
      <c r="H181" s="6"/>
      <c r="I181" s="6"/>
      <c r="J181" s="539"/>
      <c r="K181" s="539"/>
      <c r="L181" s="85">
        <f>IF(H181="x",G181*[1]RESULTATS!$H$30,0)</f>
        <v>0</v>
      </c>
      <c r="M181" s="86">
        <f>IF(I181="x",G181*[1]RESULTATS!$H$11,0)</f>
        <v>0</v>
      </c>
    </row>
    <row r="182" spans="1:13" ht="71.099999999999994" customHeight="1" thickBot="1" x14ac:dyDescent="0.3">
      <c r="A182" s="16">
        <v>2</v>
      </c>
      <c r="B182" s="17" t="s">
        <v>737</v>
      </c>
      <c r="C182" s="18" t="s">
        <v>738</v>
      </c>
      <c r="D182" s="18" t="s">
        <v>739</v>
      </c>
      <c r="E182" s="18" t="s">
        <v>740</v>
      </c>
      <c r="F182" s="18" t="s">
        <v>680</v>
      </c>
      <c r="G182" s="17"/>
      <c r="H182" s="17"/>
      <c r="I182" s="17"/>
      <c r="J182" s="71"/>
      <c r="K182" s="71"/>
      <c r="L182" s="90">
        <f>IF(H182="x",G182*[1]RESULTATS!$H$30,0)</f>
        <v>0</v>
      </c>
      <c r="M182" s="91">
        <f>IF(I182="x",G182*[1]RESULTATS!$H$11,0)</f>
        <v>0</v>
      </c>
    </row>
    <row r="183" spans="1:13" ht="30.75" thickBot="1" x14ac:dyDescent="0.3">
      <c r="A183" s="16">
        <v>2</v>
      </c>
      <c r="B183" s="17" t="s">
        <v>741</v>
      </c>
      <c r="C183" s="18" t="s">
        <v>742</v>
      </c>
      <c r="D183" s="18" t="s">
        <v>743</v>
      </c>
      <c r="E183" s="18" t="s">
        <v>744</v>
      </c>
      <c r="F183" s="18" t="s">
        <v>745</v>
      </c>
      <c r="G183" s="17"/>
      <c r="H183" s="17"/>
      <c r="I183" s="17"/>
      <c r="J183" s="71"/>
      <c r="K183" s="71"/>
      <c r="L183" s="92">
        <f>IF(H183="x",G183*[1]RESULTATS!$H$30,0)</f>
        <v>0</v>
      </c>
      <c r="M183" s="93">
        <f>IF(I183="x",G183*[1]RESULTATS!$H$11,0)</f>
        <v>0</v>
      </c>
    </row>
    <row r="184" spans="1:13" x14ac:dyDescent="0.25">
      <c r="A184" s="540">
        <v>2</v>
      </c>
      <c r="B184" s="543" t="s">
        <v>746</v>
      </c>
      <c r="C184" s="527" t="s">
        <v>728</v>
      </c>
      <c r="D184" s="527" t="s">
        <v>729</v>
      </c>
      <c r="E184" s="527" t="s">
        <v>730</v>
      </c>
      <c r="F184" s="60" t="s">
        <v>93</v>
      </c>
      <c r="G184" s="2" t="s">
        <v>94</v>
      </c>
      <c r="H184" s="2"/>
      <c r="I184" s="2"/>
      <c r="J184" s="537"/>
      <c r="K184" s="537"/>
      <c r="L184" s="94">
        <f>IF(H184="x",G184*[1]RESULTATS!$H$30,0)</f>
        <v>0</v>
      </c>
      <c r="M184" s="95">
        <f>IF(I184="x",G184*[1]RESULTATS!$H$11,0)</f>
        <v>0</v>
      </c>
    </row>
    <row r="185" spans="1:13" x14ac:dyDescent="0.25">
      <c r="A185" s="541"/>
      <c r="B185" s="544"/>
      <c r="C185" s="528"/>
      <c r="D185" s="528"/>
      <c r="E185" s="528"/>
      <c r="F185" s="37" t="s">
        <v>731</v>
      </c>
      <c r="G185" s="4" t="s">
        <v>94</v>
      </c>
      <c r="H185" s="4"/>
      <c r="I185" s="4"/>
      <c r="J185" s="538"/>
      <c r="K185" s="538"/>
      <c r="L185" s="83">
        <f>IF(H185="x",G185*[1]RESULTATS!$H$30,0)</f>
        <v>0</v>
      </c>
      <c r="M185" s="84">
        <f>IF(I185="x",G185*[1]RESULTATS!$H$11,0)</f>
        <v>0</v>
      </c>
    </row>
    <row r="186" spans="1:13" x14ac:dyDescent="0.25">
      <c r="A186" s="541"/>
      <c r="B186" s="544"/>
      <c r="C186" s="528"/>
      <c r="D186" s="528"/>
      <c r="E186" s="528"/>
      <c r="F186" s="37" t="s">
        <v>732</v>
      </c>
      <c r="G186" s="4" t="s">
        <v>94</v>
      </c>
      <c r="H186" s="4"/>
      <c r="I186" s="4"/>
      <c r="J186" s="538"/>
      <c r="K186" s="538"/>
      <c r="L186" s="83">
        <f>IF(H186="x",G186*[1]RESULTATS!$H$30,0)</f>
        <v>0</v>
      </c>
      <c r="M186" s="84">
        <f>IF(I186="x",G186*[1]RESULTATS!$H$11,0)</f>
        <v>0</v>
      </c>
    </row>
    <row r="187" spans="1:13" x14ac:dyDescent="0.25">
      <c r="A187" s="541"/>
      <c r="B187" s="544"/>
      <c r="C187" s="528"/>
      <c r="D187" s="528"/>
      <c r="E187" s="528"/>
      <c r="F187" s="37" t="s">
        <v>733</v>
      </c>
      <c r="G187" s="4" t="s">
        <v>94</v>
      </c>
      <c r="H187" s="4"/>
      <c r="I187" s="4"/>
      <c r="J187" s="538"/>
      <c r="K187" s="538"/>
      <c r="L187" s="83">
        <f>IF(H187="x",G187*[1]RESULTATS!$H$30,0)</f>
        <v>0</v>
      </c>
      <c r="M187" s="84">
        <f>IF(I187="x",G187*[1]RESULTATS!$H$11,0)</f>
        <v>0</v>
      </c>
    </row>
    <row r="188" spans="1:13" x14ac:dyDescent="0.25">
      <c r="A188" s="541"/>
      <c r="B188" s="544"/>
      <c r="C188" s="528"/>
      <c r="D188" s="528"/>
      <c r="E188" s="528"/>
      <c r="F188" s="37" t="s">
        <v>734</v>
      </c>
      <c r="G188" s="4" t="s">
        <v>94</v>
      </c>
      <c r="H188" s="4"/>
      <c r="I188" s="4"/>
      <c r="J188" s="538"/>
      <c r="K188" s="538"/>
      <c r="L188" s="83">
        <f>IF(H188="x",G188*[1]RESULTATS!$H$30,0)</f>
        <v>0</v>
      </c>
      <c r="M188" s="84">
        <f>IF(I188="x",G188*[1]RESULTATS!$H$11,0)</f>
        <v>0</v>
      </c>
    </row>
    <row r="189" spans="1:13" x14ac:dyDescent="0.25">
      <c r="A189" s="541"/>
      <c r="B189" s="544"/>
      <c r="C189" s="528"/>
      <c r="D189" s="528"/>
      <c r="E189" s="528"/>
      <c r="F189" s="37" t="s">
        <v>735</v>
      </c>
      <c r="G189" s="4" t="s">
        <v>94</v>
      </c>
      <c r="H189" s="4"/>
      <c r="I189" s="4"/>
      <c r="J189" s="538"/>
      <c r="K189" s="538"/>
      <c r="L189" s="83">
        <f>IF(H189="x",G189*[1]RESULTATS!$H$30,0)</f>
        <v>0</v>
      </c>
      <c r="M189" s="84">
        <f>IF(I189="x",G189*[1]RESULTATS!$H$11,0)</f>
        <v>0</v>
      </c>
    </row>
    <row r="190" spans="1:13" ht="15.75" thickBot="1" x14ac:dyDescent="0.3">
      <c r="A190" s="542"/>
      <c r="B190" s="545"/>
      <c r="C190" s="529"/>
      <c r="D190" s="529"/>
      <c r="E190" s="529"/>
      <c r="F190" s="65" t="s">
        <v>736</v>
      </c>
      <c r="G190" s="6" t="s">
        <v>94</v>
      </c>
      <c r="H190" s="6"/>
      <c r="I190" s="6"/>
      <c r="J190" s="539"/>
      <c r="K190" s="539"/>
      <c r="L190" s="88">
        <f>IF(H190="x",G190*[1]RESULTATS!$H$30,0)</f>
        <v>0</v>
      </c>
      <c r="M190" s="89">
        <f>IF(I190="x",G190*[1]RESULTATS!$H$11,0)</f>
        <v>0</v>
      </c>
    </row>
    <row r="191" spans="1:13" ht="60.75" thickBot="1" x14ac:dyDescent="0.3">
      <c r="A191" s="16">
        <v>2</v>
      </c>
      <c r="B191" s="17" t="s">
        <v>747</v>
      </c>
      <c r="C191" s="18" t="s">
        <v>738</v>
      </c>
      <c r="D191" s="18" t="s">
        <v>739</v>
      </c>
      <c r="E191" s="18" t="s">
        <v>740</v>
      </c>
      <c r="F191" s="18" t="s">
        <v>680</v>
      </c>
      <c r="G191" s="17"/>
      <c r="H191" s="17"/>
      <c r="I191" s="17"/>
      <c r="J191" s="71"/>
      <c r="K191" s="71"/>
      <c r="L191" s="92">
        <f>IF(H191="x",G191*[1]RESULTATS!$H$30,0)</f>
        <v>0</v>
      </c>
      <c r="M191" s="93">
        <f>IF(I191="x",G191*[1]RESULTATS!$H$11,0)</f>
        <v>0</v>
      </c>
    </row>
    <row r="192" spans="1:13" ht="30.75" thickBot="1" x14ac:dyDescent="0.3">
      <c r="A192" s="16">
        <v>2</v>
      </c>
      <c r="B192" s="17" t="s">
        <v>748</v>
      </c>
      <c r="C192" s="18" t="s">
        <v>742</v>
      </c>
      <c r="D192" s="18" t="s">
        <v>743</v>
      </c>
      <c r="E192" s="18" t="s">
        <v>744</v>
      </c>
      <c r="F192" s="18" t="s">
        <v>745</v>
      </c>
      <c r="G192" s="17"/>
      <c r="H192" s="17"/>
      <c r="I192" s="17"/>
      <c r="J192" s="71"/>
      <c r="K192" s="71"/>
      <c r="L192" s="90">
        <f>IF(H192="x",G192*[1]RESULTATS!$H$30,0)</f>
        <v>0</v>
      </c>
      <c r="M192" s="91">
        <f>IF(I192="x",G192*[1]RESULTATS!$H$11,0)</f>
        <v>0</v>
      </c>
    </row>
    <row r="193" spans="1:13" x14ac:dyDescent="0.25">
      <c r="A193" s="540">
        <v>2</v>
      </c>
      <c r="B193" s="543" t="s">
        <v>749</v>
      </c>
      <c r="C193" s="527" t="s">
        <v>728</v>
      </c>
      <c r="D193" s="527" t="s">
        <v>729</v>
      </c>
      <c r="E193" s="527" t="s">
        <v>730</v>
      </c>
      <c r="F193" s="60" t="s">
        <v>93</v>
      </c>
      <c r="G193" s="2" t="s">
        <v>94</v>
      </c>
      <c r="H193" s="2"/>
      <c r="I193" s="2"/>
      <c r="J193" s="537"/>
      <c r="K193" s="537"/>
      <c r="L193" s="81">
        <f>IF(H193="x",G193*[1]RESULTATS!$H$30,0)</f>
        <v>0</v>
      </c>
      <c r="M193" s="82">
        <f>IF(I193="x",G193*[1]RESULTATS!$H$11,0)</f>
        <v>0</v>
      </c>
    </row>
    <row r="194" spans="1:13" x14ac:dyDescent="0.25">
      <c r="A194" s="541"/>
      <c r="B194" s="544"/>
      <c r="C194" s="528"/>
      <c r="D194" s="528"/>
      <c r="E194" s="528"/>
      <c r="F194" s="37" t="s">
        <v>731</v>
      </c>
      <c r="G194" s="4" t="s">
        <v>94</v>
      </c>
      <c r="H194" s="4"/>
      <c r="I194" s="4"/>
      <c r="J194" s="538"/>
      <c r="K194" s="538"/>
      <c r="L194" s="83">
        <f>IF(H194="x",G194*[1]RESULTATS!$H$30,0)</f>
        <v>0</v>
      </c>
      <c r="M194" s="84">
        <f>IF(I194="x",G194*[1]RESULTATS!$H$11,0)</f>
        <v>0</v>
      </c>
    </row>
    <row r="195" spans="1:13" x14ac:dyDescent="0.25">
      <c r="A195" s="541"/>
      <c r="B195" s="544"/>
      <c r="C195" s="528"/>
      <c r="D195" s="528"/>
      <c r="E195" s="528"/>
      <c r="F195" s="37" t="s">
        <v>732</v>
      </c>
      <c r="G195" s="4" t="s">
        <v>94</v>
      </c>
      <c r="H195" s="4"/>
      <c r="I195" s="4"/>
      <c r="J195" s="538"/>
      <c r="K195" s="538"/>
      <c r="L195" s="83">
        <f>IF(H195="x",G195*[1]RESULTATS!$H$30,0)</f>
        <v>0</v>
      </c>
      <c r="M195" s="84">
        <f>IF(I195="x",G195*[1]RESULTATS!$H$11,0)</f>
        <v>0</v>
      </c>
    </row>
    <row r="196" spans="1:13" x14ac:dyDescent="0.25">
      <c r="A196" s="541"/>
      <c r="B196" s="544"/>
      <c r="C196" s="528"/>
      <c r="D196" s="528"/>
      <c r="E196" s="528"/>
      <c r="F196" s="37" t="s">
        <v>733</v>
      </c>
      <c r="G196" s="4" t="s">
        <v>94</v>
      </c>
      <c r="H196" s="4"/>
      <c r="I196" s="4"/>
      <c r="J196" s="538"/>
      <c r="K196" s="538"/>
      <c r="L196" s="83">
        <f>IF(H196="x",G196*[1]RESULTATS!$H$30,0)</f>
        <v>0</v>
      </c>
      <c r="M196" s="84">
        <f>IF(I196="x",G196*[1]RESULTATS!$H$11,0)</f>
        <v>0</v>
      </c>
    </row>
    <row r="197" spans="1:13" x14ac:dyDescent="0.25">
      <c r="A197" s="541"/>
      <c r="B197" s="544"/>
      <c r="C197" s="528"/>
      <c r="D197" s="528"/>
      <c r="E197" s="528"/>
      <c r="F197" s="37" t="s">
        <v>734</v>
      </c>
      <c r="G197" s="4" t="s">
        <v>94</v>
      </c>
      <c r="H197" s="4"/>
      <c r="I197" s="4"/>
      <c r="J197" s="538"/>
      <c r="K197" s="538"/>
      <c r="L197" s="83">
        <f>IF(H197="x",G197*[1]RESULTATS!$H$30,0)</f>
        <v>0</v>
      </c>
      <c r="M197" s="84">
        <f>IF(I197="x",G197*[1]RESULTATS!$H$11,0)</f>
        <v>0</v>
      </c>
    </row>
    <row r="198" spans="1:13" x14ac:dyDescent="0.25">
      <c r="A198" s="541"/>
      <c r="B198" s="544"/>
      <c r="C198" s="528"/>
      <c r="D198" s="528"/>
      <c r="E198" s="528"/>
      <c r="F198" s="37" t="s">
        <v>735</v>
      </c>
      <c r="G198" s="4" t="s">
        <v>94</v>
      </c>
      <c r="H198" s="4"/>
      <c r="I198" s="4"/>
      <c r="J198" s="538"/>
      <c r="K198" s="538"/>
      <c r="L198" s="83">
        <f>IF(H198="x",G198*[1]RESULTATS!$H$30,0)</f>
        <v>0</v>
      </c>
      <c r="M198" s="84">
        <f>IF(I198="x",G198*[1]RESULTATS!$H$11,0)</f>
        <v>0</v>
      </c>
    </row>
    <row r="199" spans="1:13" ht="15.75" thickBot="1" x14ac:dyDescent="0.3">
      <c r="A199" s="542"/>
      <c r="B199" s="545"/>
      <c r="C199" s="529"/>
      <c r="D199" s="529"/>
      <c r="E199" s="529"/>
      <c r="F199" s="65" t="s">
        <v>736</v>
      </c>
      <c r="G199" s="6" t="s">
        <v>94</v>
      </c>
      <c r="H199" s="6"/>
      <c r="I199" s="6"/>
      <c r="J199" s="539"/>
      <c r="K199" s="539"/>
      <c r="L199" s="85">
        <f>IF(H199="x",G199*[1]RESULTATS!$H$30,0)</f>
        <v>0</v>
      </c>
      <c r="M199" s="86">
        <f>IF(I199="x",G199*[1]RESULTATS!$H$11,0)</f>
        <v>0</v>
      </c>
    </row>
    <row r="200" spans="1:13" ht="60.75" thickBot="1" x14ac:dyDescent="0.3">
      <c r="A200" s="16">
        <v>2</v>
      </c>
      <c r="B200" s="17" t="s">
        <v>750</v>
      </c>
      <c r="C200" s="18" t="s">
        <v>738</v>
      </c>
      <c r="D200" s="18" t="s">
        <v>739</v>
      </c>
      <c r="E200" s="18" t="s">
        <v>740</v>
      </c>
      <c r="F200" s="18" t="s">
        <v>680</v>
      </c>
      <c r="G200" s="17"/>
      <c r="H200" s="17"/>
      <c r="I200" s="17"/>
      <c r="J200" s="71"/>
      <c r="K200" s="71"/>
      <c r="L200" s="90">
        <f>IF(H200="x",G200*[1]RESULTATS!$H$30,0)</f>
        <v>0</v>
      </c>
      <c r="M200" s="91">
        <f>IF(I200="x",G200*[1]RESULTATS!$H$11,0)</f>
        <v>0</v>
      </c>
    </row>
    <row r="201" spans="1:13" ht="30.75" thickBot="1" x14ac:dyDescent="0.3">
      <c r="A201" s="16">
        <v>2</v>
      </c>
      <c r="B201" s="17" t="s">
        <v>751</v>
      </c>
      <c r="C201" s="18" t="s">
        <v>742</v>
      </c>
      <c r="D201" s="18" t="s">
        <v>743</v>
      </c>
      <c r="E201" s="18" t="s">
        <v>744</v>
      </c>
      <c r="F201" s="18" t="s">
        <v>745</v>
      </c>
      <c r="G201" s="17"/>
      <c r="H201" s="17"/>
      <c r="I201" s="17"/>
      <c r="J201" s="71"/>
      <c r="K201" s="71"/>
      <c r="L201" s="92">
        <f>IF(H201="x",G201*[1]RESULTATS!$H$30,0)</f>
        <v>0</v>
      </c>
      <c r="M201" s="93">
        <f>IF(I201="x",G201*[1]RESULTATS!$H$11,0)</f>
        <v>0</v>
      </c>
    </row>
    <row r="202" spans="1:13" x14ac:dyDescent="0.25">
      <c r="A202" s="540">
        <v>2</v>
      </c>
      <c r="B202" s="543" t="s">
        <v>752</v>
      </c>
      <c r="C202" s="527" t="s">
        <v>728</v>
      </c>
      <c r="D202" s="527" t="s">
        <v>729</v>
      </c>
      <c r="E202" s="527" t="s">
        <v>730</v>
      </c>
      <c r="F202" s="60" t="s">
        <v>93</v>
      </c>
      <c r="G202" s="2" t="s">
        <v>94</v>
      </c>
      <c r="H202" s="2"/>
      <c r="I202" s="2"/>
      <c r="J202" s="537"/>
      <c r="K202" s="537"/>
      <c r="L202" s="94">
        <f>IF(H202="x",G202*[1]RESULTATS!$H$30,0)</f>
        <v>0</v>
      </c>
      <c r="M202" s="95">
        <f>IF(I202="x",G202*[1]RESULTATS!$H$11,0)</f>
        <v>0</v>
      </c>
    </row>
    <row r="203" spans="1:13" x14ac:dyDescent="0.25">
      <c r="A203" s="541"/>
      <c r="B203" s="544"/>
      <c r="C203" s="528"/>
      <c r="D203" s="528"/>
      <c r="E203" s="528"/>
      <c r="F203" s="37" t="s">
        <v>731</v>
      </c>
      <c r="G203" s="4" t="s">
        <v>94</v>
      </c>
      <c r="H203" s="4"/>
      <c r="I203" s="4"/>
      <c r="J203" s="538"/>
      <c r="K203" s="538"/>
      <c r="L203" s="83">
        <f>IF(H203="x",G203*[1]RESULTATS!$H$30,0)</f>
        <v>0</v>
      </c>
      <c r="M203" s="84">
        <f>IF(I203="x",G203*[1]RESULTATS!$H$11,0)</f>
        <v>0</v>
      </c>
    </row>
    <row r="204" spans="1:13" x14ac:dyDescent="0.25">
      <c r="A204" s="541"/>
      <c r="B204" s="544"/>
      <c r="C204" s="528"/>
      <c r="D204" s="528"/>
      <c r="E204" s="528"/>
      <c r="F204" s="37" t="s">
        <v>732</v>
      </c>
      <c r="G204" s="4" t="s">
        <v>94</v>
      </c>
      <c r="H204" s="4"/>
      <c r="I204" s="4"/>
      <c r="J204" s="538"/>
      <c r="K204" s="538"/>
      <c r="L204" s="83">
        <f>IF(H204="x",G204*[1]RESULTATS!$H$30,0)</f>
        <v>0</v>
      </c>
      <c r="M204" s="84">
        <f>IF(I204="x",G204*[1]RESULTATS!$H$11,0)</f>
        <v>0</v>
      </c>
    </row>
    <row r="205" spans="1:13" x14ac:dyDescent="0.25">
      <c r="A205" s="541"/>
      <c r="B205" s="544"/>
      <c r="C205" s="528"/>
      <c r="D205" s="528"/>
      <c r="E205" s="528"/>
      <c r="F205" s="37" t="s">
        <v>733</v>
      </c>
      <c r="G205" s="4" t="s">
        <v>94</v>
      </c>
      <c r="H205" s="4"/>
      <c r="I205" s="4"/>
      <c r="J205" s="538"/>
      <c r="K205" s="538"/>
      <c r="L205" s="83">
        <f>IF(H205="x",G205*[1]RESULTATS!$H$30,0)</f>
        <v>0</v>
      </c>
      <c r="M205" s="84">
        <f>IF(I205="x",G205*[1]RESULTATS!$H$11,0)</f>
        <v>0</v>
      </c>
    </row>
    <row r="206" spans="1:13" x14ac:dyDescent="0.25">
      <c r="A206" s="541"/>
      <c r="B206" s="544"/>
      <c r="C206" s="528"/>
      <c r="D206" s="528"/>
      <c r="E206" s="528"/>
      <c r="F206" s="37" t="s">
        <v>734</v>
      </c>
      <c r="G206" s="4" t="s">
        <v>94</v>
      </c>
      <c r="H206" s="4"/>
      <c r="I206" s="4"/>
      <c r="J206" s="538"/>
      <c r="K206" s="538"/>
      <c r="L206" s="83">
        <f>IF(H206="x",G206*[1]RESULTATS!$H$30,0)</f>
        <v>0</v>
      </c>
      <c r="M206" s="84">
        <f>IF(I206="x",G206*[1]RESULTATS!$H$11,0)</f>
        <v>0</v>
      </c>
    </row>
    <row r="207" spans="1:13" x14ac:dyDescent="0.25">
      <c r="A207" s="541"/>
      <c r="B207" s="544"/>
      <c r="C207" s="528"/>
      <c r="D207" s="528"/>
      <c r="E207" s="528"/>
      <c r="F207" s="37" t="s">
        <v>735</v>
      </c>
      <c r="G207" s="4" t="s">
        <v>94</v>
      </c>
      <c r="H207" s="4"/>
      <c r="I207" s="4"/>
      <c r="J207" s="538"/>
      <c r="K207" s="538"/>
      <c r="L207" s="83">
        <f>IF(H207="x",G207*[1]RESULTATS!$H$30,0)</f>
        <v>0</v>
      </c>
      <c r="M207" s="84">
        <f>IF(I207="x",G207*[1]RESULTATS!$H$11,0)</f>
        <v>0</v>
      </c>
    </row>
    <row r="208" spans="1:13" ht="15.75" thickBot="1" x14ac:dyDescent="0.3">
      <c r="A208" s="542"/>
      <c r="B208" s="545"/>
      <c r="C208" s="529"/>
      <c r="D208" s="529"/>
      <c r="E208" s="529"/>
      <c r="F208" s="65" t="s">
        <v>736</v>
      </c>
      <c r="G208" s="6" t="s">
        <v>94</v>
      </c>
      <c r="H208" s="6"/>
      <c r="I208" s="6"/>
      <c r="J208" s="539"/>
      <c r="K208" s="539"/>
      <c r="L208" s="88">
        <f>IF(H208="x",G208*[1]RESULTATS!$H$30,0)</f>
        <v>0</v>
      </c>
      <c r="M208" s="89">
        <f>IF(I208="x",G208*[1]RESULTATS!$H$11,0)</f>
        <v>0</v>
      </c>
    </row>
    <row r="209" spans="1:13" ht="60.75" thickBot="1" x14ac:dyDescent="0.3">
      <c r="A209" s="16">
        <v>2</v>
      </c>
      <c r="B209" s="17" t="s">
        <v>753</v>
      </c>
      <c r="C209" s="18" t="s">
        <v>738</v>
      </c>
      <c r="D209" s="18" t="s">
        <v>739</v>
      </c>
      <c r="E209" s="18" t="s">
        <v>740</v>
      </c>
      <c r="F209" s="18" t="s">
        <v>680</v>
      </c>
      <c r="G209" s="17"/>
      <c r="H209" s="17"/>
      <c r="I209" s="17"/>
      <c r="J209" s="71"/>
      <c r="K209" s="71"/>
      <c r="L209" s="92">
        <f>IF(H209="x",G209*[1]RESULTATS!$H$30,0)</f>
        <v>0</v>
      </c>
      <c r="M209" s="93">
        <f>IF(I209="x",G209*[1]RESULTATS!$H$11,0)</f>
        <v>0</v>
      </c>
    </row>
    <row r="210" spans="1:13" ht="30.75" thickBot="1" x14ac:dyDescent="0.3">
      <c r="A210" s="16">
        <v>2</v>
      </c>
      <c r="B210" s="17" t="s">
        <v>754</v>
      </c>
      <c r="C210" s="18" t="s">
        <v>742</v>
      </c>
      <c r="D210" s="18" t="s">
        <v>743</v>
      </c>
      <c r="E210" s="18" t="s">
        <v>744</v>
      </c>
      <c r="F210" s="18" t="s">
        <v>745</v>
      </c>
      <c r="G210" s="17"/>
      <c r="H210" s="17"/>
      <c r="I210" s="17"/>
      <c r="J210" s="71"/>
      <c r="K210" s="71"/>
      <c r="L210" s="90">
        <f>IF(H210="x",G210*[1]RESULTATS!$H$30,0)</f>
        <v>0</v>
      </c>
      <c r="M210" s="91">
        <f>IF(I210="x",G210*[1]RESULTATS!$H$11,0)</f>
        <v>0</v>
      </c>
    </row>
    <row r="211" spans="1:13" x14ac:dyDescent="0.25">
      <c r="A211" s="540">
        <v>2</v>
      </c>
      <c r="B211" s="543" t="s">
        <v>755</v>
      </c>
      <c r="C211" s="527" t="s">
        <v>728</v>
      </c>
      <c r="D211" s="527" t="s">
        <v>729</v>
      </c>
      <c r="E211" s="527" t="s">
        <v>730</v>
      </c>
      <c r="F211" s="60" t="s">
        <v>93</v>
      </c>
      <c r="G211" s="2" t="s">
        <v>94</v>
      </c>
      <c r="H211" s="2"/>
      <c r="I211" s="2"/>
      <c r="J211" s="537"/>
      <c r="K211" s="537"/>
      <c r="L211" s="81">
        <f>IF(H211="x",G211*[1]RESULTATS!$H$30,0)</f>
        <v>0</v>
      </c>
      <c r="M211" s="82">
        <f>IF(I211="x",G211*[1]RESULTATS!$H$11,0)</f>
        <v>0</v>
      </c>
    </row>
    <row r="212" spans="1:13" x14ac:dyDescent="0.25">
      <c r="A212" s="541"/>
      <c r="B212" s="544"/>
      <c r="C212" s="528"/>
      <c r="D212" s="528"/>
      <c r="E212" s="528"/>
      <c r="F212" s="37" t="s">
        <v>731</v>
      </c>
      <c r="G212" s="4" t="s">
        <v>94</v>
      </c>
      <c r="H212" s="4"/>
      <c r="I212" s="4"/>
      <c r="J212" s="538"/>
      <c r="K212" s="538"/>
      <c r="L212" s="83">
        <f>IF(H212="x",G212*[1]RESULTATS!$H$30,0)</f>
        <v>0</v>
      </c>
      <c r="M212" s="84">
        <f>IF(I212="x",G212*[1]RESULTATS!$H$11,0)</f>
        <v>0</v>
      </c>
    </row>
    <row r="213" spans="1:13" x14ac:dyDescent="0.25">
      <c r="A213" s="541"/>
      <c r="B213" s="544"/>
      <c r="C213" s="528"/>
      <c r="D213" s="528"/>
      <c r="E213" s="528"/>
      <c r="F213" s="37" t="s">
        <v>732</v>
      </c>
      <c r="G213" s="4" t="s">
        <v>94</v>
      </c>
      <c r="H213" s="4"/>
      <c r="I213" s="4"/>
      <c r="J213" s="538"/>
      <c r="K213" s="538"/>
      <c r="L213" s="83">
        <f>IF(H213="x",G213*[1]RESULTATS!$H$30,0)</f>
        <v>0</v>
      </c>
      <c r="M213" s="84">
        <f>IF(I213="x",G213*[1]RESULTATS!$H$11,0)</f>
        <v>0</v>
      </c>
    </row>
    <row r="214" spans="1:13" x14ac:dyDescent="0.25">
      <c r="A214" s="541"/>
      <c r="B214" s="544"/>
      <c r="C214" s="528"/>
      <c r="D214" s="528"/>
      <c r="E214" s="528"/>
      <c r="F214" s="37" t="s">
        <v>733</v>
      </c>
      <c r="G214" s="4" t="s">
        <v>94</v>
      </c>
      <c r="H214" s="4"/>
      <c r="I214" s="4"/>
      <c r="J214" s="538"/>
      <c r="K214" s="538"/>
      <c r="L214" s="83">
        <f>IF(H214="x",G214*[1]RESULTATS!$H$30,0)</f>
        <v>0</v>
      </c>
      <c r="M214" s="84">
        <f>IF(I214="x",G214*[1]RESULTATS!$H$11,0)</f>
        <v>0</v>
      </c>
    </row>
    <row r="215" spans="1:13" x14ac:dyDescent="0.25">
      <c r="A215" s="541"/>
      <c r="B215" s="544"/>
      <c r="C215" s="528"/>
      <c r="D215" s="528"/>
      <c r="E215" s="528"/>
      <c r="F215" s="37" t="s">
        <v>734</v>
      </c>
      <c r="G215" s="4" t="s">
        <v>94</v>
      </c>
      <c r="H215" s="4"/>
      <c r="I215" s="4"/>
      <c r="J215" s="538"/>
      <c r="K215" s="538"/>
      <c r="L215" s="83">
        <f>IF(H215="x",G215*[1]RESULTATS!$H$30,0)</f>
        <v>0</v>
      </c>
      <c r="M215" s="84">
        <f>IF(I215="x",G215*[1]RESULTATS!$H$11,0)</f>
        <v>0</v>
      </c>
    </row>
    <row r="216" spans="1:13" x14ac:dyDescent="0.25">
      <c r="A216" s="541"/>
      <c r="B216" s="544"/>
      <c r="C216" s="528"/>
      <c r="D216" s="528"/>
      <c r="E216" s="528"/>
      <c r="F216" s="37" t="s">
        <v>735</v>
      </c>
      <c r="G216" s="4" t="s">
        <v>94</v>
      </c>
      <c r="H216" s="4"/>
      <c r="I216" s="4"/>
      <c r="J216" s="538"/>
      <c r="K216" s="538"/>
      <c r="L216" s="83">
        <f>IF(H216="x",G216*[1]RESULTATS!$H$30,0)</f>
        <v>0</v>
      </c>
      <c r="M216" s="84">
        <f>IF(I216="x",G216*[1]RESULTATS!$H$11,0)</f>
        <v>0</v>
      </c>
    </row>
    <row r="217" spans="1:13" ht="15.75" thickBot="1" x14ac:dyDescent="0.3">
      <c r="A217" s="542"/>
      <c r="B217" s="545"/>
      <c r="C217" s="529"/>
      <c r="D217" s="529"/>
      <c r="E217" s="529"/>
      <c r="F217" s="65" t="s">
        <v>736</v>
      </c>
      <c r="G217" s="6" t="s">
        <v>94</v>
      </c>
      <c r="H217" s="6"/>
      <c r="I217" s="6"/>
      <c r="J217" s="539"/>
      <c r="K217" s="539"/>
      <c r="L217" s="85">
        <f>IF(H217="x",G217*[1]RESULTATS!$H$30,0)</f>
        <v>0</v>
      </c>
      <c r="M217" s="86">
        <f>IF(I217="x",G217*[1]RESULTATS!$H$11,0)</f>
        <v>0</v>
      </c>
    </row>
    <row r="218" spans="1:13" ht="60.75" thickBot="1" x14ac:dyDescent="0.3">
      <c r="A218" s="16">
        <v>2</v>
      </c>
      <c r="B218" s="17" t="s">
        <v>756</v>
      </c>
      <c r="C218" s="18" t="s">
        <v>738</v>
      </c>
      <c r="D218" s="18" t="s">
        <v>739</v>
      </c>
      <c r="E218" s="18" t="s">
        <v>740</v>
      </c>
      <c r="F218" s="18" t="s">
        <v>680</v>
      </c>
      <c r="G218" s="17"/>
      <c r="H218" s="17"/>
      <c r="I218" s="17"/>
      <c r="J218" s="71"/>
      <c r="K218" s="71"/>
      <c r="L218" s="90">
        <f>IF(H218="x",G218*[1]RESULTATS!$H$30,0)</f>
        <v>0</v>
      </c>
      <c r="M218" s="91">
        <f>IF(I218="x",G218*[1]RESULTATS!$H$11,0)</f>
        <v>0</v>
      </c>
    </row>
    <row r="219" spans="1:13" ht="30.75" thickBot="1" x14ac:dyDescent="0.3">
      <c r="A219" s="16">
        <v>2</v>
      </c>
      <c r="B219" s="17" t="s">
        <v>757</v>
      </c>
      <c r="C219" s="18" t="s">
        <v>742</v>
      </c>
      <c r="D219" s="18" t="s">
        <v>743</v>
      </c>
      <c r="E219" s="18" t="s">
        <v>744</v>
      </c>
      <c r="F219" s="18" t="s">
        <v>745</v>
      </c>
      <c r="G219" s="17"/>
      <c r="H219" s="17"/>
      <c r="I219" s="17"/>
      <c r="J219" s="71"/>
      <c r="K219" s="71"/>
      <c r="L219" s="92">
        <f>IF(H219="x",G219*[1]RESULTATS!$H$30,0)</f>
        <v>0</v>
      </c>
      <c r="M219" s="93">
        <f>IF(I219="x",G219*[1]RESULTATS!$H$11,0)</f>
        <v>0</v>
      </c>
    </row>
    <row r="220" spans="1:13" x14ac:dyDescent="0.25">
      <c r="A220" s="540">
        <v>2</v>
      </c>
      <c r="B220" s="543" t="s">
        <v>758</v>
      </c>
      <c r="C220" s="527" t="s">
        <v>759</v>
      </c>
      <c r="D220" s="527" t="s">
        <v>760</v>
      </c>
      <c r="E220" s="527" t="s">
        <v>761</v>
      </c>
      <c r="F220" s="60" t="s">
        <v>16</v>
      </c>
      <c r="G220" s="2">
        <v>0</v>
      </c>
      <c r="H220" s="2"/>
      <c r="I220" s="2"/>
      <c r="J220" s="534"/>
      <c r="K220" s="534"/>
      <c r="L220" s="94">
        <f>IF(H220="x",G220*[1]RESULTATS!$H$30,0)</f>
        <v>0</v>
      </c>
      <c r="M220" s="95">
        <f>IF(I220="x",G220*[1]RESULTATS!$H$11,0)</f>
        <v>0</v>
      </c>
    </row>
    <row r="221" spans="1:13" x14ac:dyDescent="0.25">
      <c r="A221" s="541"/>
      <c r="B221" s="544"/>
      <c r="C221" s="528"/>
      <c r="D221" s="528"/>
      <c r="E221" s="528"/>
      <c r="F221" s="37" t="s">
        <v>17</v>
      </c>
      <c r="G221" s="4">
        <v>0</v>
      </c>
      <c r="H221" s="4"/>
      <c r="I221" s="4"/>
      <c r="J221" s="535"/>
      <c r="K221" s="535"/>
      <c r="L221" s="83">
        <f>IF(H221="x",G221*[1]RESULTATS!$H$30,0)</f>
        <v>0</v>
      </c>
      <c r="M221" s="84">
        <f>IF(I221="x",G221*[1]RESULTATS!$H$11,0)</f>
        <v>0</v>
      </c>
    </row>
    <row r="222" spans="1:13" x14ac:dyDescent="0.25">
      <c r="A222" s="541"/>
      <c r="B222" s="544"/>
      <c r="C222" s="528"/>
      <c r="D222" s="528"/>
      <c r="E222" s="528"/>
      <c r="F222" s="37" t="s">
        <v>36</v>
      </c>
      <c r="G222" s="4">
        <v>0</v>
      </c>
      <c r="H222" s="4"/>
      <c r="I222" s="4"/>
      <c r="J222" s="535"/>
      <c r="K222" s="535"/>
      <c r="L222" s="83">
        <f>IF(H222="x",G222*[1]RESULTATS!$H$30,0)</f>
        <v>0</v>
      </c>
      <c r="M222" s="84">
        <f>IF(I222="x",G222*[1]RESULTATS!$H$11,0)</f>
        <v>0</v>
      </c>
    </row>
    <row r="223" spans="1:13" ht="15.75" thickBot="1" x14ac:dyDescent="0.3">
      <c r="A223" s="542"/>
      <c r="B223" s="545"/>
      <c r="C223" s="529"/>
      <c r="D223" s="529"/>
      <c r="E223" s="529"/>
      <c r="F223" s="65" t="s">
        <v>400</v>
      </c>
      <c r="G223" s="6">
        <v>4</v>
      </c>
      <c r="H223" s="6"/>
      <c r="I223" s="6"/>
      <c r="J223" s="536"/>
      <c r="K223" s="536"/>
      <c r="L223" s="88">
        <f>IF(H223="x",G223*[1]RESULTATS!$H$30,0)</f>
        <v>0</v>
      </c>
      <c r="M223" s="89">
        <f>IF(I223="x",G223*[1]RESULTATS!$H$11,0)</f>
        <v>0</v>
      </c>
    </row>
    <row r="224" spans="1:13" x14ac:dyDescent="0.25">
      <c r="A224" s="540">
        <v>2</v>
      </c>
      <c r="B224" s="543" t="s">
        <v>762</v>
      </c>
      <c r="C224" s="527" t="s">
        <v>763</v>
      </c>
      <c r="D224" s="527" t="s">
        <v>764</v>
      </c>
      <c r="E224" s="527" t="s">
        <v>765</v>
      </c>
      <c r="F224" s="60" t="s">
        <v>16</v>
      </c>
      <c r="G224" s="2">
        <v>0</v>
      </c>
      <c r="H224" s="50"/>
      <c r="I224" s="50"/>
      <c r="J224" s="534"/>
      <c r="K224" s="534"/>
      <c r="L224" s="81">
        <f>IF(H224="x",G224*[1]RESULTATS!$H$30,0)</f>
        <v>0</v>
      </c>
      <c r="M224" s="82">
        <f>IF(I224="x",G224*[1]RESULTATS!$H$11,0)</f>
        <v>0</v>
      </c>
    </row>
    <row r="225" spans="1:13" x14ac:dyDescent="0.25">
      <c r="A225" s="541"/>
      <c r="B225" s="544"/>
      <c r="C225" s="528"/>
      <c r="D225" s="528"/>
      <c r="E225" s="528"/>
      <c r="F225" s="37" t="s">
        <v>17</v>
      </c>
      <c r="G225" s="4">
        <v>0</v>
      </c>
      <c r="H225" s="42"/>
      <c r="I225" s="42"/>
      <c r="J225" s="535"/>
      <c r="K225" s="535"/>
      <c r="L225" s="83">
        <f>IF(H225="x",G225*[1]RESULTATS!$H$30,0)</f>
        <v>0</v>
      </c>
      <c r="M225" s="84">
        <f>IF(I225="x",G225*[1]RESULTATS!$H$11,0)</f>
        <v>0</v>
      </c>
    </row>
    <row r="226" spans="1:13" x14ac:dyDescent="0.25">
      <c r="A226" s="541"/>
      <c r="B226" s="544"/>
      <c r="C226" s="528"/>
      <c r="D226" s="528"/>
      <c r="E226" s="528"/>
      <c r="F226" s="37" t="s">
        <v>766</v>
      </c>
      <c r="G226" s="4">
        <v>1</v>
      </c>
      <c r="H226" s="4"/>
      <c r="I226" s="4"/>
      <c r="J226" s="535"/>
      <c r="K226" s="535"/>
      <c r="L226" s="83">
        <f>IF(H226="x",G226*[1]RESULTATS!$H$30,0)</f>
        <v>0</v>
      </c>
      <c r="M226" s="84">
        <f>IF(I226="x",G226*[1]RESULTATS!$H$11,0)</f>
        <v>0</v>
      </c>
    </row>
    <row r="227" spans="1:13" x14ac:dyDescent="0.25">
      <c r="A227" s="541"/>
      <c r="B227" s="544"/>
      <c r="C227" s="528"/>
      <c r="D227" s="528"/>
      <c r="E227" s="528"/>
      <c r="F227" s="37" t="s">
        <v>767</v>
      </c>
      <c r="G227" s="4">
        <v>2</v>
      </c>
      <c r="H227" s="42"/>
      <c r="I227" s="42"/>
      <c r="J227" s="535"/>
      <c r="K227" s="535"/>
      <c r="L227" s="83">
        <f>IF(H227="x",G227*[1]RESULTATS!$H$30,0)</f>
        <v>0</v>
      </c>
      <c r="M227" s="84">
        <f>IF(I227="x",G227*[1]RESULTATS!$H$11,0)</f>
        <v>0</v>
      </c>
    </row>
    <row r="228" spans="1:13" x14ac:dyDescent="0.25">
      <c r="A228" s="541"/>
      <c r="B228" s="544"/>
      <c r="C228" s="528"/>
      <c r="D228" s="528"/>
      <c r="E228" s="528"/>
      <c r="F228" s="37" t="s">
        <v>768</v>
      </c>
      <c r="G228" s="4">
        <v>3</v>
      </c>
      <c r="H228" s="42"/>
      <c r="I228" s="42"/>
      <c r="J228" s="535"/>
      <c r="K228" s="535"/>
      <c r="L228" s="83">
        <f>IF(H228="x",G228*[1]RESULTATS!$H$30,0)</f>
        <v>0</v>
      </c>
      <c r="M228" s="84">
        <f>IF(I228="x",G228*[1]RESULTATS!$H$11,0)</f>
        <v>0</v>
      </c>
    </row>
    <row r="229" spans="1:13" x14ac:dyDescent="0.25">
      <c r="A229" s="541"/>
      <c r="B229" s="544"/>
      <c r="C229" s="528"/>
      <c r="D229" s="528"/>
      <c r="E229" s="528"/>
      <c r="F229" s="37" t="s">
        <v>769</v>
      </c>
      <c r="G229" s="4">
        <v>4</v>
      </c>
      <c r="H229" s="42"/>
      <c r="I229" s="42"/>
      <c r="J229" s="535"/>
      <c r="K229" s="535"/>
      <c r="L229" s="83">
        <f>IF(H229="x",G229*[1]RESULTATS!$H$30,0)</f>
        <v>0</v>
      </c>
      <c r="M229" s="84">
        <f>IF(I229="x",G229*[1]RESULTATS!$H$11,0)</f>
        <v>0</v>
      </c>
    </row>
    <row r="230" spans="1:13" ht="15.75" thickBot="1" x14ac:dyDescent="0.3">
      <c r="A230" s="542"/>
      <c r="B230" s="545"/>
      <c r="C230" s="529"/>
      <c r="D230" s="529"/>
      <c r="E230" s="529"/>
      <c r="F230" s="65" t="s">
        <v>31</v>
      </c>
      <c r="G230" s="6">
        <v>0</v>
      </c>
      <c r="H230" s="43"/>
      <c r="I230" s="43"/>
      <c r="J230" s="536"/>
      <c r="K230" s="536"/>
      <c r="L230" s="85">
        <f>IF(H230="x",G230*[1]RESULTATS!$H$30,0)</f>
        <v>0</v>
      </c>
      <c r="M230" s="86">
        <f>IF(I230="x",G230*[1]RESULTATS!$H$11,0)</f>
        <v>0</v>
      </c>
    </row>
    <row r="231" spans="1:13" x14ac:dyDescent="0.25">
      <c r="A231" s="540">
        <v>2</v>
      </c>
      <c r="B231" s="543" t="s">
        <v>770</v>
      </c>
      <c r="C231" s="527" t="s">
        <v>771</v>
      </c>
      <c r="D231" s="527" t="s">
        <v>772</v>
      </c>
      <c r="E231" s="527" t="s">
        <v>773</v>
      </c>
      <c r="F231" s="60" t="s">
        <v>16</v>
      </c>
      <c r="G231" s="2">
        <v>0</v>
      </c>
      <c r="H231" s="2"/>
      <c r="I231" s="2"/>
      <c r="J231" s="537"/>
      <c r="K231" s="537"/>
      <c r="L231" s="94">
        <f>IF(H231="x",G231*[1]RESULTATS!$H$30,0)</f>
        <v>0</v>
      </c>
      <c r="M231" s="95">
        <f>IF(I231="x",G231*[1]RESULTATS!$H$11,0)</f>
        <v>0</v>
      </c>
    </row>
    <row r="232" spans="1:13" x14ac:dyDescent="0.25">
      <c r="A232" s="541"/>
      <c r="B232" s="544"/>
      <c r="C232" s="528"/>
      <c r="D232" s="528"/>
      <c r="E232" s="528"/>
      <c r="F232" s="37" t="s">
        <v>17</v>
      </c>
      <c r="G232" s="4">
        <v>0</v>
      </c>
      <c r="H232" s="4"/>
      <c r="I232" s="4"/>
      <c r="J232" s="538"/>
      <c r="K232" s="538"/>
      <c r="L232" s="83">
        <f>IF(H232="x",G232*[1]RESULTATS!$H$30,0)</f>
        <v>0</v>
      </c>
      <c r="M232" s="84">
        <f>IF(I232="x",G232*[1]RESULTATS!$H$11,0)</f>
        <v>0</v>
      </c>
    </row>
    <row r="233" spans="1:13" x14ac:dyDescent="0.25">
      <c r="A233" s="541"/>
      <c r="B233" s="544"/>
      <c r="C233" s="528"/>
      <c r="D233" s="528"/>
      <c r="E233" s="528"/>
      <c r="F233" s="37" t="s">
        <v>774</v>
      </c>
      <c r="G233" s="4">
        <v>0</v>
      </c>
      <c r="H233" s="4"/>
      <c r="I233" s="4"/>
      <c r="J233" s="538"/>
      <c r="K233" s="538"/>
      <c r="L233" s="83">
        <f>IF(H233="x",G233*[1]RESULTATS!$H$30,0)</f>
        <v>0</v>
      </c>
      <c r="M233" s="84">
        <f>IF(I233="x",G233*[1]RESULTATS!$H$11,0)</f>
        <v>0</v>
      </c>
    </row>
    <row r="234" spans="1:13" x14ac:dyDescent="0.25">
      <c r="A234" s="541"/>
      <c r="B234" s="544"/>
      <c r="C234" s="528"/>
      <c r="D234" s="528"/>
      <c r="E234" s="528"/>
      <c r="F234" s="37" t="s">
        <v>775</v>
      </c>
      <c r="G234" s="4">
        <v>1</v>
      </c>
      <c r="H234" s="4"/>
      <c r="I234" s="4"/>
      <c r="J234" s="538"/>
      <c r="K234" s="538"/>
      <c r="L234" s="83">
        <f>IF(H234="x",G234*[1]RESULTATS!$H$30,0)</f>
        <v>0</v>
      </c>
      <c r="M234" s="84">
        <f>IF(I234="x",G234*[1]RESULTATS!$H$11,0)</f>
        <v>0</v>
      </c>
    </row>
    <row r="235" spans="1:13" x14ac:dyDescent="0.25">
      <c r="A235" s="541"/>
      <c r="B235" s="544"/>
      <c r="C235" s="528"/>
      <c r="D235" s="528"/>
      <c r="E235" s="528"/>
      <c r="F235" s="37" t="s">
        <v>776</v>
      </c>
      <c r="G235" s="4">
        <v>2</v>
      </c>
      <c r="H235" s="4"/>
      <c r="I235" s="4"/>
      <c r="J235" s="538"/>
      <c r="K235" s="538"/>
      <c r="L235" s="83">
        <f>IF(H235="x",G235*[1]RESULTATS!$H$30,0)</f>
        <v>0</v>
      </c>
      <c r="M235" s="84">
        <f>IF(I235="x",G235*[1]RESULTATS!$H$11,0)</f>
        <v>0</v>
      </c>
    </row>
    <row r="236" spans="1:13" x14ac:dyDescent="0.25">
      <c r="A236" s="541"/>
      <c r="B236" s="544"/>
      <c r="C236" s="528"/>
      <c r="D236" s="528"/>
      <c r="E236" s="528"/>
      <c r="F236" s="37" t="s">
        <v>777</v>
      </c>
      <c r="G236" s="4">
        <v>3</v>
      </c>
      <c r="H236" s="4"/>
      <c r="I236" s="4"/>
      <c r="J236" s="538"/>
      <c r="K236" s="538"/>
      <c r="L236" s="83">
        <f>IF(H236="x",G236*[1]RESULTATS!$H$30,0)</f>
        <v>0</v>
      </c>
      <c r="M236" s="84">
        <f>IF(I236="x",G236*[1]RESULTATS!$H$11,0)</f>
        <v>0</v>
      </c>
    </row>
    <row r="237" spans="1:13" x14ac:dyDescent="0.25">
      <c r="A237" s="541"/>
      <c r="B237" s="544"/>
      <c r="C237" s="528"/>
      <c r="D237" s="528"/>
      <c r="E237" s="528"/>
      <c r="F237" s="37" t="s">
        <v>778</v>
      </c>
      <c r="G237" s="4">
        <v>4</v>
      </c>
      <c r="H237" s="4"/>
      <c r="I237" s="4"/>
      <c r="J237" s="538"/>
      <c r="K237" s="538"/>
      <c r="L237" s="83">
        <f>IF(H237="x",G237*[1]RESULTATS!$H$30,0)</f>
        <v>0</v>
      </c>
      <c r="M237" s="84">
        <f>IF(I237="x",G237*[1]RESULTATS!$H$11,0)</f>
        <v>0</v>
      </c>
    </row>
    <row r="238" spans="1:13" ht="15.75" thickBot="1" x14ac:dyDescent="0.3">
      <c r="A238" s="542"/>
      <c r="B238" s="545"/>
      <c r="C238" s="529"/>
      <c r="D238" s="529"/>
      <c r="E238" s="529"/>
      <c r="F238" s="65" t="s">
        <v>31</v>
      </c>
      <c r="G238" s="6">
        <v>0</v>
      </c>
      <c r="H238" s="6"/>
      <c r="I238" s="6"/>
      <c r="J238" s="539"/>
      <c r="K238" s="539"/>
      <c r="L238" s="88">
        <f>IF(H238="x",G238*[1]RESULTATS!$H$30,0)</f>
        <v>0</v>
      </c>
      <c r="M238" s="89">
        <f>IF(I238="x",G238*[1]RESULTATS!$H$11,0)</f>
        <v>0</v>
      </c>
    </row>
    <row r="239" spans="1:13" x14ac:dyDescent="0.25">
      <c r="A239" s="540">
        <v>2</v>
      </c>
      <c r="B239" s="543" t="s">
        <v>779</v>
      </c>
      <c r="C239" s="527" t="s">
        <v>780</v>
      </c>
      <c r="D239" s="527" t="s">
        <v>781</v>
      </c>
      <c r="E239" s="527" t="s">
        <v>773</v>
      </c>
      <c r="F239" s="60" t="s">
        <v>16</v>
      </c>
      <c r="G239" s="2">
        <v>0</v>
      </c>
      <c r="H239" s="2"/>
      <c r="I239" s="2"/>
      <c r="J239" s="537"/>
      <c r="K239" s="537"/>
      <c r="L239" s="81">
        <f>IF(H239="x",G239*[1]RESULTATS!$H$30,0)</f>
        <v>0</v>
      </c>
      <c r="M239" s="82">
        <f>IF(I239="x",G239*[1]RESULTATS!$H$11,0)</f>
        <v>0</v>
      </c>
    </row>
    <row r="240" spans="1:13" x14ac:dyDescent="0.25">
      <c r="A240" s="541"/>
      <c r="B240" s="544"/>
      <c r="C240" s="528"/>
      <c r="D240" s="528"/>
      <c r="E240" s="528"/>
      <c r="F240" s="37" t="s">
        <v>17</v>
      </c>
      <c r="G240" s="4">
        <v>0</v>
      </c>
      <c r="H240" s="4"/>
      <c r="I240" s="4"/>
      <c r="J240" s="538"/>
      <c r="K240" s="538"/>
      <c r="L240" s="83">
        <f>IF(H240="x",G240*[1]RESULTATS!$H$30,0)</f>
        <v>0</v>
      </c>
      <c r="M240" s="84">
        <f>IF(I240="x",G240*[1]RESULTATS!$H$11,0)</f>
        <v>0</v>
      </c>
    </row>
    <row r="241" spans="1:13" x14ac:dyDescent="0.25">
      <c r="A241" s="541"/>
      <c r="B241" s="544"/>
      <c r="C241" s="528"/>
      <c r="D241" s="528"/>
      <c r="E241" s="528"/>
      <c r="F241" s="37" t="s">
        <v>782</v>
      </c>
      <c r="G241" s="4">
        <v>0</v>
      </c>
      <c r="H241" s="4"/>
      <c r="I241" s="4"/>
      <c r="J241" s="538"/>
      <c r="K241" s="538"/>
      <c r="L241" s="83">
        <f>IF(H241="x",G241*[1]RESULTATS!$H$30,0)</f>
        <v>0</v>
      </c>
      <c r="M241" s="84">
        <f>IF(I241="x",G241*[1]RESULTATS!$H$11,0)</f>
        <v>0</v>
      </c>
    </row>
    <row r="242" spans="1:13" x14ac:dyDescent="0.25">
      <c r="A242" s="541"/>
      <c r="B242" s="544"/>
      <c r="C242" s="528"/>
      <c r="D242" s="528"/>
      <c r="E242" s="528"/>
      <c r="F242" s="37" t="s">
        <v>783</v>
      </c>
      <c r="G242" s="4">
        <v>1</v>
      </c>
      <c r="H242" s="4"/>
      <c r="I242" s="4"/>
      <c r="J242" s="538"/>
      <c r="K242" s="538"/>
      <c r="L242" s="83">
        <f>IF(H242="x",G242*[1]RESULTATS!$H$30,0)</f>
        <v>0</v>
      </c>
      <c r="M242" s="84">
        <f>IF(I242="x",G242*[1]RESULTATS!$H$11,0)</f>
        <v>0</v>
      </c>
    </row>
    <row r="243" spans="1:13" x14ac:dyDescent="0.25">
      <c r="A243" s="541"/>
      <c r="B243" s="544"/>
      <c r="C243" s="528"/>
      <c r="D243" s="528"/>
      <c r="E243" s="528"/>
      <c r="F243" s="37" t="s">
        <v>784</v>
      </c>
      <c r="G243" s="4">
        <v>2</v>
      </c>
      <c r="H243" s="4"/>
      <c r="I243" s="4"/>
      <c r="J243" s="538"/>
      <c r="K243" s="538"/>
      <c r="L243" s="83">
        <f>IF(H243="x",G243*[1]RESULTATS!$H$30,0)</f>
        <v>0</v>
      </c>
      <c r="M243" s="84">
        <f>IF(I243="x",G243*[1]RESULTATS!$H$11,0)</f>
        <v>0</v>
      </c>
    </row>
    <row r="244" spans="1:13" x14ac:dyDescent="0.25">
      <c r="A244" s="541"/>
      <c r="B244" s="544"/>
      <c r="C244" s="528"/>
      <c r="D244" s="528"/>
      <c r="E244" s="528"/>
      <c r="F244" s="37" t="s">
        <v>785</v>
      </c>
      <c r="G244" s="4">
        <v>3</v>
      </c>
      <c r="H244" s="4"/>
      <c r="I244" s="4"/>
      <c r="J244" s="538"/>
      <c r="K244" s="538"/>
      <c r="L244" s="83">
        <f>IF(H244="x",G244*[1]RESULTATS!$H$30,0)</f>
        <v>0</v>
      </c>
      <c r="M244" s="84">
        <f>IF(I244="x",G244*[1]RESULTATS!$H$11,0)</f>
        <v>0</v>
      </c>
    </row>
    <row r="245" spans="1:13" x14ac:dyDescent="0.25">
      <c r="A245" s="541"/>
      <c r="B245" s="544"/>
      <c r="C245" s="528"/>
      <c r="D245" s="528"/>
      <c r="E245" s="528"/>
      <c r="F245" s="37" t="s">
        <v>786</v>
      </c>
      <c r="G245" s="4">
        <v>4</v>
      </c>
      <c r="H245" s="4"/>
      <c r="I245" s="4"/>
      <c r="J245" s="538"/>
      <c r="K245" s="538"/>
      <c r="L245" s="83">
        <f>IF(H245="x",G245*[1]RESULTATS!$H$30,0)</f>
        <v>0</v>
      </c>
      <c r="M245" s="84">
        <f>IF(I245="x",G245*[1]RESULTATS!$H$11,0)</f>
        <v>0</v>
      </c>
    </row>
    <row r="246" spans="1:13" ht="15.75" thickBot="1" x14ac:dyDescent="0.3">
      <c r="A246" s="542"/>
      <c r="B246" s="545"/>
      <c r="C246" s="529"/>
      <c r="D246" s="529"/>
      <c r="E246" s="529"/>
      <c r="F246" s="65" t="s">
        <v>31</v>
      </c>
      <c r="G246" s="6">
        <v>0</v>
      </c>
      <c r="H246" s="6"/>
      <c r="I246" s="6"/>
      <c r="J246" s="539"/>
      <c r="K246" s="539"/>
      <c r="L246" s="85">
        <f>IF(H246="x",G246*[1]RESULTATS!$H$30,0)</f>
        <v>0</v>
      </c>
      <c r="M246" s="86">
        <f>IF(I246="x",G246*[1]RESULTATS!$H$11,0)</f>
        <v>0</v>
      </c>
    </row>
    <row r="247" spans="1:13" x14ac:dyDescent="0.25">
      <c r="A247" s="540">
        <v>2</v>
      </c>
      <c r="B247" s="543" t="s">
        <v>787</v>
      </c>
      <c r="C247" s="527" t="s">
        <v>788</v>
      </c>
      <c r="D247" s="527" t="s">
        <v>789</v>
      </c>
      <c r="E247" s="527" t="s">
        <v>790</v>
      </c>
      <c r="F247" s="60" t="s">
        <v>16</v>
      </c>
      <c r="G247" s="2">
        <v>0</v>
      </c>
      <c r="H247" s="2"/>
      <c r="I247" s="2"/>
      <c r="J247" s="537"/>
      <c r="K247" s="537"/>
      <c r="L247" s="94">
        <f>IF(H247="x",G247*[1]RESULTATS!$H$30,0)</f>
        <v>0</v>
      </c>
      <c r="M247" s="95">
        <f>IF(I247="x",G247*[1]RESULTATS!$H$11,0)</f>
        <v>0</v>
      </c>
    </row>
    <row r="248" spans="1:13" x14ac:dyDescent="0.25">
      <c r="A248" s="541"/>
      <c r="B248" s="544"/>
      <c r="C248" s="528"/>
      <c r="D248" s="528"/>
      <c r="E248" s="528"/>
      <c r="F248" s="37" t="s">
        <v>17</v>
      </c>
      <c r="G248" s="4">
        <v>0</v>
      </c>
      <c r="H248" s="4"/>
      <c r="I248" s="4"/>
      <c r="J248" s="538"/>
      <c r="K248" s="538"/>
      <c r="L248" s="83">
        <f>IF(H248="x",G248*[1]RESULTATS!$H$30,0)</f>
        <v>0</v>
      </c>
      <c r="M248" s="84">
        <f>IF(I248="x",G248*[1]RESULTATS!$H$11,0)</f>
        <v>0</v>
      </c>
    </row>
    <row r="249" spans="1:13" x14ac:dyDescent="0.25">
      <c r="A249" s="541"/>
      <c r="B249" s="544"/>
      <c r="C249" s="528"/>
      <c r="D249" s="528"/>
      <c r="E249" s="528"/>
      <c r="F249" s="37" t="s">
        <v>36</v>
      </c>
      <c r="G249" s="4">
        <v>0</v>
      </c>
      <c r="H249" s="4"/>
      <c r="I249" s="4"/>
      <c r="J249" s="538"/>
      <c r="K249" s="538"/>
      <c r="L249" s="83">
        <f>IF(H249="x",G249*[1]RESULTATS!$H$30,0)</f>
        <v>0</v>
      </c>
      <c r="M249" s="84">
        <f>IF(I249="x",G249*[1]RESULTATS!$H$11,0)</f>
        <v>0</v>
      </c>
    </row>
    <row r="250" spans="1:13" x14ac:dyDescent="0.25">
      <c r="A250" s="541"/>
      <c r="B250" s="544"/>
      <c r="C250" s="528"/>
      <c r="D250" s="528"/>
      <c r="E250" s="528"/>
      <c r="F250" s="37" t="s">
        <v>791</v>
      </c>
      <c r="G250" s="4">
        <v>2</v>
      </c>
      <c r="H250" s="4"/>
      <c r="I250" s="4"/>
      <c r="J250" s="538"/>
      <c r="K250" s="538"/>
      <c r="L250" s="83">
        <f>IF(H250="x",G250*[1]RESULTATS!$H$30,0)</f>
        <v>0</v>
      </c>
      <c r="M250" s="84">
        <f>IF(I250="x",G250*[1]RESULTATS!$H$11,0)</f>
        <v>0</v>
      </c>
    </row>
    <row r="251" spans="1:13" ht="29.1" customHeight="1" x14ac:dyDescent="0.25">
      <c r="A251" s="541"/>
      <c r="B251" s="544"/>
      <c r="C251" s="528"/>
      <c r="D251" s="528"/>
      <c r="E251" s="528"/>
      <c r="F251" s="37" t="s">
        <v>792</v>
      </c>
      <c r="G251" s="4">
        <v>4</v>
      </c>
      <c r="H251" s="4"/>
      <c r="I251" s="4"/>
      <c r="J251" s="538"/>
      <c r="K251" s="538"/>
      <c r="L251" s="83">
        <f>IF(H251="x",G251*[1]RESULTATS!$H$30,0)</f>
        <v>0</v>
      </c>
      <c r="M251" s="84">
        <f>IF(I251="x",G251*[1]RESULTATS!$H$11,0)</f>
        <v>0</v>
      </c>
    </row>
    <row r="252" spans="1:13" ht="15.75" thickBot="1" x14ac:dyDescent="0.3">
      <c r="A252" s="542"/>
      <c r="B252" s="545"/>
      <c r="C252" s="529"/>
      <c r="D252" s="529"/>
      <c r="E252" s="529"/>
      <c r="F252" s="65" t="s">
        <v>31</v>
      </c>
      <c r="G252" s="6">
        <v>0</v>
      </c>
      <c r="H252" s="6"/>
      <c r="I252" s="6"/>
      <c r="J252" s="539"/>
      <c r="K252" s="539"/>
      <c r="L252" s="85">
        <f>IF(H252="x",G252*[1]RESULTATS!$H$30,0)</f>
        <v>0</v>
      </c>
      <c r="M252" s="86">
        <f>IF(I252="x",G252*[1]RESULTATS!$H$11,0)</f>
        <v>0</v>
      </c>
    </row>
    <row r="253" spans="1:13" s="9" customFormat="1" ht="15.75" x14ac:dyDescent="0.25">
      <c r="A253" s="8"/>
      <c r="B253" s="8"/>
      <c r="F253" s="54" t="s">
        <v>86</v>
      </c>
      <c r="G253" s="13"/>
      <c r="H253" s="11">
        <f>SUMIF(H153:H252,"x",G153:G252)</f>
        <v>0</v>
      </c>
      <c r="I253" s="11">
        <f>SUMIF(I153:I252,"x",G153:G252)</f>
        <v>0</v>
      </c>
      <c r="L253" s="96">
        <f>SUM(L153:L252)</f>
        <v>0</v>
      </c>
      <c r="M253" s="96">
        <f>SUM(M153:M252)</f>
        <v>0</v>
      </c>
    </row>
    <row r="254" spans="1:13" s="9" customFormat="1" ht="15.75" x14ac:dyDescent="0.25">
      <c r="A254" s="8"/>
      <c r="B254" s="8"/>
      <c r="F254" s="55" t="s">
        <v>87</v>
      </c>
      <c r="G254" s="28">
        <v>0.315</v>
      </c>
      <c r="H254" s="8"/>
      <c r="I254" s="8"/>
      <c r="L254" s="8"/>
      <c r="M254" s="8"/>
    </row>
    <row r="255" spans="1:13" s="9" customFormat="1" x14ac:dyDescent="0.25">
      <c r="A255" s="8"/>
      <c r="B255" s="8"/>
      <c r="F255" s="69"/>
      <c r="G255" s="8"/>
      <c r="H255" s="8"/>
      <c r="I255" s="8"/>
      <c r="L255" s="8"/>
      <c r="M255" s="8"/>
    </row>
    <row r="256" spans="1:13" ht="19.5" thickBot="1" x14ac:dyDescent="0.3">
      <c r="A256" s="522" t="s">
        <v>343</v>
      </c>
      <c r="B256" s="523"/>
      <c r="C256" s="523"/>
      <c r="D256" s="523"/>
      <c r="E256" s="523"/>
      <c r="F256" s="523"/>
      <c r="G256" s="523"/>
      <c r="H256" s="523"/>
      <c r="I256" s="523"/>
      <c r="J256" s="524"/>
      <c r="K256" s="58"/>
      <c r="L256" s="87"/>
      <c r="M256" s="87"/>
    </row>
    <row r="257" spans="1:13" ht="45.75" thickBot="1" x14ac:dyDescent="0.3">
      <c r="A257" s="16">
        <v>2</v>
      </c>
      <c r="B257" s="17" t="s">
        <v>793</v>
      </c>
      <c r="C257" s="18" t="s">
        <v>794</v>
      </c>
      <c r="D257" s="18" t="s">
        <v>795</v>
      </c>
      <c r="E257" s="18" t="s">
        <v>796</v>
      </c>
      <c r="F257" s="18" t="s">
        <v>794</v>
      </c>
      <c r="G257" s="17">
        <v>4</v>
      </c>
      <c r="H257" s="17"/>
      <c r="I257" s="17"/>
      <c r="J257" s="78"/>
      <c r="K257" s="78"/>
      <c r="L257" s="92">
        <f>IF(H257="x",G257*[1]RESULTATS!$E$30,0)</f>
        <v>0</v>
      </c>
      <c r="M257" s="93">
        <f>IF(I257="x",G257*[1]RESULTATS!$E$30,0)</f>
        <v>0</v>
      </c>
    </row>
    <row r="258" spans="1:13" x14ac:dyDescent="0.25">
      <c r="A258" s="540">
        <v>2</v>
      </c>
      <c r="B258" s="543" t="s">
        <v>797</v>
      </c>
      <c r="C258" s="527" t="s">
        <v>798</v>
      </c>
      <c r="D258" s="527" t="s">
        <v>799</v>
      </c>
      <c r="E258" s="527" t="s">
        <v>800</v>
      </c>
      <c r="F258" s="60" t="s">
        <v>16</v>
      </c>
      <c r="G258" s="2">
        <v>0</v>
      </c>
      <c r="H258" s="50"/>
      <c r="I258" s="50"/>
      <c r="J258" s="534"/>
      <c r="K258" s="534"/>
      <c r="L258" s="81">
        <f>IF(H258="x",G258*[1]RESULTATS!$E$30,0)</f>
        <v>0</v>
      </c>
      <c r="M258" s="82">
        <f>IF(I258="x",G258*[1]RESULTATS!$E$30,0)</f>
        <v>0</v>
      </c>
    </row>
    <row r="259" spans="1:13" x14ac:dyDescent="0.25">
      <c r="A259" s="541"/>
      <c r="B259" s="544"/>
      <c r="C259" s="528"/>
      <c r="D259" s="528"/>
      <c r="E259" s="528"/>
      <c r="F259" s="37" t="s">
        <v>17</v>
      </c>
      <c r="G259" s="4">
        <v>0</v>
      </c>
      <c r="H259" s="42"/>
      <c r="I259" s="42"/>
      <c r="J259" s="535"/>
      <c r="K259" s="535"/>
      <c r="L259" s="83">
        <f>IF(H259="x",G259*[1]RESULTATS!$E$30,0)</f>
        <v>0</v>
      </c>
      <c r="M259" s="84">
        <f>IF(I259="x",G259*[1]RESULTATS!$E$30,0)</f>
        <v>0</v>
      </c>
    </row>
    <row r="260" spans="1:13" x14ac:dyDescent="0.25">
      <c r="A260" s="541"/>
      <c r="B260" s="544"/>
      <c r="C260" s="528"/>
      <c r="D260" s="528"/>
      <c r="E260" s="528"/>
      <c r="F260" s="37" t="s">
        <v>36</v>
      </c>
      <c r="G260" s="4">
        <v>0</v>
      </c>
      <c r="H260" s="42"/>
      <c r="I260" s="42"/>
      <c r="J260" s="535"/>
      <c r="K260" s="535"/>
      <c r="L260" s="83">
        <f>IF(H260="x",G260*[1]RESULTATS!$E$30,0)</f>
        <v>0</v>
      </c>
      <c r="M260" s="84">
        <f>IF(I260="x",G260*[1]RESULTATS!$E$30,0)</f>
        <v>0</v>
      </c>
    </row>
    <row r="261" spans="1:13" x14ac:dyDescent="0.25">
      <c r="A261" s="541"/>
      <c r="B261" s="544"/>
      <c r="C261" s="528"/>
      <c r="D261" s="528"/>
      <c r="E261" s="528"/>
      <c r="F261" s="37" t="s">
        <v>801</v>
      </c>
      <c r="G261" s="4">
        <v>1</v>
      </c>
      <c r="H261" s="42"/>
      <c r="I261" s="42"/>
      <c r="J261" s="535"/>
      <c r="K261" s="535"/>
      <c r="L261" s="83">
        <f>IF(H261="x",G261*[1]RESULTATS!$E$30,0)</f>
        <v>0</v>
      </c>
      <c r="M261" s="84">
        <f>IF(I261="x",G261*[1]RESULTATS!$E$30,0)</f>
        <v>0</v>
      </c>
    </row>
    <row r="262" spans="1:13" x14ac:dyDescent="0.25">
      <c r="A262" s="541"/>
      <c r="B262" s="544"/>
      <c r="C262" s="528"/>
      <c r="D262" s="528"/>
      <c r="E262" s="528"/>
      <c r="F262" s="37" t="s">
        <v>802</v>
      </c>
      <c r="G262" s="4">
        <v>2</v>
      </c>
      <c r="H262" s="42"/>
      <c r="I262" s="42"/>
      <c r="J262" s="535"/>
      <c r="K262" s="535"/>
      <c r="L262" s="83">
        <f>IF(H262="x",G262*[1]RESULTATS!$E$30,0)</f>
        <v>0</v>
      </c>
      <c r="M262" s="84">
        <f>IF(I262="x",G262*[1]RESULTATS!$E$30,0)</f>
        <v>0</v>
      </c>
    </row>
    <row r="263" spans="1:13" ht="30" x14ac:dyDescent="0.25">
      <c r="A263" s="541"/>
      <c r="B263" s="544"/>
      <c r="C263" s="528"/>
      <c r="D263" s="528"/>
      <c r="E263" s="528"/>
      <c r="F263" s="37" t="s">
        <v>803</v>
      </c>
      <c r="G263" s="4">
        <v>4</v>
      </c>
      <c r="H263" s="42"/>
      <c r="I263" s="42"/>
      <c r="J263" s="535"/>
      <c r="K263" s="535"/>
      <c r="L263" s="83">
        <f>IF(H263="x",G263*[1]RESULTATS!$E$30,0)</f>
        <v>0</v>
      </c>
      <c r="M263" s="84">
        <f>IF(I263="x",G263*[1]RESULTATS!$E$30,0)</f>
        <v>0</v>
      </c>
    </row>
    <row r="264" spans="1:13" ht="30" x14ac:dyDescent="0.25">
      <c r="A264" s="541"/>
      <c r="B264" s="544"/>
      <c r="C264" s="528"/>
      <c r="D264" s="528"/>
      <c r="E264" s="528"/>
      <c r="F264" s="37" t="s">
        <v>804</v>
      </c>
      <c r="G264" s="4">
        <v>6</v>
      </c>
      <c r="H264" s="42"/>
      <c r="I264" s="42"/>
      <c r="J264" s="535"/>
      <c r="K264" s="535"/>
      <c r="L264" s="83">
        <f>IF(H264="x",G264*[1]RESULTATS!$E$30,0)</f>
        <v>0</v>
      </c>
      <c r="M264" s="84">
        <f>IF(I264="x",G264*[1]RESULTATS!$E$30,0)</f>
        <v>0</v>
      </c>
    </row>
    <row r="265" spans="1:13" ht="92.85" customHeight="1" thickBot="1" x14ac:dyDescent="0.3">
      <c r="A265" s="542"/>
      <c r="B265" s="545"/>
      <c r="C265" s="529"/>
      <c r="D265" s="529"/>
      <c r="E265" s="529"/>
      <c r="F265" s="65" t="s">
        <v>805</v>
      </c>
      <c r="G265" s="6">
        <v>8</v>
      </c>
      <c r="H265" s="43"/>
      <c r="I265" s="43"/>
      <c r="J265" s="536"/>
      <c r="K265" s="536"/>
      <c r="L265" s="85">
        <f>IF(H265="x",G265*[1]RESULTATS!$E$30,0)</f>
        <v>0</v>
      </c>
      <c r="M265" s="86">
        <f>IF(I265="x",G265*[1]RESULTATS!$E$30,0)</f>
        <v>0</v>
      </c>
    </row>
    <row r="266" spans="1:13" x14ac:dyDescent="0.25">
      <c r="A266" s="540">
        <v>2</v>
      </c>
      <c r="B266" s="543" t="s">
        <v>806</v>
      </c>
      <c r="C266" s="527" t="s">
        <v>807</v>
      </c>
      <c r="D266" s="527" t="s">
        <v>808</v>
      </c>
      <c r="E266" s="527" t="s">
        <v>809</v>
      </c>
      <c r="F266" s="60" t="s">
        <v>16</v>
      </c>
      <c r="G266" s="2">
        <v>0</v>
      </c>
      <c r="H266" s="2"/>
      <c r="I266" s="2"/>
      <c r="J266" s="537"/>
      <c r="K266" s="537"/>
      <c r="L266" s="81">
        <f>IF(H266="x",G266*[1]RESULTATS!$E$30,0)</f>
        <v>0</v>
      </c>
      <c r="M266" s="82">
        <f>IF(I266="x",G266*[1]RESULTATS!$E$30,0)</f>
        <v>0</v>
      </c>
    </row>
    <row r="267" spans="1:13" x14ac:dyDescent="0.25">
      <c r="A267" s="541"/>
      <c r="B267" s="544"/>
      <c r="C267" s="528"/>
      <c r="D267" s="528"/>
      <c r="E267" s="528"/>
      <c r="F267" s="37" t="s">
        <v>17</v>
      </c>
      <c r="G267" s="4">
        <v>0</v>
      </c>
      <c r="H267" s="4"/>
      <c r="I267" s="4"/>
      <c r="J267" s="538"/>
      <c r="K267" s="538"/>
      <c r="L267" s="83">
        <f>IF(H267="x",G267*[1]RESULTATS!$E$30,0)</f>
        <v>0</v>
      </c>
      <c r="M267" s="84">
        <f>IF(I267="x",G267*[1]RESULTATS!$E$30,0)</f>
        <v>0</v>
      </c>
    </row>
    <row r="268" spans="1:13" x14ac:dyDescent="0.25">
      <c r="A268" s="541"/>
      <c r="B268" s="544"/>
      <c r="C268" s="528"/>
      <c r="D268" s="528"/>
      <c r="E268" s="528"/>
      <c r="F268" s="37" t="s">
        <v>36</v>
      </c>
      <c r="G268" s="4">
        <v>0</v>
      </c>
      <c r="H268" s="4"/>
      <c r="I268" s="4"/>
      <c r="J268" s="538"/>
      <c r="K268" s="538"/>
      <c r="L268" s="83">
        <f>IF(H268="x",G268*[1]RESULTATS!$E$30,0)</f>
        <v>0</v>
      </c>
      <c r="M268" s="84">
        <f>IF(I268="x",G268*[1]RESULTATS!$E$30,0)</f>
        <v>0</v>
      </c>
    </row>
    <row r="269" spans="1:13" ht="57.6" customHeight="1" thickBot="1" x14ac:dyDescent="0.3">
      <c r="A269" s="542"/>
      <c r="B269" s="545"/>
      <c r="C269" s="529"/>
      <c r="D269" s="529"/>
      <c r="E269" s="529"/>
      <c r="F269" s="37" t="s">
        <v>45</v>
      </c>
      <c r="G269" s="4">
        <v>2</v>
      </c>
      <c r="H269" s="4"/>
      <c r="I269" s="4"/>
      <c r="J269" s="539"/>
      <c r="K269" s="539"/>
      <c r="L269" s="85">
        <f>IF(H269="x",G269*[1]RESULTATS!$E$30,0)</f>
        <v>0</v>
      </c>
      <c r="M269" s="86">
        <f>IF(I269="x",G269*[1]RESULTATS!$E$30,0)</f>
        <v>0</v>
      </c>
    </row>
    <row r="270" spans="1:13" ht="14.85" customHeight="1" x14ac:dyDescent="0.25">
      <c r="A270" s="540">
        <v>2</v>
      </c>
      <c r="B270" s="543" t="s">
        <v>810</v>
      </c>
      <c r="C270" s="527" t="s">
        <v>811</v>
      </c>
      <c r="D270" s="527" t="s">
        <v>812</v>
      </c>
      <c r="E270" s="527" t="s">
        <v>813</v>
      </c>
      <c r="F270" s="60" t="s">
        <v>16</v>
      </c>
      <c r="G270" s="2">
        <v>0</v>
      </c>
      <c r="H270" s="2"/>
      <c r="I270" s="2"/>
      <c r="J270" s="534"/>
      <c r="K270" s="534"/>
      <c r="L270" s="94">
        <f>IF(H270="x",G270*[1]RESULTATS!$E$30,0)</f>
        <v>0</v>
      </c>
      <c r="M270" s="95">
        <f>IF(I270="x",G270*[1]RESULTATS!$E$30,0)</f>
        <v>0</v>
      </c>
    </row>
    <row r="271" spans="1:13" x14ac:dyDescent="0.25">
      <c r="A271" s="541"/>
      <c r="B271" s="544"/>
      <c r="C271" s="528"/>
      <c r="D271" s="528"/>
      <c r="E271" s="528"/>
      <c r="F271" s="37" t="s">
        <v>17</v>
      </c>
      <c r="G271" s="4">
        <v>0</v>
      </c>
      <c r="H271" s="4"/>
      <c r="I271" s="4"/>
      <c r="J271" s="535"/>
      <c r="K271" s="535"/>
      <c r="L271" s="83">
        <f>IF(H271="x",G271*[1]RESULTATS!$E$30,0)</f>
        <v>0</v>
      </c>
      <c r="M271" s="84">
        <f>IF(I271="x",G271*[1]RESULTATS!$E$30,0)</f>
        <v>0</v>
      </c>
    </row>
    <row r="272" spans="1:13" x14ac:dyDescent="0.25">
      <c r="A272" s="541"/>
      <c r="B272" s="544"/>
      <c r="C272" s="528"/>
      <c r="D272" s="528"/>
      <c r="E272" s="528"/>
      <c r="F272" s="37" t="s">
        <v>36</v>
      </c>
      <c r="G272" s="4">
        <v>0</v>
      </c>
      <c r="H272" s="4"/>
      <c r="I272" s="4"/>
      <c r="J272" s="535"/>
      <c r="K272" s="535"/>
      <c r="L272" s="83">
        <f>IF(H272="x",G272*[1]RESULTATS!$E$30,0)</f>
        <v>0</v>
      </c>
      <c r="M272" s="84">
        <f>IF(I272="x",G272*[1]RESULTATS!$E$30,0)</f>
        <v>0</v>
      </c>
    </row>
    <row r="273" spans="1:13" ht="15.75" thickBot="1" x14ac:dyDescent="0.3">
      <c r="A273" s="542"/>
      <c r="B273" s="545"/>
      <c r="C273" s="529"/>
      <c r="D273" s="529"/>
      <c r="E273" s="529"/>
      <c r="F273" s="65" t="s">
        <v>45</v>
      </c>
      <c r="G273" s="6">
        <v>2</v>
      </c>
      <c r="H273" s="6"/>
      <c r="I273" s="6"/>
      <c r="J273" s="536"/>
      <c r="K273" s="536"/>
      <c r="L273" s="88">
        <f>IF(H273="x",G273*[1]RESULTATS!$E$30,0)</f>
        <v>0</v>
      </c>
      <c r="M273" s="89">
        <f>IF(I273="x",G273*[1]RESULTATS!$E$30,0)</f>
        <v>0</v>
      </c>
    </row>
    <row r="274" spans="1:13" ht="14.85" customHeight="1" x14ac:dyDescent="0.25">
      <c r="A274" s="540">
        <v>2</v>
      </c>
      <c r="B274" s="543" t="s">
        <v>814</v>
      </c>
      <c r="C274" s="527" t="s">
        <v>815</v>
      </c>
      <c r="D274" s="527" t="s">
        <v>816</v>
      </c>
      <c r="E274" s="527" t="s">
        <v>817</v>
      </c>
      <c r="F274" s="60" t="s">
        <v>16</v>
      </c>
      <c r="G274" s="2">
        <v>0</v>
      </c>
      <c r="H274" s="2"/>
      <c r="I274" s="2"/>
      <c r="J274" s="537"/>
      <c r="K274" s="537"/>
      <c r="L274" s="81">
        <f>IF(H274="x",G274*[1]RESULTATS!$E$30,0)</f>
        <v>0</v>
      </c>
      <c r="M274" s="82">
        <f>IF(I274="x",G274*[1]RESULTATS!$E$30,0)</f>
        <v>0</v>
      </c>
    </row>
    <row r="275" spans="1:13" x14ac:dyDescent="0.25">
      <c r="A275" s="541"/>
      <c r="B275" s="544"/>
      <c r="C275" s="528"/>
      <c r="D275" s="528"/>
      <c r="E275" s="528"/>
      <c r="F275" s="37" t="s">
        <v>399</v>
      </c>
      <c r="G275" s="4">
        <v>0</v>
      </c>
      <c r="H275" s="4"/>
      <c r="I275" s="4"/>
      <c r="J275" s="538"/>
      <c r="K275" s="538"/>
      <c r="L275" s="83">
        <f>IF(H275="x",G275*[1]RESULTATS!$E$30,0)</f>
        <v>0</v>
      </c>
      <c r="M275" s="84">
        <f>IF(I275="x",G275*[1]RESULTATS!$E$30,0)</f>
        <v>0</v>
      </c>
    </row>
    <row r="276" spans="1:13" x14ac:dyDescent="0.25">
      <c r="A276" s="541"/>
      <c r="B276" s="544"/>
      <c r="C276" s="528"/>
      <c r="D276" s="528"/>
      <c r="E276" s="528"/>
      <c r="F276" s="37" t="s">
        <v>36</v>
      </c>
      <c r="G276" s="4">
        <v>0</v>
      </c>
      <c r="H276" s="4"/>
      <c r="I276" s="4"/>
      <c r="J276" s="538"/>
      <c r="K276" s="538"/>
      <c r="L276" s="83">
        <f>IF(H276="x",G276*[1]RESULTATS!$E$30,0)</f>
        <v>0</v>
      </c>
      <c r="M276" s="84">
        <f>IF(I276="x",G276*[1]RESULTATS!$E$30,0)</f>
        <v>0</v>
      </c>
    </row>
    <row r="277" spans="1:13" x14ac:dyDescent="0.25">
      <c r="A277" s="541"/>
      <c r="B277" s="544"/>
      <c r="C277" s="528"/>
      <c r="D277" s="528"/>
      <c r="E277" s="528"/>
      <c r="F277" s="37" t="s">
        <v>45</v>
      </c>
      <c r="G277" s="4">
        <v>2</v>
      </c>
      <c r="H277" s="4"/>
      <c r="I277" s="4"/>
      <c r="J277" s="538"/>
      <c r="K277" s="538"/>
      <c r="L277" s="83">
        <f>IF(H277="x",G277*[1]RESULTATS!$E$30,0)</f>
        <v>0</v>
      </c>
      <c r="M277" s="84">
        <f>IF(I277="x",G277*[1]RESULTATS!$E$30,0)</f>
        <v>0</v>
      </c>
    </row>
    <row r="278" spans="1:13" x14ac:dyDescent="0.25">
      <c r="A278" s="541"/>
      <c r="B278" s="544"/>
      <c r="C278" s="528"/>
      <c r="D278" s="528"/>
      <c r="E278" s="528"/>
      <c r="F278" s="37" t="s">
        <v>818</v>
      </c>
      <c r="G278" s="4">
        <v>4</v>
      </c>
      <c r="H278" s="4"/>
      <c r="I278" s="4"/>
      <c r="J278" s="538"/>
      <c r="K278" s="538"/>
      <c r="L278" s="83">
        <f>IF(H278="x",G278*[1]RESULTATS!$E$30,0)</f>
        <v>0</v>
      </c>
      <c r="M278" s="84">
        <f>IF(I278="x",G278*[1]RESULTATS!$E$30,0)</f>
        <v>0</v>
      </c>
    </row>
    <row r="279" spans="1:13" ht="15.75" thickBot="1" x14ac:dyDescent="0.3">
      <c r="A279" s="542"/>
      <c r="B279" s="545"/>
      <c r="C279" s="529"/>
      <c r="D279" s="529"/>
      <c r="E279" s="529"/>
      <c r="F279" s="65" t="s">
        <v>31</v>
      </c>
      <c r="G279" s="6">
        <v>0</v>
      </c>
      <c r="H279" s="6"/>
      <c r="I279" s="6"/>
      <c r="J279" s="539"/>
      <c r="K279" s="539"/>
      <c r="L279" s="85">
        <f>IF(H279="x",G279*[1]RESULTATS!$E$30,0)</f>
        <v>0</v>
      </c>
      <c r="M279" s="86">
        <f>IF(I279="x",G279*[1]RESULTATS!$E$30,0)</f>
        <v>0</v>
      </c>
    </row>
    <row r="280" spans="1:13" x14ac:dyDescent="0.25">
      <c r="A280" s="540">
        <v>2</v>
      </c>
      <c r="B280" s="543" t="s">
        <v>819</v>
      </c>
      <c r="C280" s="527" t="s">
        <v>820</v>
      </c>
      <c r="D280" s="527" t="s">
        <v>821</v>
      </c>
      <c r="E280" s="527" t="s">
        <v>822</v>
      </c>
      <c r="F280" s="60" t="s">
        <v>16</v>
      </c>
      <c r="G280" s="2">
        <v>0</v>
      </c>
      <c r="H280" s="2"/>
      <c r="I280" s="2"/>
      <c r="J280" s="537"/>
      <c r="K280" s="537"/>
      <c r="L280" s="81">
        <f>IF(H280="x",G280*[1]RESULTATS!$E$30,0)</f>
        <v>0</v>
      </c>
      <c r="M280" s="82">
        <f>IF(I280="x",G280*[1]RESULTATS!$E$30,0)</f>
        <v>0</v>
      </c>
    </row>
    <row r="281" spans="1:13" x14ac:dyDescent="0.25">
      <c r="A281" s="541"/>
      <c r="B281" s="544"/>
      <c r="C281" s="528"/>
      <c r="D281" s="528"/>
      <c r="E281" s="528"/>
      <c r="F281" s="37" t="s">
        <v>17</v>
      </c>
      <c r="G281" s="4">
        <v>0</v>
      </c>
      <c r="H281" s="4"/>
      <c r="I281" s="4"/>
      <c r="J281" s="538"/>
      <c r="K281" s="538"/>
      <c r="L281" s="83">
        <f>IF(H281="x",G281*[1]RESULTATS!$E$30,0)</f>
        <v>0</v>
      </c>
      <c r="M281" s="84">
        <f>IF(I281="x",G281*[1]RESULTATS!$E$30,0)</f>
        <v>0</v>
      </c>
    </row>
    <row r="282" spans="1:13" x14ac:dyDescent="0.25">
      <c r="A282" s="541"/>
      <c r="B282" s="544"/>
      <c r="C282" s="528"/>
      <c r="D282" s="528"/>
      <c r="E282" s="528"/>
      <c r="F282" s="37" t="s">
        <v>357</v>
      </c>
      <c r="G282" s="4">
        <v>0</v>
      </c>
      <c r="H282" s="4"/>
      <c r="I282" s="4"/>
      <c r="J282" s="538"/>
      <c r="K282" s="538"/>
      <c r="L282" s="83">
        <f>IF(H282="x",G282*[1]RESULTATS!$E$30,0)</f>
        <v>0</v>
      </c>
      <c r="M282" s="84">
        <f>IF(I282="x",G282*[1]RESULTATS!$E$30,0)</f>
        <v>0</v>
      </c>
    </row>
    <row r="283" spans="1:13" x14ac:dyDescent="0.25">
      <c r="A283" s="541"/>
      <c r="B283" s="544"/>
      <c r="C283" s="528"/>
      <c r="D283" s="528"/>
      <c r="E283" s="528"/>
      <c r="F283" s="37" t="s">
        <v>376</v>
      </c>
      <c r="G283" s="4">
        <v>1</v>
      </c>
      <c r="H283" s="4"/>
      <c r="I283" s="4"/>
      <c r="J283" s="538"/>
      <c r="K283" s="538"/>
      <c r="L283" s="83">
        <f>IF(H283="x",G283*[1]RESULTATS!$E$30,0)</f>
        <v>0</v>
      </c>
      <c r="M283" s="84">
        <f>IF(I283="x",G283*[1]RESULTATS!$E$30,0)</f>
        <v>0</v>
      </c>
    </row>
    <row r="284" spans="1:13" x14ac:dyDescent="0.25">
      <c r="A284" s="541"/>
      <c r="B284" s="544"/>
      <c r="C284" s="528"/>
      <c r="D284" s="528"/>
      <c r="E284" s="528"/>
      <c r="F284" s="37" t="s">
        <v>377</v>
      </c>
      <c r="G284" s="4">
        <v>2</v>
      </c>
      <c r="H284" s="4"/>
      <c r="I284" s="4"/>
      <c r="J284" s="538"/>
      <c r="K284" s="538"/>
      <c r="L284" s="83">
        <f>IF(H284="x",G284*[1]RESULTATS!$E$30,0)</f>
        <v>0</v>
      </c>
      <c r="M284" s="84">
        <f>IF(I284="x",G284*[1]RESULTATS!$E$30,0)</f>
        <v>0</v>
      </c>
    </row>
    <row r="285" spans="1:13" x14ac:dyDescent="0.25">
      <c r="A285" s="541"/>
      <c r="B285" s="544"/>
      <c r="C285" s="528"/>
      <c r="D285" s="528"/>
      <c r="E285" s="528"/>
      <c r="F285" s="37" t="s">
        <v>378</v>
      </c>
      <c r="G285" s="4">
        <v>3</v>
      </c>
      <c r="H285" s="4"/>
      <c r="I285" s="4"/>
      <c r="J285" s="538"/>
      <c r="K285" s="538"/>
      <c r="L285" s="83">
        <f>IF(H285="x",G285*[1]RESULTATS!$E$30,0)</f>
        <v>0</v>
      </c>
      <c r="M285" s="84">
        <f>IF(I285="x",G285*[1]RESULTATS!$E$30,0)</f>
        <v>0</v>
      </c>
    </row>
    <row r="286" spans="1:13" ht="15.75" thickBot="1" x14ac:dyDescent="0.3">
      <c r="A286" s="542"/>
      <c r="B286" s="545"/>
      <c r="C286" s="529"/>
      <c r="D286" s="529"/>
      <c r="E286" s="529"/>
      <c r="F286" s="65" t="s">
        <v>379</v>
      </c>
      <c r="G286" s="6">
        <v>4</v>
      </c>
      <c r="H286" s="6"/>
      <c r="I286" s="6"/>
      <c r="J286" s="539"/>
      <c r="K286" s="539"/>
      <c r="L286" s="85">
        <f>IF(H286="x",G286*[1]RESULTATS!$E$30,0)</f>
        <v>0</v>
      </c>
      <c r="M286" s="86">
        <f>IF(I286="x",G286*[1]RESULTATS!$E$30,0)</f>
        <v>0</v>
      </c>
    </row>
    <row r="287" spans="1:13" x14ac:dyDescent="0.25">
      <c r="A287" s="540">
        <v>2</v>
      </c>
      <c r="B287" s="543" t="s">
        <v>823</v>
      </c>
      <c r="C287" s="527" t="s">
        <v>824</v>
      </c>
      <c r="D287" s="527" t="s">
        <v>825</v>
      </c>
      <c r="E287" s="527" t="s">
        <v>826</v>
      </c>
      <c r="F287" s="60" t="s">
        <v>16</v>
      </c>
      <c r="G287" s="2">
        <v>0</v>
      </c>
      <c r="H287" s="2"/>
      <c r="I287" s="2"/>
      <c r="J287" s="537"/>
      <c r="K287" s="537"/>
      <c r="L287" s="81">
        <f>IF(H287="x",G287*[1]RESULTATS!$E$30,0)</f>
        <v>0</v>
      </c>
      <c r="M287" s="82">
        <f>IF(I287="x",G287*[1]RESULTATS!$E$30,0)</f>
        <v>0</v>
      </c>
    </row>
    <row r="288" spans="1:13" x14ac:dyDescent="0.25">
      <c r="A288" s="541"/>
      <c r="B288" s="544"/>
      <c r="C288" s="528"/>
      <c r="D288" s="528"/>
      <c r="E288" s="528"/>
      <c r="F288" s="37" t="s">
        <v>17</v>
      </c>
      <c r="G288" s="4">
        <v>0</v>
      </c>
      <c r="H288" s="4"/>
      <c r="I288" s="4"/>
      <c r="J288" s="538"/>
      <c r="K288" s="538"/>
      <c r="L288" s="83">
        <f>IF(H288="x",G288*[1]RESULTATS!$E$30,0)</f>
        <v>0</v>
      </c>
      <c r="M288" s="84">
        <f>IF(I288="x",G288*[1]RESULTATS!$E$30,0)</f>
        <v>0</v>
      </c>
    </row>
    <row r="289" spans="1:13" x14ac:dyDescent="0.25">
      <c r="A289" s="541"/>
      <c r="B289" s="544"/>
      <c r="C289" s="528"/>
      <c r="D289" s="528"/>
      <c r="E289" s="528"/>
      <c r="F289" s="37" t="s">
        <v>36</v>
      </c>
      <c r="G289" s="4">
        <v>0</v>
      </c>
      <c r="H289" s="4"/>
      <c r="I289" s="4"/>
      <c r="J289" s="538"/>
      <c r="K289" s="538"/>
      <c r="L289" s="83">
        <f>IF(H289="x",G289*[1]RESULTATS!$E$30,0)</f>
        <v>0</v>
      </c>
      <c r="M289" s="84">
        <f>IF(I289="x",G289*[1]RESULTATS!$E$30,0)</f>
        <v>0</v>
      </c>
    </row>
    <row r="290" spans="1:13" x14ac:dyDescent="0.25">
      <c r="A290" s="541"/>
      <c r="B290" s="544"/>
      <c r="C290" s="528"/>
      <c r="D290" s="528"/>
      <c r="E290" s="528"/>
      <c r="F290" s="37" t="s">
        <v>827</v>
      </c>
      <c r="G290" s="4">
        <v>2</v>
      </c>
      <c r="H290" s="4"/>
      <c r="I290" s="4"/>
      <c r="J290" s="538"/>
      <c r="K290" s="538"/>
      <c r="L290" s="83">
        <f>IF(H290="x",G290*[1]RESULTATS!$E$30,0)</f>
        <v>0</v>
      </c>
      <c r="M290" s="84">
        <f>IF(I290="x",G290*[1]RESULTATS!$E$30,0)</f>
        <v>0</v>
      </c>
    </row>
    <row r="291" spans="1:13" ht="15.75" thickBot="1" x14ac:dyDescent="0.3">
      <c r="A291" s="542"/>
      <c r="B291" s="545"/>
      <c r="C291" s="529"/>
      <c r="D291" s="529"/>
      <c r="E291" s="529"/>
      <c r="F291" s="65" t="s">
        <v>45</v>
      </c>
      <c r="G291" s="6">
        <v>2</v>
      </c>
      <c r="H291" s="6"/>
      <c r="I291" s="6"/>
      <c r="J291" s="539"/>
      <c r="K291" s="539"/>
      <c r="L291" s="85">
        <f>IF(H291="x",G291*[1]RESULTATS!$E$30,0)</f>
        <v>0</v>
      </c>
      <c r="M291" s="86">
        <f>IF(I291="x",G291*[1]RESULTATS!$E$30,0)</f>
        <v>0</v>
      </c>
    </row>
    <row r="292" spans="1:13" s="9" customFormat="1" ht="15.75" x14ac:dyDescent="0.25">
      <c r="A292" s="8"/>
      <c r="B292" s="8"/>
      <c r="F292" s="54" t="s">
        <v>86</v>
      </c>
      <c r="G292" s="13">
        <f>G257+G265+G269+G273+G278+G286+G290</f>
        <v>26</v>
      </c>
      <c r="H292" s="11">
        <f>SUMIF(H257:H291,"x",G257:G291)</f>
        <v>0</v>
      </c>
      <c r="I292" s="11">
        <f>SUMIF(I257:I291,"x",G257:G291)</f>
        <v>0</v>
      </c>
      <c r="L292" s="68">
        <f>SUM(L257:L291)</f>
        <v>0</v>
      </c>
      <c r="M292" s="68">
        <f>SUM(M257:M291)</f>
        <v>0</v>
      </c>
    </row>
    <row r="293" spans="1:13" s="9" customFormat="1" ht="15.75" x14ac:dyDescent="0.25">
      <c r="A293" s="8"/>
      <c r="B293" s="8"/>
      <c r="F293" s="55" t="s">
        <v>87</v>
      </c>
      <c r="G293" s="28">
        <v>5.5E-2</v>
      </c>
      <c r="H293" s="8"/>
      <c r="I293" s="8"/>
      <c r="L293" s="8"/>
      <c r="M293" s="8"/>
    </row>
    <row r="294" spans="1:13" s="9" customFormat="1" x14ac:dyDescent="0.25">
      <c r="A294" s="8"/>
      <c r="B294" s="8"/>
      <c r="F294" s="69"/>
      <c r="G294" s="8"/>
      <c r="H294" s="8"/>
      <c r="I294" s="8"/>
      <c r="L294" s="8"/>
      <c r="M294" s="8"/>
    </row>
    <row r="295" spans="1:13" ht="19.5" thickBot="1" x14ac:dyDescent="0.3">
      <c r="A295" s="522" t="s">
        <v>414</v>
      </c>
      <c r="B295" s="523"/>
      <c r="C295" s="523"/>
      <c r="D295" s="523"/>
      <c r="E295" s="523"/>
      <c r="F295" s="523"/>
      <c r="G295" s="523"/>
      <c r="H295" s="523"/>
      <c r="I295" s="523"/>
      <c r="J295" s="524"/>
      <c r="K295" s="58"/>
      <c r="L295" s="87"/>
      <c r="M295" s="87"/>
    </row>
    <row r="296" spans="1:13" ht="14.85" customHeight="1" x14ac:dyDescent="0.25">
      <c r="A296" s="540">
        <v>2</v>
      </c>
      <c r="B296" s="543" t="s">
        <v>828</v>
      </c>
      <c r="C296" s="527" t="s">
        <v>829</v>
      </c>
      <c r="D296" s="527" t="s">
        <v>830</v>
      </c>
      <c r="E296" s="527" t="s">
        <v>831</v>
      </c>
      <c r="F296" s="60" t="s">
        <v>16</v>
      </c>
      <c r="G296" s="2">
        <v>0</v>
      </c>
      <c r="H296" s="50"/>
      <c r="I296" s="50"/>
      <c r="J296" s="534"/>
      <c r="K296" s="534"/>
      <c r="L296" s="81">
        <f>IF(H296="x",G296*[1]RESULTATS!$D$30,0)</f>
        <v>0</v>
      </c>
      <c r="M296" s="82">
        <f>IF(I296="x",G296*[1]RESULTATS!$D$30,0)</f>
        <v>0</v>
      </c>
    </row>
    <row r="297" spans="1:13" x14ac:dyDescent="0.25">
      <c r="A297" s="541"/>
      <c r="B297" s="544"/>
      <c r="C297" s="528"/>
      <c r="D297" s="528"/>
      <c r="E297" s="528"/>
      <c r="F297" s="37" t="s">
        <v>17</v>
      </c>
      <c r="G297" s="4">
        <v>0</v>
      </c>
      <c r="H297" s="42"/>
      <c r="I297" s="42"/>
      <c r="J297" s="535"/>
      <c r="K297" s="535"/>
      <c r="L297" s="83">
        <f>IF(H297="x",G297*[1]RESULTATS!$D$30,0)</f>
        <v>0</v>
      </c>
      <c r="M297" s="84">
        <f>IF(I297="x",G297*[1]RESULTATS!$D$30,0)</f>
        <v>0</v>
      </c>
    </row>
    <row r="298" spans="1:13" x14ac:dyDescent="0.25">
      <c r="A298" s="541"/>
      <c r="B298" s="544"/>
      <c r="C298" s="528"/>
      <c r="D298" s="528"/>
      <c r="E298" s="528"/>
      <c r="F298" s="37" t="s">
        <v>832</v>
      </c>
      <c r="G298" s="4">
        <v>0</v>
      </c>
      <c r="H298" s="42"/>
      <c r="I298" s="42"/>
      <c r="J298" s="535"/>
      <c r="K298" s="535"/>
      <c r="L298" s="83">
        <f>IF(H298="x",G298*[1]RESULTATS!$D$30,0)</f>
        <v>0</v>
      </c>
      <c r="M298" s="84">
        <f>IF(I298="x",G298*[1]RESULTATS!$D$30,0)</f>
        <v>0</v>
      </c>
    </row>
    <row r="299" spans="1:13" x14ac:dyDescent="0.25">
      <c r="A299" s="541"/>
      <c r="B299" s="544"/>
      <c r="C299" s="528"/>
      <c r="D299" s="528"/>
      <c r="E299" s="528"/>
      <c r="F299" s="37" t="s">
        <v>833</v>
      </c>
      <c r="G299" s="4">
        <v>1</v>
      </c>
      <c r="H299" s="42"/>
      <c r="I299" s="42"/>
      <c r="J299" s="535"/>
      <c r="K299" s="535"/>
      <c r="L299" s="83">
        <f>IF(H299="x",G299*[1]RESULTATS!$D$30,0)</f>
        <v>0</v>
      </c>
      <c r="M299" s="84">
        <f>IF(I299="x",G299*[1]RESULTATS!$D$30,0)</f>
        <v>0</v>
      </c>
    </row>
    <row r="300" spans="1:13" ht="30" x14ac:dyDescent="0.25">
      <c r="A300" s="541"/>
      <c r="B300" s="544"/>
      <c r="C300" s="528"/>
      <c r="D300" s="528"/>
      <c r="E300" s="528"/>
      <c r="F300" s="37" t="s">
        <v>834</v>
      </c>
      <c r="G300" s="4">
        <v>2</v>
      </c>
      <c r="H300" s="42"/>
      <c r="I300" s="42"/>
      <c r="J300" s="535"/>
      <c r="K300" s="535"/>
      <c r="L300" s="83">
        <f>IF(H300="x",G300*[1]RESULTATS!$D$30,0)</f>
        <v>0</v>
      </c>
      <c r="M300" s="84">
        <f>IF(I300="x",G300*[1]RESULTATS!$D$30,0)</f>
        <v>0</v>
      </c>
    </row>
    <row r="301" spans="1:13" x14ac:dyDescent="0.25">
      <c r="A301" s="541"/>
      <c r="B301" s="544"/>
      <c r="C301" s="528"/>
      <c r="D301" s="528"/>
      <c r="E301" s="528"/>
      <c r="F301" s="37" t="s">
        <v>835</v>
      </c>
      <c r="G301" s="4">
        <v>3</v>
      </c>
      <c r="H301" s="42"/>
      <c r="I301" s="42"/>
      <c r="J301" s="535"/>
      <c r="K301" s="535"/>
      <c r="L301" s="83">
        <f>IF(H301="x",G301*[1]RESULTATS!$D$30,0)</f>
        <v>0</v>
      </c>
      <c r="M301" s="84">
        <f>IF(I301="x",G301*[1]RESULTATS!$D$30,0)</f>
        <v>0</v>
      </c>
    </row>
    <row r="302" spans="1:13" x14ac:dyDescent="0.25">
      <c r="A302" s="541"/>
      <c r="B302" s="544"/>
      <c r="C302" s="528"/>
      <c r="D302" s="528"/>
      <c r="E302" s="528"/>
      <c r="F302" s="37" t="s">
        <v>836</v>
      </c>
      <c r="G302" s="4">
        <v>4</v>
      </c>
      <c r="H302" s="42"/>
      <c r="I302" s="42"/>
      <c r="J302" s="535"/>
      <c r="K302" s="535"/>
      <c r="L302" s="83">
        <f>IF(H302="x",G302*[1]RESULTATS!$D$30,0)</f>
        <v>0</v>
      </c>
      <c r="M302" s="84">
        <f>IF(I302="x",G302*[1]RESULTATS!$D$30,0)</f>
        <v>0</v>
      </c>
    </row>
    <row r="303" spans="1:13" ht="30" x14ac:dyDescent="0.25">
      <c r="A303" s="541"/>
      <c r="B303" s="544"/>
      <c r="C303" s="528"/>
      <c r="D303" s="528"/>
      <c r="E303" s="528"/>
      <c r="F303" s="37" t="s">
        <v>837</v>
      </c>
      <c r="G303" s="4">
        <v>4</v>
      </c>
      <c r="H303" s="42"/>
      <c r="I303" s="42"/>
      <c r="J303" s="535"/>
      <c r="K303" s="535"/>
      <c r="L303" s="83">
        <f>IF(H303="x",G303*[1]RESULTATS!$D$30,0)</f>
        <v>0</v>
      </c>
      <c r="M303" s="84">
        <f>IF(I303="x",G303*[1]RESULTATS!$D$30,0)</f>
        <v>0</v>
      </c>
    </row>
    <row r="304" spans="1:13" ht="15.75" thickBot="1" x14ac:dyDescent="0.3">
      <c r="A304" s="542"/>
      <c r="B304" s="545"/>
      <c r="C304" s="529"/>
      <c r="D304" s="529"/>
      <c r="E304" s="529"/>
      <c r="F304" s="65" t="s">
        <v>31</v>
      </c>
      <c r="G304" s="6">
        <v>0</v>
      </c>
      <c r="H304" s="43"/>
      <c r="I304" s="43"/>
      <c r="J304" s="536"/>
      <c r="K304" s="536"/>
      <c r="L304" s="85">
        <f>IF(H304="x",G304*[1]RESULTATS!$D$30,0)</f>
        <v>0</v>
      </c>
      <c r="M304" s="86">
        <f>IF(I304="x",G304*[1]RESULTATS!$D$30,0)</f>
        <v>0</v>
      </c>
    </row>
    <row r="305" spans="1:13" ht="14.85" customHeight="1" x14ac:dyDescent="0.25">
      <c r="A305" s="540">
        <v>2</v>
      </c>
      <c r="B305" s="543" t="s">
        <v>838</v>
      </c>
      <c r="C305" s="527" t="s">
        <v>839</v>
      </c>
      <c r="D305" s="527" t="s">
        <v>840</v>
      </c>
      <c r="E305" s="527" t="s">
        <v>841</v>
      </c>
      <c r="F305" s="60" t="s">
        <v>16</v>
      </c>
      <c r="G305" s="2">
        <v>0</v>
      </c>
      <c r="H305" s="2"/>
      <c r="I305" s="2"/>
      <c r="J305" s="534"/>
      <c r="K305" s="534"/>
      <c r="L305" s="81">
        <f>IF(H305="x",G305*[1]RESULTATS!$D$30,0)</f>
        <v>0</v>
      </c>
      <c r="M305" s="82">
        <f>IF(I305="x",G305*[1]RESULTATS!$D$30,0)</f>
        <v>0</v>
      </c>
    </row>
    <row r="306" spans="1:13" x14ac:dyDescent="0.25">
      <c r="A306" s="541"/>
      <c r="B306" s="544"/>
      <c r="C306" s="528"/>
      <c r="D306" s="528"/>
      <c r="E306" s="528"/>
      <c r="F306" s="37" t="s">
        <v>17</v>
      </c>
      <c r="G306" s="4">
        <v>0</v>
      </c>
      <c r="H306" s="4"/>
      <c r="I306" s="4"/>
      <c r="J306" s="535"/>
      <c r="K306" s="535"/>
      <c r="L306" s="83">
        <f>IF(H306="x",G306*[1]RESULTATS!$D$30,0)</f>
        <v>0</v>
      </c>
      <c r="M306" s="84">
        <f>IF(I306="x",G306*[1]RESULTATS!$D$30,0)</f>
        <v>0</v>
      </c>
    </row>
    <row r="307" spans="1:13" x14ac:dyDescent="0.25">
      <c r="A307" s="541"/>
      <c r="B307" s="544"/>
      <c r="C307" s="528"/>
      <c r="D307" s="528"/>
      <c r="E307" s="528"/>
      <c r="F307" s="37" t="s">
        <v>36</v>
      </c>
      <c r="G307" s="4">
        <v>0</v>
      </c>
      <c r="H307" s="4"/>
      <c r="I307" s="4"/>
      <c r="J307" s="535"/>
      <c r="K307" s="535"/>
      <c r="L307" s="83">
        <f>IF(H307="x",G307*[1]RESULTATS!$D$30,0)</f>
        <v>0</v>
      </c>
      <c r="M307" s="84">
        <f>IF(I307="x",G307*[1]RESULTATS!$D$30,0)</f>
        <v>0</v>
      </c>
    </row>
    <row r="308" spans="1:13" ht="15.75" thickBot="1" x14ac:dyDescent="0.3">
      <c r="A308" s="542"/>
      <c r="B308" s="545"/>
      <c r="C308" s="529"/>
      <c r="D308" s="529"/>
      <c r="E308" s="529"/>
      <c r="F308" s="65" t="s">
        <v>45</v>
      </c>
      <c r="G308" s="6">
        <v>2</v>
      </c>
      <c r="H308" s="6"/>
      <c r="I308" s="6"/>
      <c r="J308" s="536"/>
      <c r="K308" s="535"/>
      <c r="L308" s="85">
        <f>IF(H308="x",G308*[1]RESULTATS!$D$30,0)</f>
        <v>0</v>
      </c>
      <c r="M308" s="86">
        <f>IF(I308="x",G308*[1]RESULTATS!$D$30,0)</f>
        <v>0</v>
      </c>
    </row>
    <row r="309" spans="1:13" ht="15" customHeight="1" x14ac:dyDescent="0.25">
      <c r="A309" s="540">
        <v>2</v>
      </c>
      <c r="B309" s="543" t="s">
        <v>842</v>
      </c>
      <c r="C309" s="527" t="s">
        <v>843</v>
      </c>
      <c r="D309" s="527" t="s">
        <v>844</v>
      </c>
      <c r="E309" s="527" t="s">
        <v>845</v>
      </c>
      <c r="F309" s="60" t="s">
        <v>16</v>
      </c>
      <c r="G309" s="2">
        <v>0</v>
      </c>
      <c r="H309" s="2"/>
      <c r="I309" s="2"/>
      <c r="J309" s="534"/>
      <c r="K309" s="534"/>
      <c r="L309" s="81">
        <f>IF(H309="x",G309*[1]RESULTATS!$D$30,0)</f>
        <v>0</v>
      </c>
      <c r="M309" s="82">
        <f>IF(I309="x",G309*[1]RESULTATS!$D$30,0)</f>
        <v>0</v>
      </c>
    </row>
    <row r="310" spans="1:13" x14ac:dyDescent="0.25">
      <c r="A310" s="541"/>
      <c r="B310" s="544"/>
      <c r="C310" s="528"/>
      <c r="D310" s="528"/>
      <c r="E310" s="528"/>
      <c r="F310" s="37" t="s">
        <v>17</v>
      </c>
      <c r="G310" s="4">
        <v>0</v>
      </c>
      <c r="H310" s="4"/>
      <c r="I310" s="4"/>
      <c r="J310" s="535"/>
      <c r="K310" s="535"/>
      <c r="L310" s="83">
        <f>IF(H310="x",G310*[1]RESULTATS!$D$30,0)</f>
        <v>0</v>
      </c>
      <c r="M310" s="84">
        <f>IF(I310="x",G310*[1]RESULTATS!$D$30,0)</f>
        <v>0</v>
      </c>
    </row>
    <row r="311" spans="1:13" x14ac:dyDescent="0.25">
      <c r="A311" s="541"/>
      <c r="B311" s="544"/>
      <c r="C311" s="528"/>
      <c r="D311" s="528"/>
      <c r="E311" s="528"/>
      <c r="F311" s="37" t="s">
        <v>846</v>
      </c>
      <c r="G311" s="4">
        <v>0</v>
      </c>
      <c r="H311" s="4"/>
      <c r="I311" s="4"/>
      <c r="J311" s="535"/>
      <c r="K311" s="535"/>
      <c r="L311" s="83">
        <f>IF(H311="x",G311*[1]RESULTATS!$D$30,0)</f>
        <v>0</v>
      </c>
      <c r="M311" s="84">
        <f>IF(I311="x",G311*[1]RESULTATS!$D$30,0)</f>
        <v>0</v>
      </c>
    </row>
    <row r="312" spans="1:13" ht="30" x14ac:dyDescent="0.25">
      <c r="A312" s="541"/>
      <c r="B312" s="544"/>
      <c r="C312" s="528"/>
      <c r="D312" s="528"/>
      <c r="E312" s="528"/>
      <c r="F312" s="37" t="s">
        <v>847</v>
      </c>
      <c r="G312" s="4">
        <v>1</v>
      </c>
      <c r="H312" s="4"/>
      <c r="I312" s="4"/>
      <c r="J312" s="535"/>
      <c r="K312" s="535"/>
      <c r="L312" s="83">
        <f>IF(H312="x",G312*[1]RESULTATS!$D$30,0)</f>
        <v>0</v>
      </c>
      <c r="M312" s="84">
        <f>IF(I312="x",G312*[1]RESULTATS!$D$30,0)</f>
        <v>0</v>
      </c>
    </row>
    <row r="313" spans="1:13" ht="30" x14ac:dyDescent="0.25">
      <c r="A313" s="541"/>
      <c r="B313" s="544"/>
      <c r="C313" s="528"/>
      <c r="D313" s="528"/>
      <c r="E313" s="528"/>
      <c r="F313" s="37" t="s">
        <v>848</v>
      </c>
      <c r="G313" s="4">
        <v>1</v>
      </c>
      <c r="H313" s="4"/>
      <c r="I313" s="4"/>
      <c r="J313" s="535"/>
      <c r="K313" s="535"/>
      <c r="L313" s="83">
        <f>IF(H313="x",G313*[1]RESULTATS!$D$30,0)</f>
        <v>0</v>
      </c>
      <c r="M313" s="84">
        <f>IF(I313="x",G313*[1]RESULTATS!$D$30,0)</f>
        <v>0</v>
      </c>
    </row>
    <row r="314" spans="1:13" ht="30" x14ac:dyDescent="0.25">
      <c r="A314" s="541"/>
      <c r="B314" s="544"/>
      <c r="C314" s="528"/>
      <c r="D314" s="528"/>
      <c r="E314" s="528"/>
      <c r="F314" s="37" t="s">
        <v>849</v>
      </c>
      <c r="G314" s="4">
        <v>1</v>
      </c>
      <c r="H314" s="4"/>
      <c r="I314" s="4"/>
      <c r="J314" s="535"/>
      <c r="K314" s="535"/>
      <c r="L314" s="83">
        <f>IF(H314="x",G314*[1]RESULTATS!$D$30,0)</f>
        <v>0</v>
      </c>
      <c r="M314" s="84">
        <f>IF(I314="x",G314*[1]RESULTATS!$D$30,0)</f>
        <v>0</v>
      </c>
    </row>
    <row r="315" spans="1:13" ht="30" x14ac:dyDescent="0.25">
      <c r="A315" s="541"/>
      <c r="B315" s="544"/>
      <c r="C315" s="528"/>
      <c r="D315" s="528"/>
      <c r="E315" s="528"/>
      <c r="F315" s="37" t="s">
        <v>850</v>
      </c>
      <c r="G315" s="4">
        <v>1</v>
      </c>
      <c r="H315" s="4"/>
      <c r="I315" s="4"/>
      <c r="J315" s="535"/>
      <c r="K315" s="535"/>
      <c r="L315" s="83">
        <f>IF(H315="x",G315*[1]RESULTATS!$D$30,0)</f>
        <v>0</v>
      </c>
      <c r="M315" s="84">
        <f>IF(I315="x",G315*[1]RESULTATS!$D$30,0)</f>
        <v>0</v>
      </c>
    </row>
    <row r="316" spans="1:13" ht="15.75" thickBot="1" x14ac:dyDescent="0.3">
      <c r="A316" s="542"/>
      <c r="B316" s="545"/>
      <c r="C316" s="529"/>
      <c r="D316" s="529"/>
      <c r="E316" s="529"/>
      <c r="F316" s="65" t="s">
        <v>31</v>
      </c>
      <c r="G316" s="6">
        <v>0</v>
      </c>
      <c r="H316" s="6"/>
      <c r="I316" s="6"/>
      <c r="J316" s="536"/>
      <c r="K316" s="536"/>
      <c r="L316" s="85">
        <f>IF(H316="x",G316*[1]RESULTATS!$D$30,0)</f>
        <v>0</v>
      </c>
      <c r="M316" s="86">
        <f>IF(I316="x",G316*[1]RESULTATS!$D$30,0)</f>
        <v>0</v>
      </c>
    </row>
    <row r="317" spans="1:13" x14ac:dyDescent="0.25">
      <c r="A317" s="540">
        <v>2</v>
      </c>
      <c r="B317" s="543" t="s">
        <v>851</v>
      </c>
      <c r="C317" s="527" t="s">
        <v>852</v>
      </c>
      <c r="D317" s="527" t="s">
        <v>853</v>
      </c>
      <c r="E317" s="527" t="s">
        <v>854</v>
      </c>
      <c r="F317" s="60" t="s">
        <v>16</v>
      </c>
      <c r="G317" s="2">
        <v>0</v>
      </c>
      <c r="H317" s="2"/>
      <c r="I317" s="2"/>
      <c r="J317" s="537"/>
      <c r="K317" s="537"/>
      <c r="L317" s="81">
        <f>IF(H317="x",G317*[1]RESULTATS!$D$30,0)</f>
        <v>0</v>
      </c>
      <c r="M317" s="82">
        <f>IF(I317="x",G317*[1]RESULTATS!$D$30,0)</f>
        <v>0</v>
      </c>
    </row>
    <row r="318" spans="1:13" x14ac:dyDescent="0.25">
      <c r="A318" s="541"/>
      <c r="B318" s="544"/>
      <c r="C318" s="528"/>
      <c r="D318" s="528"/>
      <c r="E318" s="528"/>
      <c r="F318" s="37" t="s">
        <v>17</v>
      </c>
      <c r="G318" s="4">
        <v>0</v>
      </c>
      <c r="H318" s="4"/>
      <c r="I318" s="4"/>
      <c r="J318" s="538"/>
      <c r="K318" s="538"/>
      <c r="L318" s="83">
        <f>IF(H318="x",G318*[1]RESULTATS!$D$30,0)</f>
        <v>0</v>
      </c>
      <c r="M318" s="84">
        <f>IF(I318="x",G318*[1]RESULTATS!$D$30,0)</f>
        <v>0</v>
      </c>
    </row>
    <row r="319" spans="1:13" x14ac:dyDescent="0.25">
      <c r="A319" s="541"/>
      <c r="B319" s="544"/>
      <c r="C319" s="528"/>
      <c r="D319" s="528"/>
      <c r="E319" s="528"/>
      <c r="F319" s="37" t="s">
        <v>36</v>
      </c>
      <c r="G319" s="4">
        <v>0</v>
      </c>
      <c r="H319" s="4"/>
      <c r="I319" s="4"/>
      <c r="J319" s="538"/>
      <c r="K319" s="538"/>
      <c r="L319" s="83">
        <f>IF(H319="x",G319*[1]RESULTATS!$D$30,0)</f>
        <v>0</v>
      </c>
      <c r="M319" s="84">
        <f>IF(I319="x",G319*[1]RESULTATS!$D$30,0)</f>
        <v>0</v>
      </c>
    </row>
    <row r="320" spans="1:13" ht="36.6" customHeight="1" thickBot="1" x14ac:dyDescent="0.3">
      <c r="A320" s="542"/>
      <c r="B320" s="545"/>
      <c r="C320" s="529"/>
      <c r="D320" s="529"/>
      <c r="E320" s="529"/>
      <c r="F320" s="65" t="s">
        <v>45</v>
      </c>
      <c r="G320" s="6">
        <v>2</v>
      </c>
      <c r="H320" s="6"/>
      <c r="I320" s="6"/>
      <c r="J320" s="539"/>
      <c r="K320" s="539"/>
      <c r="L320" s="85">
        <f>IF(H320="x",G320*[1]RESULTATS!$D$30,0)</f>
        <v>0</v>
      </c>
      <c r="M320" s="86">
        <f>IF(I320="x",G320*[1]RESULTATS!$D$30,0)</f>
        <v>0</v>
      </c>
    </row>
    <row r="321" spans="1:13" x14ac:dyDescent="0.25">
      <c r="A321" s="540">
        <v>2</v>
      </c>
      <c r="B321" s="543" t="s">
        <v>855</v>
      </c>
      <c r="C321" s="527" t="s">
        <v>852</v>
      </c>
      <c r="D321" s="527" t="s">
        <v>856</v>
      </c>
      <c r="E321" s="527" t="s">
        <v>857</v>
      </c>
      <c r="F321" s="60" t="s">
        <v>16</v>
      </c>
      <c r="G321" s="2">
        <v>0</v>
      </c>
      <c r="H321" s="2"/>
      <c r="I321" s="2"/>
      <c r="J321" s="537"/>
      <c r="K321" s="537"/>
      <c r="L321" s="81">
        <f>IF(H321="x",G321*[1]RESULTATS!$D$30,0)</f>
        <v>0</v>
      </c>
      <c r="M321" s="82">
        <f>IF(I321="x",G321*[1]RESULTATS!$D$30,0)</f>
        <v>0</v>
      </c>
    </row>
    <row r="322" spans="1:13" x14ac:dyDescent="0.25">
      <c r="A322" s="541"/>
      <c r="B322" s="544"/>
      <c r="C322" s="528"/>
      <c r="D322" s="528"/>
      <c r="E322" s="528"/>
      <c r="F322" s="37" t="s">
        <v>17</v>
      </c>
      <c r="G322" s="4">
        <v>0</v>
      </c>
      <c r="H322" s="4"/>
      <c r="I322" s="4"/>
      <c r="J322" s="538"/>
      <c r="K322" s="538"/>
      <c r="L322" s="83">
        <f>IF(H322="x",G322*[1]RESULTATS!$D$30,0)</f>
        <v>0</v>
      </c>
      <c r="M322" s="84">
        <f>IF(I322="x",G322*[1]RESULTATS!$D$30,0)</f>
        <v>0</v>
      </c>
    </row>
    <row r="323" spans="1:13" x14ac:dyDescent="0.25">
      <c r="A323" s="541"/>
      <c r="B323" s="544"/>
      <c r="C323" s="528"/>
      <c r="D323" s="528"/>
      <c r="E323" s="528"/>
      <c r="F323" s="37" t="s">
        <v>36</v>
      </c>
      <c r="G323" s="4">
        <v>0</v>
      </c>
      <c r="H323" s="4"/>
      <c r="I323" s="4"/>
      <c r="J323" s="538"/>
      <c r="K323" s="538"/>
      <c r="L323" s="83">
        <f>IF(H323="x",G323*[1]RESULTATS!$D$30,0)</f>
        <v>0</v>
      </c>
      <c r="M323" s="84">
        <f>IF(I323="x",G323*[1]RESULTATS!$D$30,0)</f>
        <v>0</v>
      </c>
    </row>
    <row r="324" spans="1:13" ht="15.75" thickBot="1" x14ac:dyDescent="0.3">
      <c r="A324" s="542"/>
      <c r="B324" s="545"/>
      <c r="C324" s="529"/>
      <c r="D324" s="529"/>
      <c r="E324" s="529"/>
      <c r="F324" s="65" t="s">
        <v>45</v>
      </c>
      <c r="G324" s="6">
        <v>2</v>
      </c>
      <c r="H324" s="6"/>
      <c r="I324" s="6"/>
      <c r="J324" s="539"/>
      <c r="K324" s="539"/>
      <c r="L324" s="85">
        <f>IF(H324="x",G324*[1]RESULTATS!$D$30,0)</f>
        <v>0</v>
      </c>
      <c r="M324" s="86">
        <f>IF(I324="x",G324*[1]RESULTATS!$D$30,0)</f>
        <v>0</v>
      </c>
    </row>
    <row r="325" spans="1:13" ht="14.85" customHeight="1" x14ac:dyDescent="0.25">
      <c r="A325" s="540">
        <v>2</v>
      </c>
      <c r="B325" s="543" t="s">
        <v>858</v>
      </c>
      <c r="C325" s="527" t="s">
        <v>859</v>
      </c>
      <c r="D325" s="527" t="s">
        <v>860</v>
      </c>
      <c r="E325" s="527" t="s">
        <v>861</v>
      </c>
      <c r="F325" s="60" t="s">
        <v>16</v>
      </c>
      <c r="G325" s="2">
        <v>0</v>
      </c>
      <c r="H325" s="50"/>
      <c r="I325" s="50"/>
      <c r="J325" s="534"/>
      <c r="K325" s="534"/>
      <c r="L325" s="81">
        <f>IF(H325="x",G325*[1]RESULTATS!$D$30,0)</f>
        <v>0</v>
      </c>
      <c r="M325" s="82">
        <f>IF(I325="x",G325*[1]RESULTATS!$D$30,0)</f>
        <v>0</v>
      </c>
    </row>
    <row r="326" spans="1:13" x14ac:dyDescent="0.25">
      <c r="A326" s="541"/>
      <c r="B326" s="544"/>
      <c r="C326" s="528"/>
      <c r="D326" s="528"/>
      <c r="E326" s="528"/>
      <c r="F326" s="37" t="s">
        <v>17</v>
      </c>
      <c r="G326" s="4">
        <v>0</v>
      </c>
      <c r="H326" s="42"/>
      <c r="I326" s="42"/>
      <c r="J326" s="535"/>
      <c r="K326" s="535"/>
      <c r="L326" s="83">
        <f>IF(H326="x",G326*[1]RESULTATS!$D$30,0)</f>
        <v>0</v>
      </c>
      <c r="M326" s="84">
        <f>IF(I326="x",G326*[1]RESULTATS!$D$30,0)</f>
        <v>0</v>
      </c>
    </row>
    <row r="327" spans="1:13" x14ac:dyDescent="0.25">
      <c r="A327" s="541"/>
      <c r="B327" s="544"/>
      <c r="C327" s="528"/>
      <c r="D327" s="528"/>
      <c r="E327" s="528"/>
      <c r="F327" s="37" t="s">
        <v>36</v>
      </c>
      <c r="G327" s="4">
        <v>0</v>
      </c>
      <c r="H327" s="42"/>
      <c r="I327" s="42"/>
      <c r="J327" s="535"/>
      <c r="K327" s="535"/>
      <c r="L327" s="83">
        <f>IF(H327="x",G327*[1]RESULTATS!$D$30,0)</f>
        <v>0</v>
      </c>
      <c r="M327" s="84">
        <f>IF(I327="x",G327*[1]RESULTATS!$D$30,0)</f>
        <v>0</v>
      </c>
    </row>
    <row r="328" spans="1:13" x14ac:dyDescent="0.25">
      <c r="A328" s="541"/>
      <c r="B328" s="544"/>
      <c r="C328" s="528"/>
      <c r="D328" s="528"/>
      <c r="E328" s="528"/>
      <c r="F328" s="37" t="s">
        <v>862</v>
      </c>
      <c r="G328" s="4">
        <v>2</v>
      </c>
      <c r="H328" s="42"/>
      <c r="I328" s="42"/>
      <c r="J328" s="535"/>
      <c r="K328" s="535"/>
      <c r="L328" s="83">
        <f>IF(H328="x",G328*[1]RESULTATS!$D$30,0)</f>
        <v>0</v>
      </c>
      <c r="M328" s="84">
        <f>IF(I328="x",G328*[1]RESULTATS!$D$30,0)</f>
        <v>0</v>
      </c>
    </row>
    <row r="329" spans="1:13" ht="15.75" thickBot="1" x14ac:dyDescent="0.3">
      <c r="A329" s="542"/>
      <c r="B329" s="545"/>
      <c r="C329" s="529"/>
      <c r="D329" s="529"/>
      <c r="E329" s="529"/>
      <c r="F329" s="65" t="s">
        <v>863</v>
      </c>
      <c r="G329" s="6">
        <v>4</v>
      </c>
      <c r="H329" s="43"/>
      <c r="I329" s="43"/>
      <c r="J329" s="536"/>
      <c r="K329" s="536"/>
      <c r="L329" s="85">
        <f>IF(H329="x",G329*[1]RESULTATS!$D$30,0)</f>
        <v>0</v>
      </c>
      <c r="M329" s="86">
        <f>IF(I329="x",G329*[1]RESULTATS!$D$30,0)</f>
        <v>0</v>
      </c>
    </row>
    <row r="330" spans="1:13" ht="14.85" customHeight="1" x14ac:dyDescent="0.25">
      <c r="A330" s="540">
        <v>2</v>
      </c>
      <c r="B330" s="543" t="s">
        <v>864</v>
      </c>
      <c r="C330" s="527" t="s">
        <v>865</v>
      </c>
      <c r="D330" s="527" t="s">
        <v>866</v>
      </c>
      <c r="E330" s="527" t="s">
        <v>867</v>
      </c>
      <c r="F330" s="60" t="s">
        <v>16</v>
      </c>
      <c r="G330" s="2">
        <v>0</v>
      </c>
      <c r="H330" s="2"/>
      <c r="I330" s="2"/>
      <c r="J330" s="534"/>
      <c r="K330" s="534"/>
      <c r="L330" s="81">
        <f>IF(H330="x",G330*[1]RESULTATS!$D$30,0)</f>
        <v>0</v>
      </c>
      <c r="M330" s="82">
        <f>IF(I330="x",G330*[1]RESULTATS!$D$30,0)</f>
        <v>0</v>
      </c>
    </row>
    <row r="331" spans="1:13" x14ac:dyDescent="0.25">
      <c r="A331" s="541"/>
      <c r="B331" s="544"/>
      <c r="C331" s="528"/>
      <c r="D331" s="528"/>
      <c r="E331" s="528"/>
      <c r="F331" s="37" t="s">
        <v>17</v>
      </c>
      <c r="G331" s="4">
        <v>0</v>
      </c>
      <c r="H331" s="4"/>
      <c r="I331" s="4"/>
      <c r="J331" s="535"/>
      <c r="K331" s="535"/>
      <c r="L331" s="83">
        <f>IF(H331="x",G331*[1]RESULTATS!$D$30,0)</f>
        <v>0</v>
      </c>
      <c r="M331" s="84">
        <f>IF(I331="x",G331*[1]RESULTATS!$D$30,0)</f>
        <v>0</v>
      </c>
    </row>
    <row r="332" spans="1:13" x14ac:dyDescent="0.25">
      <c r="A332" s="541"/>
      <c r="B332" s="544"/>
      <c r="C332" s="528"/>
      <c r="D332" s="528"/>
      <c r="E332" s="528"/>
      <c r="F332" s="37" t="s">
        <v>36</v>
      </c>
      <c r="G332" s="4">
        <v>0</v>
      </c>
      <c r="H332" s="4"/>
      <c r="I332" s="4"/>
      <c r="J332" s="535"/>
      <c r="K332" s="535"/>
      <c r="L332" s="83">
        <f>IF(H332="x",G332*[1]RESULTATS!$D$30,0)</f>
        <v>0</v>
      </c>
      <c r="M332" s="89">
        <f>IF(I332="x",G332*[1]RESULTATS!$D$30,0)</f>
        <v>0</v>
      </c>
    </row>
    <row r="333" spans="1:13" ht="15.75" thickBot="1" x14ac:dyDescent="0.3">
      <c r="A333" s="542"/>
      <c r="B333" s="545"/>
      <c r="C333" s="529"/>
      <c r="D333" s="529"/>
      <c r="E333" s="529"/>
      <c r="F333" s="65" t="s">
        <v>45</v>
      </c>
      <c r="G333" s="6">
        <v>2</v>
      </c>
      <c r="H333" s="6"/>
      <c r="I333" s="6"/>
      <c r="J333" s="536"/>
      <c r="K333" s="536"/>
      <c r="L333" s="97">
        <f>IF(H333="x",G333*[1]RESULTATS!$D$30,0)</f>
        <v>0</v>
      </c>
      <c r="M333" s="86">
        <f>IF(I333="x",G333*[1]RESULTATS!$D$30,0)</f>
        <v>0</v>
      </c>
    </row>
    <row r="334" spans="1:13" s="9" customFormat="1" ht="15.75" x14ac:dyDescent="0.25">
      <c r="A334" s="8"/>
      <c r="B334" s="8"/>
      <c r="F334" s="54" t="s">
        <v>86</v>
      </c>
      <c r="G334" s="13">
        <f>G302+G308+G312+G313+G314+G315+G320+G324+G329+G333</f>
        <v>20</v>
      </c>
      <c r="H334" s="11">
        <f>SUMIF(H296:H333,"x",G296:G333)</f>
        <v>0</v>
      </c>
      <c r="I334" s="11">
        <f>SUMIF(I296:I333,"x",G296:G333)</f>
        <v>0</v>
      </c>
      <c r="L334" s="68">
        <f>SUM(L296:L333)</f>
        <v>0</v>
      </c>
      <c r="M334" s="68">
        <f>SUM(M296:M333)</f>
        <v>0</v>
      </c>
    </row>
    <row r="335" spans="1:13" s="9" customFormat="1" ht="15.75" x14ac:dyDescent="0.25">
      <c r="A335" s="8"/>
      <c r="B335" s="8"/>
      <c r="F335" s="55" t="s">
        <v>87</v>
      </c>
      <c r="G335" s="28">
        <v>7.4999999999999997E-2</v>
      </c>
      <c r="H335" s="8"/>
      <c r="I335" s="8"/>
      <c r="L335" s="8"/>
      <c r="M335" s="8"/>
    </row>
    <row r="336" spans="1:13" s="9" customFormat="1" x14ac:dyDescent="0.25">
      <c r="A336" s="8"/>
      <c r="B336" s="8"/>
      <c r="F336" s="69"/>
      <c r="G336" s="8"/>
      <c r="H336" s="8"/>
      <c r="I336" s="8"/>
      <c r="L336" s="8"/>
      <c r="M336" s="8"/>
    </row>
    <row r="337" spans="1:13" ht="19.5" thickBot="1" x14ac:dyDescent="0.3">
      <c r="A337" s="522" t="s">
        <v>464</v>
      </c>
      <c r="B337" s="523"/>
      <c r="C337" s="523"/>
      <c r="D337" s="523"/>
      <c r="E337" s="523"/>
      <c r="F337" s="523"/>
      <c r="G337" s="523"/>
      <c r="H337" s="523"/>
      <c r="I337" s="523"/>
      <c r="J337" s="524"/>
      <c r="K337" s="58"/>
      <c r="L337" s="87"/>
      <c r="M337" s="87"/>
    </row>
    <row r="338" spans="1:13" ht="15" customHeight="1" x14ac:dyDescent="0.25">
      <c r="A338" s="540">
        <v>2</v>
      </c>
      <c r="B338" s="543" t="s">
        <v>868</v>
      </c>
      <c r="C338" s="527" t="s">
        <v>869</v>
      </c>
      <c r="D338" s="527" t="s">
        <v>870</v>
      </c>
      <c r="E338" s="527" t="s">
        <v>871</v>
      </c>
      <c r="F338" s="60" t="s">
        <v>16</v>
      </c>
      <c r="G338" s="2">
        <v>0</v>
      </c>
      <c r="H338" s="2"/>
      <c r="I338" s="50"/>
      <c r="J338" s="534"/>
      <c r="K338" s="534"/>
      <c r="L338" s="81">
        <f>IF(H338="x",G338*[1]RESULTATS!$I$30,0)</f>
        <v>0</v>
      </c>
      <c r="M338" s="82">
        <f>IF(I338="x",G338*[1]RESULTATS!$I$30,0)</f>
        <v>0</v>
      </c>
    </row>
    <row r="339" spans="1:13" x14ac:dyDescent="0.25">
      <c r="A339" s="541"/>
      <c r="B339" s="544"/>
      <c r="C339" s="528"/>
      <c r="D339" s="528"/>
      <c r="E339" s="528"/>
      <c r="F339" s="37" t="s">
        <v>399</v>
      </c>
      <c r="G339" s="4">
        <v>0</v>
      </c>
      <c r="H339" s="4"/>
      <c r="I339" s="42"/>
      <c r="J339" s="535"/>
      <c r="K339" s="535"/>
      <c r="L339" s="94">
        <f>IF(H339="x",G339*[1]RESULTATS!$I$30,0)</f>
        <v>0</v>
      </c>
      <c r="M339" s="95">
        <f>IF(I339="x",G339*[1]RESULTATS!$I$30,0)</f>
        <v>0</v>
      </c>
    </row>
    <row r="340" spans="1:13" x14ac:dyDescent="0.25">
      <c r="A340" s="541"/>
      <c r="B340" s="544"/>
      <c r="C340" s="528"/>
      <c r="D340" s="528"/>
      <c r="E340" s="528"/>
      <c r="F340" s="37" t="s">
        <v>36</v>
      </c>
      <c r="G340" s="4">
        <v>0</v>
      </c>
      <c r="H340" s="4"/>
      <c r="I340" s="42"/>
      <c r="J340" s="535"/>
      <c r="K340" s="535"/>
      <c r="L340" s="94">
        <f>IF(H340="x",G340*[1]RESULTATS!$I$30,0)</f>
        <v>0</v>
      </c>
      <c r="M340" s="95">
        <f>IF(I340="x",G340*[1]RESULTATS!$I$30,0)</f>
        <v>0</v>
      </c>
    </row>
    <row r="341" spans="1:13" ht="30" x14ac:dyDescent="0.25">
      <c r="A341" s="541"/>
      <c r="B341" s="544"/>
      <c r="C341" s="528"/>
      <c r="D341" s="528"/>
      <c r="E341" s="528"/>
      <c r="F341" s="37" t="s">
        <v>872</v>
      </c>
      <c r="G341" s="4">
        <v>1</v>
      </c>
      <c r="H341" s="4"/>
      <c r="I341" s="42"/>
      <c r="J341" s="535"/>
      <c r="K341" s="535"/>
      <c r="L341" s="94">
        <f>IF(H341="x",G341*[1]RESULTATS!$I$30,0)</f>
        <v>0</v>
      </c>
      <c r="M341" s="95">
        <f>IF(I341="x",G341*[1]RESULTATS!$I$30,0)</f>
        <v>0</v>
      </c>
    </row>
    <row r="342" spans="1:13" x14ac:dyDescent="0.25">
      <c r="A342" s="541"/>
      <c r="B342" s="544"/>
      <c r="C342" s="528"/>
      <c r="D342" s="528"/>
      <c r="E342" s="528"/>
      <c r="F342" s="37" t="s">
        <v>873</v>
      </c>
      <c r="G342" s="4">
        <v>2</v>
      </c>
      <c r="H342" s="4"/>
      <c r="I342" s="42"/>
      <c r="J342" s="535"/>
      <c r="K342" s="535"/>
      <c r="L342" s="94">
        <f>IF(H342="x",G342*[1]RESULTATS!$I$30,0)</f>
        <v>0</v>
      </c>
      <c r="M342" s="95">
        <f>IF(I342="x",G342*[1]RESULTATS!$I$30,0)</f>
        <v>0</v>
      </c>
    </row>
    <row r="343" spans="1:13" x14ac:dyDescent="0.25">
      <c r="A343" s="541"/>
      <c r="B343" s="544"/>
      <c r="C343" s="528"/>
      <c r="D343" s="528"/>
      <c r="E343" s="528"/>
      <c r="F343" s="37" t="s">
        <v>874</v>
      </c>
      <c r="G343" s="4">
        <v>2</v>
      </c>
      <c r="H343" s="4"/>
      <c r="I343" s="42"/>
      <c r="J343" s="535"/>
      <c r="K343" s="535"/>
      <c r="L343" s="94">
        <f>IF(H343="x",G343*[1]RESULTATS!$I$30,0)</f>
        <v>0</v>
      </c>
      <c r="M343" s="95">
        <f>IF(I343="x",G343*[1]RESULTATS!$I$30,0)</f>
        <v>0</v>
      </c>
    </row>
    <row r="344" spans="1:13" x14ac:dyDescent="0.25">
      <c r="A344" s="541"/>
      <c r="B344" s="544"/>
      <c r="C344" s="528"/>
      <c r="D344" s="528"/>
      <c r="E344" s="528"/>
      <c r="F344" s="37" t="s">
        <v>875</v>
      </c>
      <c r="G344" s="4">
        <v>4</v>
      </c>
      <c r="H344" s="4"/>
      <c r="I344" s="42"/>
      <c r="J344" s="535"/>
      <c r="K344" s="535"/>
      <c r="L344" s="94">
        <f>IF(H344="x",G344*[1]RESULTATS!$I$30,0)</f>
        <v>0</v>
      </c>
      <c r="M344" s="95">
        <f>IF(I344="x",G344*[1]RESULTATS!$I$30,0)</f>
        <v>0</v>
      </c>
    </row>
    <row r="345" spans="1:13" ht="15.75" thickBot="1" x14ac:dyDescent="0.3">
      <c r="A345" s="542"/>
      <c r="B345" s="545"/>
      <c r="C345" s="529"/>
      <c r="D345" s="529"/>
      <c r="E345" s="529"/>
      <c r="F345" s="65" t="s">
        <v>31</v>
      </c>
      <c r="G345" s="6">
        <v>0</v>
      </c>
      <c r="H345" s="6"/>
      <c r="I345" s="43"/>
      <c r="J345" s="536"/>
      <c r="K345" s="536"/>
      <c r="L345" s="98">
        <f>IF(H345="x",G345*[1]RESULTATS!$I$30,0)</f>
        <v>0</v>
      </c>
      <c r="M345" s="99">
        <f>IF(I345="x",G345*[1]RESULTATS!$I$30,0)</f>
        <v>0</v>
      </c>
    </row>
    <row r="346" spans="1:13" ht="15" customHeight="1" x14ac:dyDescent="0.25">
      <c r="A346" s="540">
        <v>2</v>
      </c>
      <c r="B346" s="543" t="s">
        <v>876</v>
      </c>
      <c r="C346" s="527" t="s">
        <v>877</v>
      </c>
      <c r="D346" s="527" t="s">
        <v>878</v>
      </c>
      <c r="E346" s="527" t="s">
        <v>879</v>
      </c>
      <c r="F346" s="60" t="s">
        <v>16</v>
      </c>
      <c r="G346" s="2">
        <v>0</v>
      </c>
      <c r="H346" s="2"/>
      <c r="I346" s="50"/>
      <c r="J346" s="534"/>
      <c r="K346" s="534"/>
      <c r="L346" s="81">
        <f>IF(H346="x",G346*[1]RESULTATS!$I$30,0)</f>
        <v>0</v>
      </c>
      <c r="M346" s="82">
        <f>IF(I346="x",G346*[1]RESULTATS!$I$30,0)</f>
        <v>0</v>
      </c>
    </row>
    <row r="347" spans="1:13" x14ac:dyDescent="0.25">
      <c r="A347" s="541"/>
      <c r="B347" s="544"/>
      <c r="C347" s="528"/>
      <c r="D347" s="528"/>
      <c r="E347" s="528"/>
      <c r="F347" s="37" t="s">
        <v>17</v>
      </c>
      <c r="G347" s="4">
        <v>0</v>
      </c>
      <c r="H347" s="4"/>
      <c r="I347" s="42"/>
      <c r="J347" s="535"/>
      <c r="K347" s="535"/>
      <c r="L347" s="94">
        <f>IF(H347="x",G347*[1]RESULTATS!$I$30,0)</f>
        <v>0</v>
      </c>
      <c r="M347" s="95">
        <f>IF(I347="x",G347*[1]RESULTATS!$I$30,0)</f>
        <v>0</v>
      </c>
    </row>
    <row r="348" spans="1:13" x14ac:dyDescent="0.25">
      <c r="A348" s="541"/>
      <c r="B348" s="544"/>
      <c r="C348" s="528"/>
      <c r="D348" s="528"/>
      <c r="E348" s="528"/>
      <c r="F348" s="37" t="s">
        <v>36</v>
      </c>
      <c r="G348" s="4">
        <v>0</v>
      </c>
      <c r="H348" s="4"/>
      <c r="I348" s="42"/>
      <c r="J348" s="535"/>
      <c r="K348" s="535"/>
      <c r="L348" s="94">
        <f>IF(H348="x",G348*[1]RESULTATS!$I$30,0)</f>
        <v>0</v>
      </c>
      <c r="M348" s="95">
        <f>IF(I348="x",G348*[1]RESULTATS!$I$30,0)</f>
        <v>0</v>
      </c>
    </row>
    <row r="349" spans="1:13" x14ac:dyDescent="0.25">
      <c r="A349" s="541"/>
      <c r="B349" s="544"/>
      <c r="C349" s="528"/>
      <c r="D349" s="528"/>
      <c r="E349" s="528"/>
      <c r="F349" s="37" t="s">
        <v>400</v>
      </c>
      <c r="G349" s="4">
        <v>4</v>
      </c>
      <c r="H349" s="4"/>
      <c r="I349" s="42"/>
      <c r="J349" s="535"/>
      <c r="K349" s="535"/>
      <c r="L349" s="94">
        <f>IF(H349="x",G349*[1]RESULTATS!$I$30,0)</f>
        <v>0</v>
      </c>
      <c r="M349" s="95">
        <f>IF(I349="x",G349*[1]RESULTATS!$I$30,0)</f>
        <v>0</v>
      </c>
    </row>
    <row r="350" spans="1:13" ht="30.75" thickBot="1" x14ac:dyDescent="0.3">
      <c r="A350" s="542"/>
      <c r="B350" s="545"/>
      <c r="C350" s="529"/>
      <c r="D350" s="529"/>
      <c r="E350" s="529"/>
      <c r="F350" s="65" t="s">
        <v>880</v>
      </c>
      <c r="G350" s="6">
        <v>4</v>
      </c>
      <c r="H350" s="6"/>
      <c r="I350" s="43"/>
      <c r="J350" s="536"/>
      <c r="K350" s="536"/>
      <c r="L350" s="98">
        <f>IF(H350="x",G350*[1]RESULTATS!$I$30,0)</f>
        <v>0</v>
      </c>
      <c r="M350" s="99">
        <f>IF(I350="x",G350*[1]RESULTATS!$I$30,0)</f>
        <v>0</v>
      </c>
    </row>
    <row r="351" spans="1:13" ht="14.85" customHeight="1" x14ac:dyDescent="0.25">
      <c r="A351" s="540">
        <v>2</v>
      </c>
      <c r="B351" s="543" t="s">
        <v>881</v>
      </c>
      <c r="C351" s="527" t="s">
        <v>882</v>
      </c>
      <c r="D351" s="527" t="s">
        <v>883</v>
      </c>
      <c r="E351" s="527" t="s">
        <v>884</v>
      </c>
      <c r="F351" s="60" t="s">
        <v>16</v>
      </c>
      <c r="G351" s="2">
        <v>0</v>
      </c>
      <c r="H351" s="2"/>
      <c r="I351" s="50"/>
      <c r="J351" s="534"/>
      <c r="K351" s="534"/>
      <c r="L351" s="81">
        <f>IF(H351="x",G351*[1]RESULTATS!$I$30,0)</f>
        <v>0</v>
      </c>
      <c r="M351" s="82">
        <f>IF(I351="x",G351*[1]RESULTATS!$I$30,0)</f>
        <v>0</v>
      </c>
    </row>
    <row r="352" spans="1:13" x14ac:dyDescent="0.25">
      <c r="A352" s="541"/>
      <c r="B352" s="544"/>
      <c r="C352" s="528"/>
      <c r="D352" s="528"/>
      <c r="E352" s="528"/>
      <c r="F352" s="37" t="s">
        <v>17</v>
      </c>
      <c r="G352" s="4">
        <v>0</v>
      </c>
      <c r="H352" s="4"/>
      <c r="I352" s="42"/>
      <c r="J352" s="535"/>
      <c r="K352" s="535"/>
      <c r="L352" s="94">
        <f>IF(H352="x",G352*[1]RESULTATS!$I$30,0)</f>
        <v>0</v>
      </c>
      <c r="M352" s="95">
        <f>IF(I352="x",G352*[1]RESULTATS!$I$30,0)</f>
        <v>0</v>
      </c>
    </row>
    <row r="353" spans="1:13" x14ac:dyDescent="0.25">
      <c r="A353" s="541"/>
      <c r="B353" s="544"/>
      <c r="C353" s="528"/>
      <c r="D353" s="528"/>
      <c r="E353" s="528"/>
      <c r="F353" s="37" t="s">
        <v>36</v>
      </c>
      <c r="G353" s="4">
        <v>0</v>
      </c>
      <c r="H353" s="4"/>
      <c r="I353" s="42"/>
      <c r="J353" s="535"/>
      <c r="K353" s="535"/>
      <c r="L353" s="94">
        <f>IF(H353="x",G353*[1]RESULTATS!$I$30,0)</f>
        <v>0</v>
      </c>
      <c r="M353" s="95">
        <f>IF(I353="x",G353*[1]RESULTATS!$I$30,0)</f>
        <v>0</v>
      </c>
    </row>
    <row r="354" spans="1:13" ht="15.75" thickBot="1" x14ac:dyDescent="0.3">
      <c r="A354" s="542"/>
      <c r="B354" s="545"/>
      <c r="C354" s="529"/>
      <c r="D354" s="529"/>
      <c r="E354" s="529"/>
      <c r="F354" s="65" t="s">
        <v>45</v>
      </c>
      <c r="G354" s="6">
        <v>2</v>
      </c>
      <c r="H354" s="6"/>
      <c r="I354" s="43"/>
      <c r="J354" s="536"/>
      <c r="K354" s="536"/>
      <c r="L354" s="98">
        <f>IF(H354="x",G354*[1]RESULTATS!$I$30,0)</f>
        <v>0</v>
      </c>
      <c r="M354" s="99">
        <f>IF(I354="x",G354*[1]RESULTATS!$I$30,0)</f>
        <v>0</v>
      </c>
    </row>
    <row r="355" spans="1:13" s="9" customFormat="1" ht="15.75" x14ac:dyDescent="0.25">
      <c r="A355" s="8"/>
      <c r="B355" s="8"/>
      <c r="F355" s="54" t="s">
        <v>86</v>
      </c>
      <c r="G355" s="13">
        <f>G344+G350+G354</f>
        <v>10</v>
      </c>
      <c r="H355" s="11">
        <f>SUMIF(H338:H354,"x",G338:G354)</f>
        <v>0</v>
      </c>
      <c r="I355" s="11">
        <f>SUMIF(I338:I354,"x",G338:G354)</f>
        <v>0</v>
      </c>
      <c r="L355" s="68">
        <f>SUM(L338:L354)</f>
        <v>0</v>
      </c>
      <c r="M355" s="68">
        <f>SUM(M338:M354)</f>
        <v>0</v>
      </c>
    </row>
    <row r="356" spans="1:13" s="9" customFormat="1" ht="15.75" x14ac:dyDescent="0.25">
      <c r="A356" s="8"/>
      <c r="B356" s="8"/>
      <c r="F356" s="55" t="s">
        <v>87</v>
      </c>
      <c r="G356" s="28">
        <v>0.125</v>
      </c>
      <c r="H356" s="8"/>
      <c r="I356" s="8"/>
      <c r="L356" s="8"/>
      <c r="M356" s="8"/>
    </row>
    <row r="357" spans="1:13" s="9" customFormat="1" x14ac:dyDescent="0.25">
      <c r="A357" s="8"/>
      <c r="B357" s="8"/>
      <c r="F357" s="69"/>
      <c r="G357" s="8"/>
      <c r="H357" s="8"/>
      <c r="I357" s="8"/>
      <c r="L357" s="8"/>
      <c r="M357" s="8"/>
    </row>
    <row r="358" spans="1:13" ht="19.5" thickBot="1" x14ac:dyDescent="0.3">
      <c r="A358" s="522" t="s">
        <v>480</v>
      </c>
      <c r="B358" s="523"/>
      <c r="C358" s="523"/>
      <c r="D358" s="523"/>
      <c r="E358" s="523"/>
      <c r="F358" s="523"/>
      <c r="G358" s="523"/>
      <c r="H358" s="523"/>
      <c r="I358" s="523"/>
      <c r="J358" s="524"/>
      <c r="K358" s="58"/>
      <c r="L358" s="87"/>
      <c r="M358" s="87"/>
    </row>
    <row r="359" spans="1:13" ht="15" customHeight="1" x14ac:dyDescent="0.25">
      <c r="A359" s="540">
        <v>2</v>
      </c>
      <c r="B359" s="543" t="s">
        <v>885</v>
      </c>
      <c r="C359" s="527" t="s">
        <v>886</v>
      </c>
      <c r="D359" s="527" t="s">
        <v>887</v>
      </c>
      <c r="E359" s="527" t="s">
        <v>888</v>
      </c>
      <c r="F359" s="60" t="s">
        <v>16</v>
      </c>
      <c r="G359" s="2">
        <v>0</v>
      </c>
      <c r="H359" s="2"/>
      <c r="I359" s="2"/>
      <c r="J359" s="537"/>
      <c r="K359" s="537"/>
      <c r="L359" s="81">
        <f>IF(H359="x",G359*[1]RESULTATS!$G$11,0)</f>
        <v>0</v>
      </c>
      <c r="M359" s="82">
        <f>IF(I359="x",G359*[1]RESULTATS!$G$11,0)</f>
        <v>0</v>
      </c>
    </row>
    <row r="360" spans="1:13" x14ac:dyDescent="0.25">
      <c r="A360" s="541"/>
      <c r="B360" s="544"/>
      <c r="C360" s="528"/>
      <c r="D360" s="528"/>
      <c r="E360" s="528"/>
      <c r="F360" s="37" t="s">
        <v>17</v>
      </c>
      <c r="G360" s="4">
        <v>0</v>
      </c>
      <c r="H360" s="4"/>
      <c r="I360" s="4"/>
      <c r="J360" s="538"/>
      <c r="K360" s="538"/>
      <c r="L360" s="94">
        <f>IF(H360="x",G360*[1]RESULTATS!$G$11,0)</f>
        <v>0</v>
      </c>
      <c r="M360" s="95">
        <f>IF(I360="x",G360*[1]RESULTATS!$G$11,0)</f>
        <v>0</v>
      </c>
    </row>
    <row r="361" spans="1:13" x14ac:dyDescent="0.25">
      <c r="A361" s="541"/>
      <c r="B361" s="544"/>
      <c r="C361" s="528"/>
      <c r="D361" s="528"/>
      <c r="E361" s="528"/>
      <c r="F361" s="37" t="s">
        <v>36</v>
      </c>
      <c r="G361" s="4">
        <v>0</v>
      </c>
      <c r="H361" s="4"/>
      <c r="I361" s="4"/>
      <c r="J361" s="538"/>
      <c r="K361" s="538"/>
      <c r="L361" s="94">
        <f>IF(H361="x",G361*[1]RESULTATS!$G$11,0)</f>
        <v>0</v>
      </c>
      <c r="M361" s="95">
        <f>IF(I361="x",G361*[1]RESULTATS!$G$11,0)</f>
        <v>0</v>
      </c>
    </row>
    <row r="362" spans="1:13" ht="30" x14ac:dyDescent="0.25">
      <c r="A362" s="541"/>
      <c r="B362" s="544"/>
      <c r="C362" s="528"/>
      <c r="D362" s="528"/>
      <c r="E362" s="528"/>
      <c r="F362" s="37" t="s">
        <v>889</v>
      </c>
      <c r="G362" s="4">
        <v>2</v>
      </c>
      <c r="H362" s="4"/>
      <c r="I362" s="4"/>
      <c r="J362" s="538"/>
      <c r="K362" s="538"/>
      <c r="L362" s="94">
        <f>IF(H362="x",G362*[1]RESULTATS!$G$11,0)</f>
        <v>0</v>
      </c>
      <c r="M362" s="95">
        <f>IF(I362="x",G362*[1]RESULTATS!$G$11,0)</f>
        <v>0</v>
      </c>
    </row>
    <row r="363" spans="1:13" ht="66" customHeight="1" thickBot="1" x14ac:dyDescent="0.3">
      <c r="A363" s="542"/>
      <c r="B363" s="545"/>
      <c r="C363" s="529"/>
      <c r="D363" s="529"/>
      <c r="E363" s="529"/>
      <c r="F363" s="65" t="s">
        <v>890</v>
      </c>
      <c r="G363" s="6">
        <v>4</v>
      </c>
      <c r="H363" s="6"/>
      <c r="I363" s="6"/>
      <c r="J363" s="539"/>
      <c r="K363" s="539"/>
      <c r="L363" s="98">
        <f>IF(H363="x",G363*[1]RESULTATS!$G$11,0)</f>
        <v>0</v>
      </c>
      <c r="M363" s="99">
        <f>IF(I363="x",G363*[1]RESULTATS!$G$11,0)</f>
        <v>0</v>
      </c>
    </row>
    <row r="364" spans="1:13" ht="15" customHeight="1" x14ac:dyDescent="0.25">
      <c r="A364" s="540">
        <v>2</v>
      </c>
      <c r="B364" s="543" t="s">
        <v>891</v>
      </c>
      <c r="C364" s="527" t="s">
        <v>892</v>
      </c>
      <c r="D364" s="527" t="s">
        <v>893</v>
      </c>
      <c r="E364" s="527" t="s">
        <v>894</v>
      </c>
      <c r="F364" s="60" t="s">
        <v>16</v>
      </c>
      <c r="G364" s="2">
        <v>0</v>
      </c>
      <c r="H364" s="2"/>
      <c r="I364" s="2"/>
      <c r="J364" s="537"/>
      <c r="K364" s="537"/>
      <c r="L364" s="81">
        <f>IF(H364="x",G364*[1]RESULTATS!$G$11,0)</f>
        <v>0</v>
      </c>
      <c r="M364" s="82">
        <f>IF(I364="x",G364*[1]RESULTATS!$G$11,0)</f>
        <v>0</v>
      </c>
    </row>
    <row r="365" spans="1:13" x14ac:dyDescent="0.25">
      <c r="A365" s="541"/>
      <c r="B365" s="544"/>
      <c r="C365" s="528"/>
      <c r="D365" s="528"/>
      <c r="E365" s="528"/>
      <c r="F365" s="37" t="s">
        <v>17</v>
      </c>
      <c r="G365" s="4">
        <v>0</v>
      </c>
      <c r="H365" s="4"/>
      <c r="I365" s="4"/>
      <c r="J365" s="538"/>
      <c r="K365" s="538"/>
      <c r="L365" s="94">
        <f>IF(H365="x",G365*[1]RESULTATS!$G$11,0)</f>
        <v>0</v>
      </c>
      <c r="M365" s="95">
        <f>IF(I365="x",G365*[1]RESULTATS!$G$11,0)</f>
        <v>0</v>
      </c>
    </row>
    <row r="366" spans="1:13" x14ac:dyDescent="0.25">
      <c r="A366" s="541"/>
      <c r="B366" s="544"/>
      <c r="C366" s="528"/>
      <c r="D366" s="528"/>
      <c r="E366" s="528"/>
      <c r="F366" s="37" t="s">
        <v>36</v>
      </c>
      <c r="G366" s="4">
        <v>0</v>
      </c>
      <c r="H366" s="42"/>
      <c r="I366" s="4"/>
      <c r="J366" s="538"/>
      <c r="K366" s="538"/>
      <c r="L366" s="94">
        <f>IF(H366="x",G366*[1]RESULTATS!$G$11,0)</f>
        <v>0</v>
      </c>
      <c r="M366" s="95">
        <f>IF(I366="x",G366*[1]RESULTATS!$G$11,0)</f>
        <v>0</v>
      </c>
    </row>
    <row r="367" spans="1:13" ht="30" x14ac:dyDescent="0.25">
      <c r="A367" s="541"/>
      <c r="B367" s="544"/>
      <c r="C367" s="528"/>
      <c r="D367" s="528"/>
      <c r="E367" s="528"/>
      <c r="F367" s="37" t="s">
        <v>895</v>
      </c>
      <c r="G367" s="4">
        <v>4</v>
      </c>
      <c r="H367" s="4"/>
      <c r="I367" s="4"/>
      <c r="J367" s="538"/>
      <c r="K367" s="538"/>
      <c r="L367" s="94">
        <f>IF(H367="x",G367*[1]RESULTATS!$G$11,0)</f>
        <v>0</v>
      </c>
      <c r="M367" s="95">
        <f>IF(I367="x",G367*[1]RESULTATS!$G$11,0)</f>
        <v>0</v>
      </c>
    </row>
    <row r="368" spans="1:13" ht="15.75" thickBot="1" x14ac:dyDescent="0.3">
      <c r="A368" s="542"/>
      <c r="B368" s="545"/>
      <c r="C368" s="529"/>
      <c r="D368" s="529"/>
      <c r="E368" s="529"/>
      <c r="F368" s="37" t="s">
        <v>400</v>
      </c>
      <c r="G368" s="4">
        <v>4</v>
      </c>
      <c r="H368" s="4"/>
      <c r="I368" s="4"/>
      <c r="J368" s="539"/>
      <c r="K368" s="539"/>
      <c r="L368" s="98">
        <f>IF(H368="x",G368*[1]RESULTATS!$G$11,0)</f>
        <v>0</v>
      </c>
      <c r="M368" s="99">
        <f>IF(I368="x",G368*[1]RESULTATS!$G$11,0)</f>
        <v>0</v>
      </c>
    </row>
    <row r="369" spans="1:13" ht="15" customHeight="1" x14ac:dyDescent="0.25">
      <c r="A369" s="540">
        <v>2</v>
      </c>
      <c r="B369" s="543" t="s">
        <v>896</v>
      </c>
      <c r="C369" s="527" t="s">
        <v>897</v>
      </c>
      <c r="D369" s="527" t="s">
        <v>898</v>
      </c>
      <c r="E369" s="527" t="s">
        <v>899</v>
      </c>
      <c r="F369" s="60" t="s">
        <v>16</v>
      </c>
      <c r="G369" s="2">
        <v>0</v>
      </c>
      <c r="H369" s="2"/>
      <c r="I369" s="2"/>
      <c r="J369" s="537"/>
      <c r="K369" s="537"/>
      <c r="L369" s="94">
        <f>IF(H369="x",G369*[1]RESULTATS!$G$11,0)</f>
        <v>0</v>
      </c>
      <c r="M369" s="95">
        <f>IF(I369="x",G369*[1]RESULTATS!$G$11,0)</f>
        <v>0</v>
      </c>
    </row>
    <row r="370" spans="1:13" x14ac:dyDescent="0.25">
      <c r="A370" s="541"/>
      <c r="B370" s="544"/>
      <c r="C370" s="528"/>
      <c r="D370" s="528"/>
      <c r="E370" s="528"/>
      <c r="F370" s="37" t="s">
        <v>17</v>
      </c>
      <c r="G370" s="4">
        <v>0</v>
      </c>
      <c r="H370" s="4"/>
      <c r="I370" s="4"/>
      <c r="J370" s="538"/>
      <c r="K370" s="538"/>
      <c r="L370" s="94">
        <f>IF(H370="x",G370*[1]RESULTATS!$G$11,0)</f>
        <v>0</v>
      </c>
      <c r="M370" s="95">
        <f>IF(I370="x",G370*[1]RESULTATS!$G$11,0)</f>
        <v>0</v>
      </c>
    </row>
    <row r="371" spans="1:13" x14ac:dyDescent="0.25">
      <c r="A371" s="541"/>
      <c r="B371" s="544"/>
      <c r="C371" s="528"/>
      <c r="D371" s="528"/>
      <c r="E371" s="528"/>
      <c r="F371" s="37" t="s">
        <v>36</v>
      </c>
      <c r="G371" s="4">
        <v>0</v>
      </c>
      <c r="H371" s="42"/>
      <c r="I371" s="4"/>
      <c r="J371" s="538"/>
      <c r="K371" s="538"/>
      <c r="L371" s="94">
        <f>IF(H371="x",G371*[1]RESULTATS!$G$11,0)</f>
        <v>0</v>
      </c>
      <c r="M371" s="95">
        <f>IF(I371="x",G371*[1]RESULTATS!$G$11,0)</f>
        <v>0</v>
      </c>
    </row>
    <row r="372" spans="1:13" ht="30" x14ac:dyDescent="0.25">
      <c r="A372" s="541"/>
      <c r="B372" s="544"/>
      <c r="C372" s="528"/>
      <c r="D372" s="528"/>
      <c r="E372" s="528"/>
      <c r="F372" s="37" t="s">
        <v>900</v>
      </c>
      <c r="G372" s="4">
        <v>2</v>
      </c>
      <c r="H372" s="4"/>
      <c r="I372" s="4"/>
      <c r="J372" s="538"/>
      <c r="K372" s="538"/>
      <c r="L372" s="94">
        <f>IF(H372="x",G372*[1]RESULTATS!$G$11,0)</f>
        <v>0</v>
      </c>
      <c r="M372" s="95">
        <f>IF(I372="x",G372*[1]RESULTATS!$G$11,0)</f>
        <v>0</v>
      </c>
    </row>
    <row r="373" spans="1:13" ht="15.75" thickBot="1" x14ac:dyDescent="0.3">
      <c r="A373" s="542"/>
      <c r="B373" s="545"/>
      <c r="C373" s="529"/>
      <c r="D373" s="529"/>
      <c r="E373" s="529"/>
      <c r="F373" s="37" t="s">
        <v>45</v>
      </c>
      <c r="G373" s="4">
        <v>2</v>
      </c>
      <c r="H373" s="4"/>
      <c r="I373" s="4"/>
      <c r="J373" s="539"/>
      <c r="K373" s="539"/>
      <c r="L373" s="90">
        <f>IF(H373="x",G373*[1]RESULTATS!$G$11,0)</f>
        <v>0</v>
      </c>
      <c r="M373" s="91">
        <f>IF(I373="x",G373*[1]RESULTATS!$G$11,0)</f>
        <v>0</v>
      </c>
    </row>
    <row r="374" spans="1:13" x14ac:dyDescent="0.25">
      <c r="A374" s="540">
        <v>2</v>
      </c>
      <c r="B374" s="543" t="s">
        <v>901</v>
      </c>
      <c r="C374" s="527" t="s">
        <v>902</v>
      </c>
      <c r="D374" s="527" t="s">
        <v>903</v>
      </c>
      <c r="E374" s="527" t="s">
        <v>904</v>
      </c>
      <c r="F374" s="60" t="s">
        <v>16</v>
      </c>
      <c r="G374" s="2">
        <v>0</v>
      </c>
      <c r="H374" s="2"/>
      <c r="I374" s="2"/>
      <c r="J374" s="537"/>
      <c r="K374" s="537"/>
      <c r="L374" s="81">
        <f>IF(H374="x",G374*[1]RESULTATS!$G$11,0)</f>
        <v>0</v>
      </c>
      <c r="M374" s="82">
        <f>IF(I374="x",G374*[1]RESULTATS!$G$11,0)</f>
        <v>0</v>
      </c>
    </row>
    <row r="375" spans="1:13" x14ac:dyDescent="0.25">
      <c r="A375" s="541"/>
      <c r="B375" s="544"/>
      <c r="C375" s="528"/>
      <c r="D375" s="528"/>
      <c r="E375" s="528"/>
      <c r="F375" s="37" t="s">
        <v>17</v>
      </c>
      <c r="G375" s="4">
        <v>0</v>
      </c>
      <c r="H375" s="4"/>
      <c r="I375" s="4"/>
      <c r="J375" s="538"/>
      <c r="K375" s="538"/>
      <c r="L375" s="94">
        <f>IF(H375="x",G375*[1]RESULTATS!$G$11,0)</f>
        <v>0</v>
      </c>
      <c r="M375" s="95">
        <f>IF(I375="x",G375*[1]RESULTATS!$G$11,0)</f>
        <v>0</v>
      </c>
    </row>
    <row r="376" spans="1:13" x14ac:dyDescent="0.25">
      <c r="A376" s="541"/>
      <c r="B376" s="544"/>
      <c r="C376" s="528"/>
      <c r="D376" s="528"/>
      <c r="E376" s="528"/>
      <c r="F376" s="37" t="s">
        <v>36</v>
      </c>
      <c r="G376" s="4">
        <v>0</v>
      </c>
      <c r="H376" s="4"/>
      <c r="I376" s="4"/>
      <c r="J376" s="538"/>
      <c r="K376" s="538"/>
      <c r="L376" s="94">
        <f>IF(H376="x",G376*[1]RESULTATS!$G$11,0)</f>
        <v>0</v>
      </c>
      <c r="M376" s="95">
        <f>IF(I376="x",G376*[1]RESULTATS!$G$11,0)</f>
        <v>0</v>
      </c>
    </row>
    <row r="377" spans="1:13" x14ac:dyDescent="0.25">
      <c r="A377" s="541"/>
      <c r="B377" s="544"/>
      <c r="C377" s="528"/>
      <c r="D377" s="528"/>
      <c r="E377" s="528"/>
      <c r="F377" s="37" t="s">
        <v>905</v>
      </c>
      <c r="G377" s="4">
        <v>2</v>
      </c>
      <c r="H377" s="4"/>
      <c r="I377" s="4"/>
      <c r="J377" s="538"/>
      <c r="K377" s="538"/>
      <c r="L377" s="94">
        <f>IF(H377="x",G377*[1]RESULTATS!$G$11,0)</f>
        <v>0</v>
      </c>
      <c r="M377" s="95">
        <f>IF(I377="x",G377*[1]RESULTATS!$G$11,0)</f>
        <v>0</v>
      </c>
    </row>
    <row r="378" spans="1:13" ht="15.75" thickBot="1" x14ac:dyDescent="0.3">
      <c r="A378" s="542"/>
      <c r="B378" s="545"/>
      <c r="C378" s="529"/>
      <c r="D378" s="529"/>
      <c r="E378" s="529"/>
      <c r="F378" s="65" t="s">
        <v>45</v>
      </c>
      <c r="G378" s="6">
        <v>2</v>
      </c>
      <c r="H378" s="6"/>
      <c r="I378" s="6"/>
      <c r="J378" s="539"/>
      <c r="K378" s="539"/>
      <c r="L378" s="98">
        <f>IF(H378="x",G378*[1]RESULTATS!$G$11,0)</f>
        <v>0</v>
      </c>
      <c r="M378" s="99">
        <f>IF(I378="x",G378*[1]RESULTATS!$G$11,0)</f>
        <v>0</v>
      </c>
    </row>
    <row r="379" spans="1:13" x14ac:dyDescent="0.25">
      <c r="A379" s="540">
        <v>2</v>
      </c>
      <c r="B379" s="543" t="s">
        <v>906</v>
      </c>
      <c r="C379" s="527" t="s">
        <v>907</v>
      </c>
      <c r="D379" s="527" t="s">
        <v>908</v>
      </c>
      <c r="E379" s="527" t="s">
        <v>909</v>
      </c>
      <c r="F379" s="60" t="s">
        <v>16</v>
      </c>
      <c r="G379" s="2">
        <v>0</v>
      </c>
      <c r="H379" s="2"/>
      <c r="I379" s="2"/>
      <c r="J379" s="537"/>
      <c r="K379" s="537"/>
      <c r="L379" s="94">
        <f>IF(H379="x",G379*[1]RESULTATS!$G$11,0)</f>
        <v>0</v>
      </c>
      <c r="M379" s="95">
        <f>IF(I379="x",G379*[1]RESULTATS!$G$11,0)</f>
        <v>0</v>
      </c>
    </row>
    <row r="380" spans="1:13" x14ac:dyDescent="0.25">
      <c r="A380" s="541"/>
      <c r="B380" s="544"/>
      <c r="C380" s="528"/>
      <c r="D380" s="528"/>
      <c r="E380" s="528"/>
      <c r="F380" s="37" t="s">
        <v>17</v>
      </c>
      <c r="G380" s="4">
        <v>0</v>
      </c>
      <c r="H380" s="4"/>
      <c r="I380" s="4"/>
      <c r="J380" s="538"/>
      <c r="K380" s="538"/>
      <c r="L380" s="94">
        <f>IF(H380="x",G380*[1]RESULTATS!$G$11,0)</f>
        <v>0</v>
      </c>
      <c r="M380" s="95">
        <f>IF(I380="x",G380*[1]RESULTATS!$G$11,0)</f>
        <v>0</v>
      </c>
    </row>
    <row r="381" spans="1:13" x14ac:dyDescent="0.25">
      <c r="A381" s="541"/>
      <c r="B381" s="544"/>
      <c r="C381" s="528"/>
      <c r="D381" s="528"/>
      <c r="E381" s="528"/>
      <c r="F381" s="37" t="s">
        <v>36</v>
      </c>
      <c r="G381" s="4">
        <v>0</v>
      </c>
      <c r="H381" s="4"/>
      <c r="I381" s="4"/>
      <c r="J381" s="538"/>
      <c r="K381" s="538"/>
      <c r="L381" s="94">
        <f>IF(H381="x",G381*[1]RESULTATS!$G$11,0)</f>
        <v>0</v>
      </c>
      <c r="M381" s="95">
        <f>IF(I381="x",G381*[1]RESULTATS!$G$11,0)</f>
        <v>0</v>
      </c>
    </row>
    <row r="382" spans="1:13" ht="30" x14ac:dyDescent="0.25">
      <c r="A382" s="541"/>
      <c r="B382" s="544"/>
      <c r="C382" s="528"/>
      <c r="D382" s="528"/>
      <c r="E382" s="528"/>
      <c r="F382" s="37" t="s">
        <v>910</v>
      </c>
      <c r="G382" s="4">
        <v>2</v>
      </c>
      <c r="H382" s="4"/>
      <c r="I382" s="4"/>
      <c r="J382" s="538"/>
      <c r="K382" s="538"/>
      <c r="L382" s="94">
        <f>IF(H382="x",G382*[1]RESULTATS!$G$11,0)</f>
        <v>0</v>
      </c>
      <c r="M382" s="95">
        <f>IF(I382="x",G382*[1]RESULTATS!$G$11,0)</f>
        <v>0</v>
      </c>
    </row>
    <row r="383" spans="1:13" ht="15.75" thickBot="1" x14ac:dyDescent="0.3">
      <c r="A383" s="542"/>
      <c r="B383" s="545"/>
      <c r="C383" s="529"/>
      <c r="D383" s="529"/>
      <c r="E383" s="529"/>
      <c r="F383" s="65" t="s">
        <v>45</v>
      </c>
      <c r="G383" s="6">
        <v>2</v>
      </c>
      <c r="H383" s="6"/>
      <c r="I383" s="6"/>
      <c r="J383" s="539"/>
      <c r="K383" s="539"/>
      <c r="L383" s="90">
        <f>IF(H383="x",G383*[1]RESULTATS!$G$11,0)</f>
        <v>0</v>
      </c>
      <c r="M383" s="91">
        <f>IF(I383="x",G383*[1]RESULTATS!$G$11,0)</f>
        <v>0</v>
      </c>
    </row>
    <row r="384" spans="1:13" x14ac:dyDescent="0.25">
      <c r="A384" s="540">
        <v>2</v>
      </c>
      <c r="B384" s="543" t="s">
        <v>911</v>
      </c>
      <c r="C384" s="527" t="s">
        <v>912</v>
      </c>
      <c r="D384" s="527" t="s">
        <v>913</v>
      </c>
      <c r="E384" s="527" t="s">
        <v>914</v>
      </c>
      <c r="F384" s="60" t="s">
        <v>16</v>
      </c>
      <c r="G384" s="2">
        <v>0</v>
      </c>
      <c r="H384" s="2"/>
      <c r="I384" s="2"/>
      <c r="J384" s="537"/>
      <c r="K384" s="537"/>
      <c r="L384" s="81">
        <f>IF(H384="x",G384*[1]RESULTATS!$G$11,0)</f>
        <v>0</v>
      </c>
      <c r="M384" s="82">
        <f>IF(I384="x",G384*[1]RESULTATS!$G$11,0)</f>
        <v>0</v>
      </c>
    </row>
    <row r="385" spans="1:13" x14ac:dyDescent="0.25">
      <c r="A385" s="541"/>
      <c r="B385" s="544"/>
      <c r="C385" s="528"/>
      <c r="D385" s="528"/>
      <c r="E385" s="528"/>
      <c r="F385" s="37" t="s">
        <v>17</v>
      </c>
      <c r="G385" s="4">
        <v>0</v>
      </c>
      <c r="H385" s="4"/>
      <c r="I385" s="4"/>
      <c r="J385" s="538"/>
      <c r="K385" s="538"/>
      <c r="L385" s="94">
        <f>IF(H385="x",G385*[1]RESULTATS!$G$11,0)</f>
        <v>0</v>
      </c>
      <c r="M385" s="95">
        <f>IF(I385="x",G385*[1]RESULTATS!$G$11,0)</f>
        <v>0</v>
      </c>
    </row>
    <row r="386" spans="1:13" x14ac:dyDescent="0.25">
      <c r="A386" s="541"/>
      <c r="B386" s="544"/>
      <c r="C386" s="528"/>
      <c r="D386" s="528"/>
      <c r="E386" s="528"/>
      <c r="F386" s="37" t="s">
        <v>36</v>
      </c>
      <c r="G386" s="4">
        <v>0</v>
      </c>
      <c r="H386" s="4"/>
      <c r="I386" s="4"/>
      <c r="J386" s="538"/>
      <c r="K386" s="538"/>
      <c r="L386" s="94">
        <f>IF(H386="x",G386*[1]RESULTATS!$G$11,0)</f>
        <v>0</v>
      </c>
      <c r="M386" s="95">
        <f>IF(I386="x",G386*[1]RESULTATS!$G$11,0)</f>
        <v>0</v>
      </c>
    </row>
    <row r="387" spans="1:13" x14ac:dyDescent="0.25">
      <c r="A387" s="541"/>
      <c r="B387" s="544"/>
      <c r="C387" s="528"/>
      <c r="D387" s="528"/>
      <c r="E387" s="528"/>
      <c r="F387" s="37" t="s">
        <v>45</v>
      </c>
      <c r="G387" s="4">
        <v>2</v>
      </c>
      <c r="H387" s="4"/>
      <c r="I387" s="4"/>
      <c r="J387" s="538"/>
      <c r="K387" s="538"/>
      <c r="L387" s="94">
        <f>IF(H387="x",G387*[1]RESULTATS!$G$11,0)</f>
        <v>0</v>
      </c>
      <c r="M387" s="95">
        <f>IF(I387="x",G387*[1]RESULTATS!$G$11,0)</f>
        <v>0</v>
      </c>
    </row>
    <row r="388" spans="1:13" x14ac:dyDescent="0.25">
      <c r="A388" s="541"/>
      <c r="B388" s="544"/>
      <c r="C388" s="528"/>
      <c r="D388" s="528"/>
      <c r="E388" s="528"/>
      <c r="F388" s="37" t="s">
        <v>915</v>
      </c>
      <c r="G388" s="4">
        <v>4</v>
      </c>
      <c r="H388" s="4"/>
      <c r="I388" s="4"/>
      <c r="J388" s="538"/>
      <c r="K388" s="538"/>
      <c r="L388" s="94">
        <f>IF(H388="x",G388*[1]RESULTATS!$G$11,0)</f>
        <v>0</v>
      </c>
      <c r="M388" s="95">
        <f>IF(I388="x",G388*[1]RESULTATS!$G$11,0)</f>
        <v>0</v>
      </c>
    </row>
    <row r="389" spans="1:13" ht="31.35" customHeight="1" thickBot="1" x14ac:dyDescent="0.3">
      <c r="A389" s="542"/>
      <c r="B389" s="545"/>
      <c r="C389" s="529"/>
      <c r="D389" s="529"/>
      <c r="E389" s="529"/>
      <c r="F389" s="65" t="s">
        <v>916</v>
      </c>
      <c r="G389" s="6">
        <v>4</v>
      </c>
      <c r="H389" s="6"/>
      <c r="I389" s="6"/>
      <c r="J389" s="539"/>
      <c r="K389" s="539"/>
      <c r="L389" s="98">
        <f>IF(H389="x",G389*[1]RESULTATS!$G$11,0)</f>
        <v>0</v>
      </c>
      <c r="M389" s="99">
        <f>IF(I389="x",G389*[1]RESULTATS!$G$11,0)</f>
        <v>0</v>
      </c>
    </row>
    <row r="390" spans="1:13" ht="14.85" customHeight="1" x14ac:dyDescent="0.25">
      <c r="A390" s="540">
        <v>2</v>
      </c>
      <c r="B390" s="543" t="s">
        <v>917</v>
      </c>
      <c r="C390" s="527" t="s">
        <v>918</v>
      </c>
      <c r="D390" s="527" t="s">
        <v>919</v>
      </c>
      <c r="E390" s="527" t="s">
        <v>920</v>
      </c>
      <c r="F390" s="60" t="s">
        <v>16</v>
      </c>
      <c r="G390" s="2">
        <v>0</v>
      </c>
      <c r="H390" s="2"/>
      <c r="I390" s="2"/>
      <c r="J390" s="534"/>
      <c r="K390" s="534"/>
      <c r="L390" s="94">
        <f>IF(H390="x",G390*[1]RESULTATS!$G$11,0)</f>
        <v>0</v>
      </c>
      <c r="M390" s="95">
        <f>IF(I390="x",G390*[1]RESULTATS!$G$11,0)</f>
        <v>0</v>
      </c>
    </row>
    <row r="391" spans="1:13" x14ac:dyDescent="0.25">
      <c r="A391" s="541"/>
      <c r="B391" s="544"/>
      <c r="C391" s="528"/>
      <c r="D391" s="528"/>
      <c r="E391" s="528"/>
      <c r="F391" s="37" t="s">
        <v>17</v>
      </c>
      <c r="G391" s="4">
        <v>0</v>
      </c>
      <c r="H391" s="4"/>
      <c r="I391" s="4"/>
      <c r="J391" s="535"/>
      <c r="K391" s="535"/>
      <c r="L391" s="94">
        <f>IF(H391="x",G391*[1]RESULTATS!$G$11,0)</f>
        <v>0</v>
      </c>
      <c r="M391" s="95">
        <f>IF(I391="x",G391*[1]RESULTATS!$G$11,0)</f>
        <v>0</v>
      </c>
    </row>
    <row r="392" spans="1:13" x14ac:dyDescent="0.25">
      <c r="A392" s="541"/>
      <c r="B392" s="544"/>
      <c r="C392" s="528"/>
      <c r="D392" s="528"/>
      <c r="E392" s="528"/>
      <c r="F392" s="37" t="s">
        <v>36</v>
      </c>
      <c r="G392" s="4">
        <v>0</v>
      </c>
      <c r="H392" s="4"/>
      <c r="I392" s="4"/>
      <c r="J392" s="535"/>
      <c r="K392" s="535"/>
      <c r="L392" s="94">
        <f>IF(H392="x",G392*[1]RESULTATS!$G$11,0)</f>
        <v>0</v>
      </c>
      <c r="M392" s="95">
        <f>IF(I392="x",G392*[1]RESULTATS!$G$11,0)</f>
        <v>0</v>
      </c>
    </row>
    <row r="393" spans="1:13" x14ac:dyDescent="0.25">
      <c r="A393" s="541"/>
      <c r="B393" s="544"/>
      <c r="C393" s="528"/>
      <c r="D393" s="528"/>
      <c r="E393" s="528"/>
      <c r="F393" s="37" t="s">
        <v>921</v>
      </c>
      <c r="G393" s="4">
        <v>2</v>
      </c>
      <c r="H393" s="4"/>
      <c r="I393" s="4"/>
      <c r="J393" s="535"/>
      <c r="K393" s="535"/>
      <c r="L393" s="94">
        <f>IF(H393="x",G393*[1]RESULTATS!$G$11,0)</f>
        <v>0</v>
      </c>
      <c r="M393" s="95">
        <f>IF(I393="x",G393*[1]RESULTATS!$G$11,0)</f>
        <v>0</v>
      </c>
    </row>
    <row r="394" spans="1:13" x14ac:dyDescent="0.25">
      <c r="A394" s="541"/>
      <c r="B394" s="544"/>
      <c r="C394" s="528"/>
      <c r="D394" s="528"/>
      <c r="E394" s="528"/>
      <c r="F394" s="37" t="s">
        <v>45</v>
      </c>
      <c r="G394" s="4">
        <v>2</v>
      </c>
      <c r="H394" s="4"/>
      <c r="I394" s="4"/>
      <c r="J394" s="535"/>
      <c r="K394" s="535"/>
      <c r="L394" s="94">
        <f>IF(H394="x",G394*[1]RESULTATS!$G$11,0)</f>
        <v>0</v>
      </c>
      <c r="M394" s="95">
        <f>IF(I394="x",G394*[1]RESULTATS!$G$11,0)</f>
        <v>0</v>
      </c>
    </row>
    <row r="395" spans="1:13" ht="30.75" thickBot="1" x14ac:dyDescent="0.3">
      <c r="A395" s="542"/>
      <c r="B395" s="545"/>
      <c r="C395" s="529"/>
      <c r="D395" s="529"/>
      <c r="E395" s="529"/>
      <c r="F395" s="65" t="s">
        <v>922</v>
      </c>
      <c r="G395" s="6">
        <v>2</v>
      </c>
      <c r="H395" s="6"/>
      <c r="I395" s="6"/>
      <c r="J395" s="536"/>
      <c r="K395" s="536"/>
      <c r="L395" s="90">
        <f>IF(H395="x",G395*[1]RESULTATS!$G$11,0)</f>
        <v>0</v>
      </c>
      <c r="M395" s="91">
        <f>IF(I395="x",G395*[1]RESULTATS!$G$11,0)</f>
        <v>0</v>
      </c>
    </row>
    <row r="396" spans="1:13" s="9" customFormat="1" ht="15" customHeight="1" x14ac:dyDescent="0.25">
      <c r="A396" s="513">
        <v>2</v>
      </c>
      <c r="B396" s="519" t="s">
        <v>923</v>
      </c>
      <c r="C396" s="519" t="s">
        <v>924</v>
      </c>
      <c r="D396" s="519" t="s">
        <v>925</v>
      </c>
      <c r="E396" s="519" t="s">
        <v>926</v>
      </c>
      <c r="F396" s="60" t="s">
        <v>93</v>
      </c>
      <c r="G396" s="2">
        <v>0</v>
      </c>
      <c r="H396" s="2"/>
      <c r="I396" s="2"/>
      <c r="J396" s="504"/>
      <c r="K396" s="504"/>
      <c r="L396" s="81">
        <f>IF(H396="x",G396*[1]RESULTATS!$G$11,0)</f>
        <v>0</v>
      </c>
      <c r="M396" s="82">
        <f>IF(I396="x",G396*[1]RESULTATS!$G$11,0)</f>
        <v>0</v>
      </c>
    </row>
    <row r="397" spans="1:13" x14ac:dyDescent="0.25">
      <c r="A397" s="514"/>
      <c r="B397" s="520"/>
      <c r="C397" s="520"/>
      <c r="D397" s="520"/>
      <c r="E397" s="520"/>
      <c r="F397" s="37" t="s">
        <v>107</v>
      </c>
      <c r="G397" s="4">
        <v>0</v>
      </c>
      <c r="H397" s="29"/>
      <c r="I397" s="100"/>
      <c r="J397" s="505"/>
      <c r="K397" s="505"/>
      <c r="L397" s="94">
        <f>IF(H397="x",G397*[1]RESULTATS!$G$11,0)</f>
        <v>0</v>
      </c>
      <c r="M397" s="95">
        <f>IF(I397="x",G397*[1]RESULTATS!$G$11,0)</f>
        <v>0</v>
      </c>
    </row>
    <row r="398" spans="1:13" x14ac:dyDescent="0.25">
      <c r="A398" s="514"/>
      <c r="B398" s="520"/>
      <c r="C398" s="520"/>
      <c r="D398" s="520"/>
      <c r="E398" s="520"/>
      <c r="F398" s="37" t="s">
        <v>927</v>
      </c>
      <c r="G398" s="4">
        <v>0</v>
      </c>
      <c r="H398" s="29"/>
      <c r="I398" s="100"/>
      <c r="J398" s="505"/>
      <c r="K398" s="505"/>
      <c r="L398" s="94">
        <f>IF(H398="x",G398*[1]RESULTATS!$G$11,0)</f>
        <v>0</v>
      </c>
      <c r="M398" s="95">
        <f>IF(I398="x",G398*[1]RESULTATS!$G$11,0)</f>
        <v>0</v>
      </c>
    </row>
    <row r="399" spans="1:13" ht="15.75" thickBot="1" x14ac:dyDescent="0.3">
      <c r="A399" s="515"/>
      <c r="B399" s="521"/>
      <c r="C399" s="521"/>
      <c r="D399" s="521"/>
      <c r="E399" s="521"/>
      <c r="F399" s="37" t="s">
        <v>928</v>
      </c>
      <c r="G399" s="4">
        <v>4</v>
      </c>
      <c r="H399" s="4"/>
      <c r="I399" s="4"/>
      <c r="J399" s="506"/>
      <c r="K399" s="506"/>
      <c r="L399" s="98">
        <f>IF(H399="x",G399*[1]RESULTATS!$G$11,0)</f>
        <v>0</v>
      </c>
      <c r="M399" s="99">
        <f>IF(I399="x",G399*[1]RESULTATS!$G$11,0)</f>
        <v>0</v>
      </c>
    </row>
    <row r="400" spans="1:13" s="9" customFormat="1" ht="15.75" x14ac:dyDescent="0.25">
      <c r="A400" s="8"/>
      <c r="B400" s="8"/>
      <c r="F400" s="54" t="s">
        <v>86</v>
      </c>
      <c r="G400" s="13">
        <f>G363+G367+G372+G377+G382+G388+G394+G399</f>
        <v>24</v>
      </c>
      <c r="H400" s="11">
        <f>SUMIF(H359:H399,"x",G359:G399)</f>
        <v>0</v>
      </c>
      <c r="I400" s="11">
        <f>SUMIF(I359:I399,"x",G359:G399)</f>
        <v>0</v>
      </c>
      <c r="L400" s="68">
        <f>SUM(L359:L399)</f>
        <v>0</v>
      </c>
      <c r="M400" s="68">
        <f>SUM(M359:M399)</f>
        <v>0</v>
      </c>
    </row>
    <row r="401" spans="1:13" s="9" customFormat="1" ht="15.75" x14ac:dyDescent="0.25">
      <c r="A401" s="8"/>
      <c r="B401" s="8"/>
      <c r="F401" s="55" t="s">
        <v>87</v>
      </c>
      <c r="G401" s="12">
        <v>0.13</v>
      </c>
      <c r="H401" s="8"/>
      <c r="I401" s="8"/>
      <c r="L401" s="8"/>
      <c r="M401" s="8"/>
    </row>
    <row r="402" spans="1:13" s="9" customFormat="1" x14ac:dyDescent="0.25">
      <c r="A402" s="8"/>
      <c r="B402" s="8"/>
      <c r="F402" s="69"/>
      <c r="G402" s="8"/>
      <c r="H402" s="8"/>
      <c r="I402" s="8"/>
      <c r="L402" s="8"/>
      <c r="M402" s="8"/>
    </row>
    <row r="403" spans="1:13" x14ac:dyDescent="0.25">
      <c r="L403" s="8"/>
      <c r="M403" s="8"/>
    </row>
    <row r="404" spans="1:13" x14ac:dyDescent="0.25">
      <c r="L404" s="8"/>
      <c r="M404" s="8"/>
    </row>
    <row r="405" spans="1:13" x14ac:dyDescent="0.25">
      <c r="L405" s="8"/>
      <c r="M405" s="8"/>
    </row>
    <row r="406" spans="1:13" x14ac:dyDescent="0.25">
      <c r="L406" s="8"/>
      <c r="M406" s="8"/>
    </row>
    <row r="407" spans="1:13" x14ac:dyDescent="0.25">
      <c r="L407" s="8"/>
      <c r="M407" s="8"/>
    </row>
    <row r="408" spans="1:13" x14ac:dyDescent="0.25">
      <c r="L408" s="8"/>
      <c r="M408" s="8"/>
    </row>
    <row r="409" spans="1:13" x14ac:dyDescent="0.25">
      <c r="L409" s="8"/>
      <c r="M409" s="8"/>
    </row>
    <row r="410" spans="1:13" x14ac:dyDescent="0.25">
      <c r="L410" s="8"/>
      <c r="M410" s="8"/>
    </row>
    <row r="411" spans="1:13" x14ac:dyDescent="0.25">
      <c r="L411" s="8"/>
      <c r="M411" s="8"/>
    </row>
    <row r="412" spans="1:13" x14ac:dyDescent="0.25">
      <c r="L412" s="8"/>
      <c r="M412" s="8"/>
    </row>
    <row r="413" spans="1:13" x14ac:dyDescent="0.25">
      <c r="L413" s="8"/>
      <c r="M413" s="8"/>
    </row>
    <row r="414" spans="1:13" x14ac:dyDescent="0.25">
      <c r="L414" s="8"/>
      <c r="M414" s="8"/>
    </row>
    <row r="415" spans="1:13" x14ac:dyDescent="0.25">
      <c r="L415" s="8"/>
      <c r="M415" s="8"/>
    </row>
    <row r="416" spans="1:13" x14ac:dyDescent="0.25">
      <c r="L416" s="8"/>
      <c r="M416" s="8"/>
    </row>
    <row r="417" spans="12:13" x14ac:dyDescent="0.25">
      <c r="L417" s="8"/>
      <c r="M417" s="8"/>
    </row>
    <row r="418" spans="12:13" x14ac:dyDescent="0.25">
      <c r="L418" s="8"/>
      <c r="M418" s="8"/>
    </row>
    <row r="419" spans="12:13" x14ac:dyDescent="0.25">
      <c r="L419" s="8"/>
      <c r="M419" s="8"/>
    </row>
    <row r="420" spans="12:13" x14ac:dyDescent="0.25">
      <c r="L420" s="8"/>
      <c r="M420" s="8"/>
    </row>
    <row r="421" spans="12:13" x14ac:dyDescent="0.25">
      <c r="L421" s="8"/>
      <c r="M421" s="8"/>
    </row>
    <row r="422" spans="12:13" x14ac:dyDescent="0.25">
      <c r="L422" s="8"/>
      <c r="M422" s="8"/>
    </row>
    <row r="423" spans="12:13" x14ac:dyDescent="0.25">
      <c r="L423" s="8"/>
      <c r="M423" s="8"/>
    </row>
    <row r="424" spans="12:13" x14ac:dyDescent="0.25">
      <c r="L424" s="8"/>
      <c r="M424" s="8"/>
    </row>
    <row r="425" spans="12:13" x14ac:dyDescent="0.25">
      <c r="L425" s="8"/>
      <c r="M425" s="8"/>
    </row>
    <row r="426" spans="12:13" x14ac:dyDescent="0.25">
      <c r="L426" s="8"/>
      <c r="M426" s="8"/>
    </row>
    <row r="427" spans="12:13" x14ac:dyDescent="0.25">
      <c r="L427" s="8"/>
      <c r="M427" s="8"/>
    </row>
    <row r="428" spans="12:13" x14ac:dyDescent="0.25">
      <c r="L428" s="8"/>
      <c r="M428" s="8"/>
    </row>
    <row r="429" spans="12:13" x14ac:dyDescent="0.25">
      <c r="L429" s="8"/>
      <c r="M429" s="8"/>
    </row>
    <row r="430" spans="12:13" x14ac:dyDescent="0.25">
      <c r="L430" s="8"/>
      <c r="M430" s="8"/>
    </row>
    <row r="431" spans="12:13" x14ac:dyDescent="0.25">
      <c r="L431" s="8"/>
      <c r="M431" s="8"/>
    </row>
    <row r="432" spans="12:13" x14ac:dyDescent="0.25">
      <c r="L432" s="8"/>
      <c r="M432" s="8"/>
    </row>
    <row r="433" spans="12:13" x14ac:dyDescent="0.25">
      <c r="L433" s="8"/>
      <c r="M433" s="8"/>
    </row>
    <row r="434" spans="12:13" x14ac:dyDescent="0.25">
      <c r="L434" s="8"/>
      <c r="M434" s="8"/>
    </row>
    <row r="435" spans="12:13" x14ac:dyDescent="0.25">
      <c r="L435" s="8"/>
      <c r="M435" s="8"/>
    </row>
    <row r="436" spans="12:13" x14ac:dyDescent="0.25">
      <c r="L436" s="8"/>
      <c r="M436" s="8"/>
    </row>
    <row r="437" spans="12:13" x14ac:dyDescent="0.25">
      <c r="L437" s="8"/>
      <c r="M437" s="8"/>
    </row>
    <row r="438" spans="12:13" x14ac:dyDescent="0.25">
      <c r="L438" s="8"/>
      <c r="M438" s="8"/>
    </row>
    <row r="439" spans="12:13" x14ac:dyDescent="0.25">
      <c r="L439" s="8"/>
      <c r="M439" s="8"/>
    </row>
    <row r="440" spans="12:13" x14ac:dyDescent="0.25">
      <c r="L440" s="8"/>
      <c r="M440" s="8"/>
    </row>
    <row r="441" spans="12:13" x14ac:dyDescent="0.25">
      <c r="L441" s="8"/>
      <c r="M441" s="8"/>
    </row>
    <row r="442" spans="12:13" x14ac:dyDescent="0.25">
      <c r="L442" s="8"/>
      <c r="M442" s="8"/>
    </row>
    <row r="443" spans="12:13" x14ac:dyDescent="0.25">
      <c r="L443" s="8"/>
      <c r="M443" s="8"/>
    </row>
    <row r="444" spans="12:13" x14ac:dyDescent="0.25">
      <c r="L444" s="8"/>
      <c r="M444" s="8"/>
    </row>
    <row r="445" spans="12:13" x14ac:dyDescent="0.25">
      <c r="L445" s="8"/>
      <c r="M445" s="8"/>
    </row>
    <row r="446" spans="12:13" x14ac:dyDescent="0.25">
      <c r="L446" s="8"/>
      <c r="M446" s="8"/>
    </row>
    <row r="447" spans="12:13" x14ac:dyDescent="0.25">
      <c r="L447" s="8"/>
      <c r="M447" s="8"/>
    </row>
    <row r="448" spans="12:13" x14ac:dyDescent="0.25">
      <c r="L448" s="8"/>
      <c r="M448" s="8"/>
    </row>
    <row r="449" spans="12:13" x14ac:dyDescent="0.25">
      <c r="L449" s="8"/>
      <c r="M449" s="8"/>
    </row>
    <row r="450" spans="12:13" x14ac:dyDescent="0.25">
      <c r="L450" s="8"/>
      <c r="M450" s="8"/>
    </row>
    <row r="451" spans="12:13" x14ac:dyDescent="0.25">
      <c r="L451" s="8"/>
      <c r="M451" s="8"/>
    </row>
    <row r="452" spans="12:13" x14ac:dyDescent="0.25">
      <c r="L452" s="8"/>
      <c r="M452" s="8"/>
    </row>
    <row r="453" spans="12:13" x14ac:dyDescent="0.25">
      <c r="L453" s="8"/>
      <c r="M453" s="8"/>
    </row>
    <row r="454" spans="12:13" x14ac:dyDescent="0.25">
      <c r="L454" s="8"/>
      <c r="M454" s="8"/>
    </row>
    <row r="455" spans="12:13" x14ac:dyDescent="0.25">
      <c r="L455" s="8"/>
      <c r="M455" s="8"/>
    </row>
    <row r="456" spans="12:13" x14ac:dyDescent="0.25">
      <c r="L456" s="8"/>
      <c r="M456" s="8"/>
    </row>
    <row r="457" spans="12:13" x14ac:dyDescent="0.25">
      <c r="L457" s="8"/>
      <c r="M457" s="8"/>
    </row>
    <row r="458" spans="12:13" x14ac:dyDescent="0.25">
      <c r="L458" s="8"/>
      <c r="M458" s="8"/>
    </row>
    <row r="459" spans="12:13" x14ac:dyDescent="0.25">
      <c r="L459" s="8"/>
      <c r="M459" s="8"/>
    </row>
    <row r="460" spans="12:13" x14ac:dyDescent="0.25">
      <c r="L460" s="8"/>
      <c r="M460" s="8"/>
    </row>
    <row r="461" spans="12:13" x14ac:dyDescent="0.25">
      <c r="L461" s="8"/>
      <c r="M461" s="8"/>
    </row>
    <row r="462" spans="12:13" x14ac:dyDescent="0.25">
      <c r="L462" s="8"/>
      <c r="M462" s="8"/>
    </row>
    <row r="463" spans="12:13" x14ac:dyDescent="0.25">
      <c r="L463" s="8"/>
      <c r="M463" s="8"/>
    </row>
    <row r="464" spans="12:13" x14ac:dyDescent="0.25">
      <c r="L464" s="8"/>
      <c r="M464" s="8"/>
    </row>
    <row r="465" spans="12:13" x14ac:dyDescent="0.25">
      <c r="L465" s="8"/>
      <c r="M465" s="8"/>
    </row>
    <row r="466" spans="12:13" x14ac:dyDescent="0.25">
      <c r="L466" s="8"/>
      <c r="M466" s="8"/>
    </row>
    <row r="467" spans="12:13" x14ac:dyDescent="0.25">
      <c r="L467" s="8"/>
      <c r="M467" s="8"/>
    </row>
    <row r="468" spans="12:13" x14ac:dyDescent="0.25">
      <c r="L468" s="8"/>
      <c r="M468" s="8"/>
    </row>
    <row r="469" spans="12:13" x14ac:dyDescent="0.25">
      <c r="L469" s="8"/>
      <c r="M469" s="8"/>
    </row>
    <row r="470" spans="12:13" x14ac:dyDescent="0.25">
      <c r="L470" s="8"/>
      <c r="M470" s="8"/>
    </row>
    <row r="471" spans="12:13" x14ac:dyDescent="0.25">
      <c r="L471" s="8"/>
      <c r="M471" s="8"/>
    </row>
    <row r="472" spans="12:13" x14ac:dyDescent="0.25">
      <c r="L472" s="8"/>
      <c r="M472" s="8"/>
    </row>
    <row r="473" spans="12:13" x14ac:dyDescent="0.25">
      <c r="L473" s="8"/>
      <c r="M473" s="8"/>
    </row>
    <row r="474" spans="12:13" x14ac:dyDescent="0.25">
      <c r="L474" s="8"/>
      <c r="M474" s="8"/>
    </row>
    <row r="475" spans="12:13" x14ac:dyDescent="0.25">
      <c r="L475" s="8"/>
      <c r="M475" s="8"/>
    </row>
    <row r="476" spans="12:13" x14ac:dyDescent="0.25">
      <c r="L476" s="8"/>
      <c r="M476" s="8"/>
    </row>
    <row r="477" spans="12:13" x14ac:dyDescent="0.25">
      <c r="L477" s="8"/>
      <c r="M477" s="8"/>
    </row>
    <row r="478" spans="12:13" x14ac:dyDescent="0.25">
      <c r="L478" s="8"/>
      <c r="M478" s="8"/>
    </row>
    <row r="479" spans="12:13" x14ac:dyDescent="0.25">
      <c r="L479" s="8"/>
      <c r="M479" s="8"/>
    </row>
    <row r="480" spans="12:13" x14ac:dyDescent="0.25">
      <c r="L480" s="8"/>
      <c r="M480" s="8"/>
    </row>
    <row r="481" spans="12:13" x14ac:dyDescent="0.25">
      <c r="L481" s="8"/>
      <c r="M481" s="8"/>
    </row>
    <row r="482" spans="12:13" x14ac:dyDescent="0.25">
      <c r="L482" s="8"/>
      <c r="M482" s="8"/>
    </row>
    <row r="483" spans="12:13" x14ac:dyDescent="0.25">
      <c r="L483" s="8"/>
      <c r="M483" s="8"/>
    </row>
    <row r="484" spans="12:13" x14ac:dyDescent="0.25">
      <c r="L484" s="8"/>
      <c r="M484" s="8"/>
    </row>
    <row r="485" spans="12:13" x14ac:dyDescent="0.25">
      <c r="L485" s="8"/>
      <c r="M485" s="8"/>
    </row>
    <row r="486" spans="12:13" x14ac:dyDescent="0.25">
      <c r="L486" s="8"/>
      <c r="M486" s="8"/>
    </row>
    <row r="487" spans="12:13" x14ac:dyDescent="0.25">
      <c r="L487" s="8"/>
      <c r="M487" s="8"/>
    </row>
    <row r="488" spans="12:13" x14ac:dyDescent="0.25">
      <c r="L488" s="8"/>
      <c r="M488" s="8"/>
    </row>
    <row r="489" spans="12:13" x14ac:dyDescent="0.25">
      <c r="L489" s="8"/>
      <c r="M489" s="8"/>
    </row>
    <row r="490" spans="12:13" x14ac:dyDescent="0.25">
      <c r="L490" s="8"/>
      <c r="M490" s="8"/>
    </row>
    <row r="491" spans="12:13" x14ac:dyDescent="0.25">
      <c r="L491" s="8"/>
      <c r="M491" s="8"/>
    </row>
    <row r="492" spans="12:13" x14ac:dyDescent="0.25">
      <c r="L492" s="8"/>
      <c r="M492" s="8"/>
    </row>
    <row r="493" spans="12:13" x14ac:dyDescent="0.25">
      <c r="L493" s="8"/>
      <c r="M493" s="8"/>
    </row>
    <row r="494" spans="12:13" x14ac:dyDescent="0.25">
      <c r="L494" s="8"/>
      <c r="M494" s="8"/>
    </row>
    <row r="495" spans="12:13" x14ac:dyDescent="0.25">
      <c r="L495" s="8"/>
      <c r="M495" s="8"/>
    </row>
    <row r="496" spans="12:13" x14ac:dyDescent="0.25">
      <c r="L496" s="8"/>
      <c r="M496" s="8"/>
    </row>
    <row r="497" spans="12:13" x14ac:dyDescent="0.25">
      <c r="L497" s="8"/>
      <c r="M497" s="8"/>
    </row>
    <row r="498" spans="12:13" x14ac:dyDescent="0.25">
      <c r="L498" s="8"/>
      <c r="M498" s="8"/>
    </row>
    <row r="499" spans="12:13" x14ac:dyDescent="0.25">
      <c r="L499" s="8"/>
      <c r="M499" s="8"/>
    </row>
    <row r="500" spans="12:13" x14ac:dyDescent="0.25">
      <c r="L500" s="8"/>
      <c r="M500" s="8"/>
    </row>
    <row r="501" spans="12:13" x14ac:dyDescent="0.25">
      <c r="L501" s="8"/>
      <c r="M501" s="8"/>
    </row>
    <row r="502" spans="12:13" x14ac:dyDescent="0.25">
      <c r="L502" s="8"/>
      <c r="M502" s="8"/>
    </row>
    <row r="503" spans="12:13" x14ac:dyDescent="0.25">
      <c r="L503" s="8"/>
      <c r="M503" s="8"/>
    </row>
    <row r="504" spans="12:13" x14ac:dyDescent="0.25">
      <c r="L504" s="8"/>
      <c r="M504" s="8"/>
    </row>
    <row r="505" spans="12:13" x14ac:dyDescent="0.25">
      <c r="L505" s="8"/>
      <c r="M505" s="8"/>
    </row>
    <row r="506" spans="12:13" x14ac:dyDescent="0.25">
      <c r="L506" s="8"/>
      <c r="M506" s="8"/>
    </row>
    <row r="507" spans="12:13" x14ac:dyDescent="0.25">
      <c r="L507" s="8"/>
      <c r="M507" s="8"/>
    </row>
    <row r="508" spans="12:13" x14ac:dyDescent="0.25">
      <c r="L508" s="8"/>
      <c r="M508" s="8"/>
    </row>
    <row r="509" spans="12:13" x14ac:dyDescent="0.25">
      <c r="L509" s="8"/>
      <c r="M509" s="8"/>
    </row>
    <row r="510" spans="12:13" x14ac:dyDescent="0.25">
      <c r="L510" s="8"/>
      <c r="M510" s="8"/>
    </row>
    <row r="511" spans="12:13" x14ac:dyDescent="0.25">
      <c r="L511" s="8"/>
      <c r="M511" s="8"/>
    </row>
    <row r="512" spans="12:13" x14ac:dyDescent="0.25">
      <c r="L512" s="8"/>
      <c r="M512" s="8"/>
    </row>
    <row r="513" spans="12:13" x14ac:dyDescent="0.25">
      <c r="L513" s="8"/>
      <c r="M513" s="8"/>
    </row>
    <row r="514" spans="12:13" x14ac:dyDescent="0.25">
      <c r="L514" s="8"/>
      <c r="M514" s="8"/>
    </row>
    <row r="515" spans="12:13" x14ac:dyDescent="0.25">
      <c r="L515" s="8"/>
      <c r="M515" s="8"/>
    </row>
    <row r="516" spans="12:13" x14ac:dyDescent="0.25">
      <c r="L516" s="8"/>
      <c r="M516" s="8"/>
    </row>
    <row r="517" spans="12:13" x14ac:dyDescent="0.25">
      <c r="L517" s="8"/>
      <c r="M517" s="8"/>
    </row>
    <row r="518" spans="12:13" x14ac:dyDescent="0.25">
      <c r="L518" s="8"/>
      <c r="M518" s="8"/>
    </row>
    <row r="519" spans="12:13" x14ac:dyDescent="0.25">
      <c r="L519" s="8"/>
      <c r="M519" s="8"/>
    </row>
    <row r="520" spans="12:13" x14ac:dyDescent="0.25">
      <c r="L520" s="8"/>
      <c r="M520" s="8"/>
    </row>
    <row r="521" spans="12:13" x14ac:dyDescent="0.25">
      <c r="L521" s="8"/>
      <c r="M521" s="8"/>
    </row>
    <row r="522" spans="12:13" x14ac:dyDescent="0.25">
      <c r="L522" s="8"/>
      <c r="M522" s="8"/>
    </row>
    <row r="523" spans="12:13" x14ac:dyDescent="0.25">
      <c r="L523" s="8"/>
      <c r="M523" s="8"/>
    </row>
    <row r="524" spans="12:13" x14ac:dyDescent="0.25">
      <c r="L524" s="8"/>
      <c r="M524" s="8"/>
    </row>
    <row r="525" spans="12:13" x14ac:dyDescent="0.25">
      <c r="L525" s="8"/>
      <c r="M525" s="8"/>
    </row>
    <row r="526" spans="12:13" x14ac:dyDescent="0.25">
      <c r="L526" s="8"/>
      <c r="M526" s="8"/>
    </row>
    <row r="527" spans="12:13" x14ac:dyDescent="0.25">
      <c r="L527" s="8"/>
      <c r="M527" s="8"/>
    </row>
    <row r="528" spans="12:13" x14ac:dyDescent="0.25">
      <c r="L528" s="8"/>
      <c r="M528" s="8"/>
    </row>
    <row r="529" spans="12:13" x14ac:dyDescent="0.25">
      <c r="L529" s="8"/>
      <c r="M529" s="8"/>
    </row>
    <row r="530" spans="12:13" x14ac:dyDescent="0.25">
      <c r="L530" s="8"/>
      <c r="M530" s="8"/>
    </row>
    <row r="531" spans="12:13" x14ac:dyDescent="0.25">
      <c r="L531" s="8"/>
      <c r="M531" s="8"/>
    </row>
    <row r="532" spans="12:13" x14ac:dyDescent="0.25">
      <c r="L532" s="8"/>
      <c r="M532" s="8"/>
    </row>
    <row r="533" spans="12:13" x14ac:dyDescent="0.25">
      <c r="L533" s="8"/>
      <c r="M533" s="8"/>
    </row>
    <row r="534" spans="12:13" x14ac:dyDescent="0.25">
      <c r="L534" s="8"/>
      <c r="M534" s="8"/>
    </row>
    <row r="535" spans="12:13" x14ac:dyDescent="0.25">
      <c r="L535" s="8"/>
      <c r="M535" s="8"/>
    </row>
    <row r="536" spans="12:13" x14ac:dyDescent="0.25">
      <c r="L536" s="8"/>
      <c r="M536" s="8"/>
    </row>
    <row r="537" spans="12:13" x14ac:dyDescent="0.25">
      <c r="L537" s="8"/>
      <c r="M537" s="8"/>
    </row>
    <row r="538" spans="12:13" x14ac:dyDescent="0.25">
      <c r="L538" s="8"/>
      <c r="M538" s="8"/>
    </row>
    <row r="539" spans="12:13" x14ac:dyDescent="0.25">
      <c r="L539" s="8"/>
      <c r="M539" s="8"/>
    </row>
    <row r="540" spans="12:13" x14ac:dyDescent="0.25">
      <c r="L540" s="8"/>
      <c r="M540" s="8"/>
    </row>
    <row r="541" spans="12:13" x14ac:dyDescent="0.25">
      <c r="L541" s="8"/>
      <c r="M541" s="8"/>
    </row>
    <row r="542" spans="12:13" x14ac:dyDescent="0.25">
      <c r="L542" s="8"/>
      <c r="M542" s="8"/>
    </row>
    <row r="543" spans="12:13" x14ac:dyDescent="0.25">
      <c r="L543" s="8"/>
      <c r="M543" s="8"/>
    </row>
    <row r="544" spans="12:13" x14ac:dyDescent="0.25">
      <c r="L544" s="8"/>
      <c r="M544" s="8"/>
    </row>
    <row r="545" spans="12:13" x14ac:dyDescent="0.25">
      <c r="L545" s="8"/>
      <c r="M545" s="8"/>
    </row>
    <row r="546" spans="12:13" x14ac:dyDescent="0.25">
      <c r="L546" s="8"/>
      <c r="M546" s="8"/>
    </row>
    <row r="547" spans="12:13" x14ac:dyDescent="0.25">
      <c r="L547" s="8"/>
      <c r="M547" s="8"/>
    </row>
    <row r="548" spans="12:13" x14ac:dyDescent="0.25">
      <c r="L548" s="8"/>
      <c r="M548" s="8"/>
    </row>
    <row r="549" spans="12:13" x14ac:dyDescent="0.25">
      <c r="L549" s="8"/>
      <c r="M549" s="8"/>
    </row>
    <row r="550" spans="12:13" x14ac:dyDescent="0.25">
      <c r="L550" s="8"/>
      <c r="M550" s="8"/>
    </row>
    <row r="551" spans="12:13" x14ac:dyDescent="0.25">
      <c r="L551" s="8"/>
      <c r="M551" s="8"/>
    </row>
    <row r="552" spans="12:13" x14ac:dyDescent="0.25">
      <c r="L552" s="8"/>
      <c r="M552" s="8"/>
    </row>
    <row r="553" spans="12:13" x14ac:dyDescent="0.25">
      <c r="L553" s="8"/>
      <c r="M553" s="8"/>
    </row>
    <row r="554" spans="12:13" x14ac:dyDescent="0.25">
      <c r="L554" s="8"/>
      <c r="M554" s="8"/>
    </row>
    <row r="555" spans="12:13" x14ac:dyDescent="0.25">
      <c r="L555" s="8"/>
      <c r="M555" s="8"/>
    </row>
    <row r="556" spans="12:13" x14ac:dyDescent="0.25">
      <c r="L556" s="8"/>
      <c r="M556" s="8"/>
    </row>
    <row r="557" spans="12:13" x14ac:dyDescent="0.25">
      <c r="L557" s="8"/>
      <c r="M557" s="8"/>
    </row>
    <row r="558" spans="12:13" x14ac:dyDescent="0.25">
      <c r="L558" s="8"/>
      <c r="M558" s="8"/>
    </row>
    <row r="559" spans="12:13" x14ac:dyDescent="0.25">
      <c r="L559" s="8"/>
      <c r="M559" s="8"/>
    </row>
    <row r="560" spans="12:13" x14ac:dyDescent="0.25">
      <c r="L560" s="8"/>
      <c r="M560" s="8"/>
    </row>
    <row r="561" spans="12:13" x14ac:dyDescent="0.25">
      <c r="L561" s="8"/>
      <c r="M561" s="8"/>
    </row>
    <row r="562" spans="12:13" x14ac:dyDescent="0.25">
      <c r="L562" s="8"/>
      <c r="M562" s="8"/>
    </row>
    <row r="563" spans="12:13" x14ac:dyDescent="0.25">
      <c r="L563" s="8"/>
      <c r="M563" s="8"/>
    </row>
    <row r="564" spans="12:13" x14ac:dyDescent="0.25">
      <c r="L564" s="8"/>
      <c r="M564" s="8"/>
    </row>
    <row r="565" spans="12:13" x14ac:dyDescent="0.25">
      <c r="L565" s="8"/>
      <c r="M565" s="8"/>
    </row>
    <row r="566" spans="12:13" x14ac:dyDescent="0.25">
      <c r="L566" s="8"/>
      <c r="M566" s="8"/>
    </row>
    <row r="567" spans="12:13" x14ac:dyDescent="0.25">
      <c r="L567" s="8"/>
      <c r="M567" s="8"/>
    </row>
    <row r="568" spans="12:13" x14ac:dyDescent="0.25">
      <c r="L568" s="8"/>
      <c r="M568" s="8"/>
    </row>
    <row r="569" spans="12:13" x14ac:dyDescent="0.25">
      <c r="L569" s="8"/>
      <c r="M569" s="8"/>
    </row>
    <row r="570" spans="12:13" x14ac:dyDescent="0.25">
      <c r="L570" s="8"/>
      <c r="M570" s="8"/>
    </row>
    <row r="571" spans="12:13" x14ac:dyDescent="0.25">
      <c r="L571" s="8"/>
      <c r="M571" s="8"/>
    </row>
    <row r="572" spans="12:13" x14ac:dyDescent="0.25">
      <c r="L572" s="8"/>
      <c r="M572" s="8"/>
    </row>
    <row r="573" spans="12:13" x14ac:dyDescent="0.25">
      <c r="L573" s="8"/>
      <c r="M573" s="8"/>
    </row>
    <row r="574" spans="12:13" x14ac:dyDescent="0.25">
      <c r="L574" s="8"/>
      <c r="M574" s="8"/>
    </row>
    <row r="575" spans="12:13" x14ac:dyDescent="0.25">
      <c r="L575" s="8"/>
      <c r="M575" s="8"/>
    </row>
    <row r="576" spans="12:13" x14ac:dyDescent="0.25">
      <c r="L576" s="8"/>
      <c r="M576" s="8"/>
    </row>
    <row r="577" spans="12:13" x14ac:dyDescent="0.25">
      <c r="L577" s="8"/>
      <c r="M577" s="8"/>
    </row>
    <row r="578" spans="12:13" x14ac:dyDescent="0.25">
      <c r="L578" s="8"/>
      <c r="M578" s="8"/>
    </row>
    <row r="579" spans="12:13" x14ac:dyDescent="0.25">
      <c r="L579" s="8"/>
      <c r="M579" s="8"/>
    </row>
    <row r="580" spans="12:13" x14ac:dyDescent="0.25">
      <c r="L580" s="8"/>
      <c r="M580" s="8"/>
    </row>
    <row r="581" spans="12:13" x14ac:dyDescent="0.25">
      <c r="L581" s="8"/>
      <c r="M581" s="8"/>
    </row>
    <row r="582" spans="12:13" x14ac:dyDescent="0.25">
      <c r="L582" s="8"/>
      <c r="M582" s="8"/>
    </row>
    <row r="583" spans="12:13" x14ac:dyDescent="0.25">
      <c r="L583" s="8"/>
      <c r="M583" s="8"/>
    </row>
    <row r="584" spans="12:13" x14ac:dyDescent="0.25">
      <c r="L584" s="8"/>
      <c r="M584" s="8"/>
    </row>
    <row r="585" spans="12:13" x14ac:dyDescent="0.25">
      <c r="L585" s="8"/>
      <c r="M585" s="8"/>
    </row>
    <row r="586" spans="12:13" x14ac:dyDescent="0.25">
      <c r="L586" s="8"/>
      <c r="M586" s="8"/>
    </row>
    <row r="587" spans="12:13" x14ac:dyDescent="0.25">
      <c r="L587" s="8"/>
      <c r="M587" s="8"/>
    </row>
    <row r="588" spans="12:13" x14ac:dyDescent="0.25">
      <c r="L588" s="8"/>
      <c r="M588" s="8"/>
    </row>
    <row r="589" spans="12:13" x14ac:dyDescent="0.25">
      <c r="L589" s="8"/>
      <c r="M589" s="8"/>
    </row>
    <row r="590" spans="12:13" x14ac:dyDescent="0.25">
      <c r="L590" s="8"/>
      <c r="M590" s="8"/>
    </row>
    <row r="591" spans="12:13" x14ac:dyDescent="0.25">
      <c r="L591" s="8"/>
      <c r="M591" s="8"/>
    </row>
    <row r="592" spans="12:13" x14ac:dyDescent="0.25">
      <c r="L592" s="8"/>
      <c r="M592" s="8"/>
    </row>
    <row r="593" spans="12:13" x14ac:dyDescent="0.25">
      <c r="L593" s="8"/>
      <c r="M593" s="8"/>
    </row>
    <row r="594" spans="12:13" x14ac:dyDescent="0.25">
      <c r="L594" s="8"/>
      <c r="M594" s="8"/>
    </row>
    <row r="595" spans="12:13" x14ac:dyDescent="0.25">
      <c r="L595" s="8"/>
      <c r="M595" s="8"/>
    </row>
    <row r="596" spans="12:13" x14ac:dyDescent="0.25">
      <c r="L596" s="8"/>
      <c r="M596" s="8"/>
    </row>
    <row r="597" spans="12:13" x14ac:dyDescent="0.25">
      <c r="L597" s="8"/>
      <c r="M597" s="8"/>
    </row>
    <row r="598" spans="12:13" x14ac:dyDescent="0.25">
      <c r="L598" s="8"/>
      <c r="M598" s="8"/>
    </row>
    <row r="599" spans="12:13" x14ac:dyDescent="0.25">
      <c r="L599" s="8"/>
      <c r="M599" s="8"/>
    </row>
    <row r="600" spans="12:13" x14ac:dyDescent="0.25">
      <c r="L600" s="8"/>
      <c r="M600" s="8"/>
    </row>
    <row r="601" spans="12:13" x14ac:dyDescent="0.25">
      <c r="L601" s="8"/>
      <c r="M601" s="8"/>
    </row>
    <row r="602" spans="12:13" x14ac:dyDescent="0.25">
      <c r="L602" s="8"/>
      <c r="M602" s="8"/>
    </row>
    <row r="603" spans="12:13" x14ac:dyDescent="0.25">
      <c r="L603" s="8"/>
      <c r="M603" s="8"/>
    </row>
    <row r="604" spans="12:13" x14ac:dyDescent="0.25">
      <c r="L604" s="8"/>
      <c r="M604" s="8"/>
    </row>
    <row r="605" spans="12:13" x14ac:dyDescent="0.25">
      <c r="L605" s="8"/>
      <c r="M605" s="8"/>
    </row>
    <row r="606" spans="12:13" x14ac:dyDescent="0.25">
      <c r="L606" s="8"/>
      <c r="M606" s="8"/>
    </row>
    <row r="607" spans="12:13" x14ac:dyDescent="0.25">
      <c r="L607" s="8"/>
      <c r="M607" s="8"/>
    </row>
    <row r="608" spans="12:13" x14ac:dyDescent="0.25">
      <c r="L608" s="8"/>
      <c r="M608" s="8"/>
    </row>
    <row r="609" spans="12:13" x14ac:dyDescent="0.25">
      <c r="L609" s="8"/>
      <c r="M609" s="8"/>
    </row>
    <row r="610" spans="12:13" x14ac:dyDescent="0.25">
      <c r="L610" s="8"/>
      <c r="M610" s="8"/>
    </row>
    <row r="611" spans="12:13" x14ac:dyDescent="0.25">
      <c r="L611" s="8"/>
      <c r="M611" s="8"/>
    </row>
    <row r="612" spans="12:13" x14ac:dyDescent="0.25">
      <c r="L612" s="8"/>
      <c r="M612" s="8"/>
    </row>
    <row r="613" spans="12:13" x14ac:dyDescent="0.25">
      <c r="L613" s="8"/>
      <c r="M613" s="8"/>
    </row>
    <row r="614" spans="12:13" x14ac:dyDescent="0.25">
      <c r="L614" s="8"/>
      <c r="M614" s="8"/>
    </row>
    <row r="615" spans="12:13" x14ac:dyDescent="0.25">
      <c r="L615" s="8"/>
      <c r="M615" s="8"/>
    </row>
    <row r="616" spans="12:13" x14ac:dyDescent="0.25">
      <c r="L616" s="8"/>
      <c r="M616" s="8"/>
    </row>
    <row r="617" spans="12:13" x14ac:dyDescent="0.25">
      <c r="L617" s="8"/>
      <c r="M617" s="8"/>
    </row>
    <row r="618" spans="12:13" x14ac:dyDescent="0.25">
      <c r="L618" s="8"/>
      <c r="M618" s="8"/>
    </row>
    <row r="619" spans="12:13" x14ac:dyDescent="0.25">
      <c r="L619" s="8"/>
      <c r="M619" s="8"/>
    </row>
    <row r="620" spans="12:13" x14ac:dyDescent="0.25">
      <c r="L620" s="8"/>
      <c r="M620" s="8"/>
    </row>
    <row r="621" spans="12:13" x14ac:dyDescent="0.25">
      <c r="L621" s="8"/>
      <c r="M621" s="8"/>
    </row>
    <row r="622" spans="12:13" x14ac:dyDescent="0.25">
      <c r="L622" s="8"/>
      <c r="M622" s="8"/>
    </row>
    <row r="623" spans="12:13" x14ac:dyDescent="0.25">
      <c r="L623" s="8"/>
      <c r="M623" s="8"/>
    </row>
    <row r="624" spans="12:13" x14ac:dyDescent="0.25">
      <c r="L624" s="8"/>
      <c r="M624" s="8"/>
    </row>
    <row r="625" spans="12:13" x14ac:dyDescent="0.25">
      <c r="L625" s="8"/>
      <c r="M625" s="8"/>
    </row>
    <row r="626" spans="12:13" x14ac:dyDescent="0.25">
      <c r="L626" s="8"/>
      <c r="M626" s="8"/>
    </row>
    <row r="627" spans="12:13" x14ac:dyDescent="0.25">
      <c r="L627" s="8"/>
      <c r="M627" s="8"/>
    </row>
    <row r="628" spans="12:13" x14ac:dyDescent="0.25">
      <c r="L628" s="8"/>
      <c r="M628" s="8"/>
    </row>
    <row r="629" spans="12:13" x14ac:dyDescent="0.25">
      <c r="L629" s="8"/>
      <c r="M629" s="8"/>
    </row>
    <row r="630" spans="12:13" x14ac:dyDescent="0.25">
      <c r="L630" s="8"/>
      <c r="M630" s="8"/>
    </row>
    <row r="631" spans="12:13" x14ac:dyDescent="0.25">
      <c r="L631" s="8"/>
      <c r="M631" s="8"/>
    </row>
    <row r="632" spans="12:13" x14ac:dyDescent="0.25">
      <c r="L632" s="8"/>
      <c r="M632" s="8"/>
    </row>
    <row r="633" spans="12:13" x14ac:dyDescent="0.25">
      <c r="L633" s="8"/>
      <c r="M633" s="8"/>
    </row>
    <row r="634" spans="12:13" x14ac:dyDescent="0.25">
      <c r="L634" s="8"/>
      <c r="M634" s="8"/>
    </row>
    <row r="635" spans="12:13" x14ac:dyDescent="0.25">
      <c r="L635" s="8"/>
      <c r="M635" s="8"/>
    </row>
    <row r="636" spans="12:13" x14ac:dyDescent="0.25">
      <c r="L636" s="8"/>
      <c r="M636" s="8"/>
    </row>
    <row r="637" spans="12:13" x14ac:dyDescent="0.25">
      <c r="L637" s="8"/>
      <c r="M637" s="8"/>
    </row>
    <row r="638" spans="12:13" x14ac:dyDescent="0.25">
      <c r="L638" s="8"/>
      <c r="M638" s="8"/>
    </row>
    <row r="639" spans="12:13" x14ac:dyDescent="0.25">
      <c r="L639" s="8"/>
      <c r="M639" s="8"/>
    </row>
  </sheetData>
  <mergeCells count="434">
    <mergeCell ref="A2:J2"/>
    <mergeCell ref="A3:A6"/>
    <mergeCell ref="B3:B6"/>
    <mergeCell ref="C3:C6"/>
    <mergeCell ref="D3:D6"/>
    <mergeCell ref="E3:E6"/>
    <mergeCell ref="J3:J6"/>
    <mergeCell ref="K7:K10"/>
    <mergeCell ref="A11:A14"/>
    <mergeCell ref="B11:B14"/>
    <mergeCell ref="C11:C14"/>
    <mergeCell ref="D11:D14"/>
    <mergeCell ref="E11:E14"/>
    <mergeCell ref="J11:J14"/>
    <mergeCell ref="K3:K6"/>
    <mergeCell ref="A7:A10"/>
    <mergeCell ref="B7:B10"/>
    <mergeCell ref="C7:C10"/>
    <mergeCell ref="D7:D10"/>
    <mergeCell ref="E7:E10"/>
    <mergeCell ref="J7:J10"/>
    <mergeCell ref="K15:K18"/>
    <mergeCell ref="A19:A23"/>
    <mergeCell ref="B19:B23"/>
    <mergeCell ref="C19:C23"/>
    <mergeCell ref="D19:D23"/>
    <mergeCell ref="E19:E23"/>
    <mergeCell ref="J19:J23"/>
    <mergeCell ref="K11:K14"/>
    <mergeCell ref="A15:A18"/>
    <mergeCell ref="B15:B18"/>
    <mergeCell ref="C15:C18"/>
    <mergeCell ref="D15:D18"/>
    <mergeCell ref="E15:E18"/>
    <mergeCell ref="J15:J18"/>
    <mergeCell ref="K24:K30"/>
    <mergeCell ref="A31:A38"/>
    <mergeCell ref="B31:B38"/>
    <mergeCell ref="C31:C38"/>
    <mergeCell ref="D31:D38"/>
    <mergeCell ref="E31:E38"/>
    <mergeCell ref="J31:J38"/>
    <mergeCell ref="K19:K23"/>
    <mergeCell ref="A24:A30"/>
    <mergeCell ref="B24:B30"/>
    <mergeCell ref="C24:C30"/>
    <mergeCell ref="D24:D30"/>
    <mergeCell ref="E24:E30"/>
    <mergeCell ref="J24:J30"/>
    <mergeCell ref="K39:K47"/>
    <mergeCell ref="A48:A53"/>
    <mergeCell ref="B48:B53"/>
    <mergeCell ref="C48:C53"/>
    <mergeCell ref="D48:D53"/>
    <mergeCell ref="E48:E53"/>
    <mergeCell ref="J48:J53"/>
    <mergeCell ref="K31:K38"/>
    <mergeCell ref="A39:A47"/>
    <mergeCell ref="B39:B47"/>
    <mergeCell ref="C39:C47"/>
    <mergeCell ref="D39:D47"/>
    <mergeCell ref="E39:E47"/>
    <mergeCell ref="J39:J47"/>
    <mergeCell ref="K54:K58"/>
    <mergeCell ref="A59:A63"/>
    <mergeCell ref="B59:B63"/>
    <mergeCell ref="C59:C63"/>
    <mergeCell ref="D59:D63"/>
    <mergeCell ref="E59:E63"/>
    <mergeCell ref="J59:J63"/>
    <mergeCell ref="K48:K53"/>
    <mergeCell ref="A54:A58"/>
    <mergeCell ref="B54:B58"/>
    <mergeCell ref="C54:C58"/>
    <mergeCell ref="D54:D58"/>
    <mergeCell ref="E54:E58"/>
    <mergeCell ref="J54:J58"/>
    <mergeCell ref="K64:K69"/>
    <mergeCell ref="A70:A73"/>
    <mergeCell ref="B70:B73"/>
    <mergeCell ref="C70:C73"/>
    <mergeCell ref="D70:D73"/>
    <mergeCell ref="E70:E73"/>
    <mergeCell ref="J70:J73"/>
    <mergeCell ref="K59:K63"/>
    <mergeCell ref="A64:A69"/>
    <mergeCell ref="B64:B69"/>
    <mergeCell ref="C64:C69"/>
    <mergeCell ref="D64:D69"/>
    <mergeCell ref="E64:E69"/>
    <mergeCell ref="J64:J69"/>
    <mergeCell ref="J78:J84"/>
    <mergeCell ref="K78:K84"/>
    <mergeCell ref="A85:A88"/>
    <mergeCell ref="B85:B88"/>
    <mergeCell ref="C85:C88"/>
    <mergeCell ref="D85:D88"/>
    <mergeCell ref="E85:E88"/>
    <mergeCell ref="K70:K73"/>
    <mergeCell ref="A77:J77"/>
    <mergeCell ref="A78:A84"/>
    <mergeCell ref="B78:B84"/>
    <mergeCell ref="C78:C84"/>
    <mergeCell ref="D78:D84"/>
    <mergeCell ref="E78:E84"/>
    <mergeCell ref="J89:J93"/>
    <mergeCell ref="K89:K93"/>
    <mergeCell ref="A94:A99"/>
    <mergeCell ref="B94:B99"/>
    <mergeCell ref="C94:C99"/>
    <mergeCell ref="D94:D99"/>
    <mergeCell ref="E94:E99"/>
    <mergeCell ref="J85:J88"/>
    <mergeCell ref="K85:K88"/>
    <mergeCell ref="A89:A93"/>
    <mergeCell ref="B89:B93"/>
    <mergeCell ref="C89:C93"/>
    <mergeCell ref="D89:D93"/>
    <mergeCell ref="E89:E93"/>
    <mergeCell ref="J100:J105"/>
    <mergeCell ref="K100:K105"/>
    <mergeCell ref="A106:A109"/>
    <mergeCell ref="B106:B109"/>
    <mergeCell ref="C106:C109"/>
    <mergeCell ref="D106:D109"/>
    <mergeCell ref="E106:E109"/>
    <mergeCell ref="J94:J99"/>
    <mergeCell ref="K94:K99"/>
    <mergeCell ref="A100:A105"/>
    <mergeCell ref="B100:B105"/>
    <mergeCell ref="C100:C105"/>
    <mergeCell ref="D100:D105"/>
    <mergeCell ref="E100:E105"/>
    <mergeCell ref="J110:J114"/>
    <mergeCell ref="K110:K114"/>
    <mergeCell ref="A115:A118"/>
    <mergeCell ref="B115:B118"/>
    <mergeCell ref="C115:C118"/>
    <mergeCell ref="D115:D118"/>
    <mergeCell ref="E115:E118"/>
    <mergeCell ref="J106:J109"/>
    <mergeCell ref="K106:K109"/>
    <mergeCell ref="A110:A114"/>
    <mergeCell ref="B110:B114"/>
    <mergeCell ref="C110:C114"/>
    <mergeCell ref="D110:D114"/>
    <mergeCell ref="E110:E114"/>
    <mergeCell ref="J119:J123"/>
    <mergeCell ref="K119:K123"/>
    <mergeCell ref="A124:A130"/>
    <mergeCell ref="B124:B130"/>
    <mergeCell ref="C124:C130"/>
    <mergeCell ref="D124:D130"/>
    <mergeCell ref="E124:E130"/>
    <mergeCell ref="J115:J118"/>
    <mergeCell ref="K115:K118"/>
    <mergeCell ref="A119:A123"/>
    <mergeCell ref="B119:B123"/>
    <mergeCell ref="C119:C123"/>
    <mergeCell ref="D119:D123"/>
    <mergeCell ref="E119:E123"/>
    <mergeCell ref="J131:J136"/>
    <mergeCell ref="K131:K136"/>
    <mergeCell ref="A137:A142"/>
    <mergeCell ref="B137:B142"/>
    <mergeCell ref="C137:C142"/>
    <mergeCell ref="D137:D142"/>
    <mergeCell ref="E137:E142"/>
    <mergeCell ref="J124:J130"/>
    <mergeCell ref="K124:K130"/>
    <mergeCell ref="A131:A136"/>
    <mergeCell ref="B131:B136"/>
    <mergeCell ref="C131:C136"/>
    <mergeCell ref="D131:D136"/>
    <mergeCell ref="E131:E136"/>
    <mergeCell ref="J143:J148"/>
    <mergeCell ref="K143:K148"/>
    <mergeCell ref="A152:J152"/>
    <mergeCell ref="J137:J142"/>
    <mergeCell ref="K137:K142"/>
    <mergeCell ref="A143:A148"/>
    <mergeCell ref="B143:B148"/>
    <mergeCell ref="C143:C148"/>
    <mergeCell ref="D143:D148"/>
    <mergeCell ref="E143:E148"/>
    <mergeCell ref="K168:K174"/>
    <mergeCell ref="A175:A181"/>
    <mergeCell ref="B175:B181"/>
    <mergeCell ref="C175:C181"/>
    <mergeCell ref="D175:D181"/>
    <mergeCell ref="E175:E181"/>
    <mergeCell ref="J175:J181"/>
    <mergeCell ref="A168:A174"/>
    <mergeCell ref="B168:B174"/>
    <mergeCell ref="C168:C174"/>
    <mergeCell ref="D168:D174"/>
    <mergeCell ref="E168:E174"/>
    <mergeCell ref="J168:J174"/>
    <mergeCell ref="K184:K190"/>
    <mergeCell ref="A193:A199"/>
    <mergeCell ref="B193:B199"/>
    <mergeCell ref="C193:C199"/>
    <mergeCell ref="D193:D199"/>
    <mergeCell ref="E193:E199"/>
    <mergeCell ref="J193:J199"/>
    <mergeCell ref="K175:K181"/>
    <mergeCell ref="A184:A190"/>
    <mergeCell ref="B184:B190"/>
    <mergeCell ref="C184:C190"/>
    <mergeCell ref="D184:D190"/>
    <mergeCell ref="E184:E190"/>
    <mergeCell ref="J184:J190"/>
    <mergeCell ref="K202:K208"/>
    <mergeCell ref="A211:A217"/>
    <mergeCell ref="B211:B217"/>
    <mergeCell ref="C211:C217"/>
    <mergeCell ref="D211:D217"/>
    <mergeCell ref="E211:E217"/>
    <mergeCell ref="J211:J217"/>
    <mergeCell ref="K193:K199"/>
    <mergeCell ref="A202:A208"/>
    <mergeCell ref="B202:B208"/>
    <mergeCell ref="C202:C208"/>
    <mergeCell ref="D202:D208"/>
    <mergeCell ref="E202:E208"/>
    <mergeCell ref="J202:J208"/>
    <mergeCell ref="K220:K223"/>
    <mergeCell ref="A224:A230"/>
    <mergeCell ref="B224:B230"/>
    <mergeCell ref="C224:C230"/>
    <mergeCell ref="D224:D230"/>
    <mergeCell ref="E224:E230"/>
    <mergeCell ref="J224:J230"/>
    <mergeCell ref="K211:K217"/>
    <mergeCell ref="A220:A223"/>
    <mergeCell ref="B220:B223"/>
    <mergeCell ref="C220:C223"/>
    <mergeCell ref="D220:D223"/>
    <mergeCell ref="E220:E223"/>
    <mergeCell ref="J220:J223"/>
    <mergeCell ref="K231:K238"/>
    <mergeCell ref="A239:A246"/>
    <mergeCell ref="B239:B246"/>
    <mergeCell ref="C239:C246"/>
    <mergeCell ref="D239:D246"/>
    <mergeCell ref="E239:E246"/>
    <mergeCell ref="J239:J246"/>
    <mergeCell ref="K224:K230"/>
    <mergeCell ref="A231:A238"/>
    <mergeCell ref="B231:B238"/>
    <mergeCell ref="C231:C238"/>
    <mergeCell ref="D231:D238"/>
    <mergeCell ref="E231:E238"/>
    <mergeCell ref="J231:J238"/>
    <mergeCell ref="K247:K252"/>
    <mergeCell ref="A256:J256"/>
    <mergeCell ref="A258:A265"/>
    <mergeCell ref="B258:B265"/>
    <mergeCell ref="C258:C265"/>
    <mergeCell ref="D258:D265"/>
    <mergeCell ref="E258:E265"/>
    <mergeCell ref="K239:K246"/>
    <mergeCell ref="A247:A252"/>
    <mergeCell ref="B247:B252"/>
    <mergeCell ref="C247:C252"/>
    <mergeCell ref="D247:D252"/>
    <mergeCell ref="E247:E252"/>
    <mergeCell ref="J247:J252"/>
    <mergeCell ref="J266:J269"/>
    <mergeCell ref="K266:K269"/>
    <mergeCell ref="A270:A273"/>
    <mergeCell ref="B270:B273"/>
    <mergeCell ref="C270:C273"/>
    <mergeCell ref="D270:D273"/>
    <mergeCell ref="E270:E273"/>
    <mergeCell ref="J258:J265"/>
    <mergeCell ref="K258:K265"/>
    <mergeCell ref="A266:A269"/>
    <mergeCell ref="B266:B269"/>
    <mergeCell ref="C266:C269"/>
    <mergeCell ref="D266:D269"/>
    <mergeCell ref="E266:E269"/>
    <mergeCell ref="J274:J279"/>
    <mergeCell ref="K274:K279"/>
    <mergeCell ref="A280:A286"/>
    <mergeCell ref="B280:B286"/>
    <mergeCell ref="C280:C286"/>
    <mergeCell ref="D280:D286"/>
    <mergeCell ref="E280:E286"/>
    <mergeCell ref="J270:J273"/>
    <mergeCell ref="K270:K273"/>
    <mergeCell ref="A274:A279"/>
    <mergeCell ref="B274:B279"/>
    <mergeCell ref="C274:C279"/>
    <mergeCell ref="D274:D279"/>
    <mergeCell ref="E274:E279"/>
    <mergeCell ref="J287:J291"/>
    <mergeCell ref="K287:K291"/>
    <mergeCell ref="A295:J295"/>
    <mergeCell ref="J280:J286"/>
    <mergeCell ref="K280:K286"/>
    <mergeCell ref="A287:A291"/>
    <mergeCell ref="B287:B291"/>
    <mergeCell ref="C287:C291"/>
    <mergeCell ref="D287:D291"/>
    <mergeCell ref="E287:E291"/>
    <mergeCell ref="K305:K308"/>
    <mergeCell ref="A309:A316"/>
    <mergeCell ref="B309:B316"/>
    <mergeCell ref="C309:C316"/>
    <mergeCell ref="D309:D316"/>
    <mergeCell ref="E309:E316"/>
    <mergeCell ref="J309:J316"/>
    <mergeCell ref="K296:K304"/>
    <mergeCell ref="A305:A308"/>
    <mergeCell ref="B305:B308"/>
    <mergeCell ref="C305:C308"/>
    <mergeCell ref="D305:D308"/>
    <mergeCell ref="E305:E308"/>
    <mergeCell ref="J305:J308"/>
    <mergeCell ref="A296:A304"/>
    <mergeCell ref="B296:B304"/>
    <mergeCell ref="C296:C304"/>
    <mergeCell ref="D296:D304"/>
    <mergeCell ref="E296:E304"/>
    <mergeCell ref="J296:J304"/>
    <mergeCell ref="K317:K320"/>
    <mergeCell ref="A321:A324"/>
    <mergeCell ref="B321:B324"/>
    <mergeCell ref="C321:C324"/>
    <mergeCell ref="D321:D324"/>
    <mergeCell ref="E321:E324"/>
    <mergeCell ref="J321:J324"/>
    <mergeCell ref="K309:K316"/>
    <mergeCell ref="A317:A320"/>
    <mergeCell ref="B317:B320"/>
    <mergeCell ref="C317:C320"/>
    <mergeCell ref="D317:D320"/>
    <mergeCell ref="E317:E320"/>
    <mergeCell ref="J317:J320"/>
    <mergeCell ref="K325:K329"/>
    <mergeCell ref="A330:A333"/>
    <mergeCell ref="B330:B333"/>
    <mergeCell ref="C330:C333"/>
    <mergeCell ref="D330:D333"/>
    <mergeCell ref="E330:E333"/>
    <mergeCell ref="J330:J333"/>
    <mergeCell ref="K321:K324"/>
    <mergeCell ref="A325:A329"/>
    <mergeCell ref="B325:B329"/>
    <mergeCell ref="C325:C329"/>
    <mergeCell ref="D325:D329"/>
    <mergeCell ref="E325:E329"/>
    <mergeCell ref="J325:J329"/>
    <mergeCell ref="J338:J345"/>
    <mergeCell ref="K338:K345"/>
    <mergeCell ref="A346:A350"/>
    <mergeCell ref="B346:B350"/>
    <mergeCell ref="C346:C350"/>
    <mergeCell ref="D346:D350"/>
    <mergeCell ref="E346:E350"/>
    <mergeCell ref="K330:K333"/>
    <mergeCell ref="A337:J337"/>
    <mergeCell ref="A338:A345"/>
    <mergeCell ref="B338:B345"/>
    <mergeCell ref="C338:C345"/>
    <mergeCell ref="D338:D345"/>
    <mergeCell ref="E338:E345"/>
    <mergeCell ref="J351:J354"/>
    <mergeCell ref="K351:K354"/>
    <mergeCell ref="A358:J358"/>
    <mergeCell ref="J346:J350"/>
    <mergeCell ref="K346:K350"/>
    <mergeCell ref="A351:A354"/>
    <mergeCell ref="B351:B354"/>
    <mergeCell ref="C351:C354"/>
    <mergeCell ref="D351:D354"/>
    <mergeCell ref="E351:E354"/>
    <mergeCell ref="K359:K363"/>
    <mergeCell ref="A364:A368"/>
    <mergeCell ref="B364:B368"/>
    <mergeCell ref="C364:C368"/>
    <mergeCell ref="D364:D368"/>
    <mergeCell ref="E364:E368"/>
    <mergeCell ref="J364:J368"/>
    <mergeCell ref="A359:A363"/>
    <mergeCell ref="B359:B363"/>
    <mergeCell ref="C359:C363"/>
    <mergeCell ref="D359:D363"/>
    <mergeCell ref="E359:E363"/>
    <mergeCell ref="J359:J363"/>
    <mergeCell ref="K369:K373"/>
    <mergeCell ref="A374:A378"/>
    <mergeCell ref="B374:B378"/>
    <mergeCell ref="C374:C378"/>
    <mergeCell ref="D374:D378"/>
    <mergeCell ref="E374:E378"/>
    <mergeCell ref="J374:J378"/>
    <mergeCell ref="K364:K368"/>
    <mergeCell ref="A369:A373"/>
    <mergeCell ref="B369:B373"/>
    <mergeCell ref="C369:C373"/>
    <mergeCell ref="D369:D373"/>
    <mergeCell ref="E369:E373"/>
    <mergeCell ref="J369:J373"/>
    <mergeCell ref="K379:K383"/>
    <mergeCell ref="A384:A389"/>
    <mergeCell ref="B384:B389"/>
    <mergeCell ref="C384:C389"/>
    <mergeCell ref="D384:D389"/>
    <mergeCell ref="E384:E389"/>
    <mergeCell ref="J384:J389"/>
    <mergeCell ref="K374:K378"/>
    <mergeCell ref="A379:A383"/>
    <mergeCell ref="B379:B383"/>
    <mergeCell ref="C379:C383"/>
    <mergeCell ref="D379:D383"/>
    <mergeCell ref="E379:E383"/>
    <mergeCell ref="J379:J383"/>
    <mergeCell ref="K396:K399"/>
    <mergeCell ref="K390:K395"/>
    <mergeCell ref="A396:A399"/>
    <mergeCell ref="B396:B399"/>
    <mergeCell ref="C396:C399"/>
    <mergeCell ref="D396:D399"/>
    <mergeCell ref="E396:E399"/>
    <mergeCell ref="J396:J399"/>
    <mergeCell ref="K384:K389"/>
    <mergeCell ref="A390:A395"/>
    <mergeCell ref="B390:B395"/>
    <mergeCell ref="C390:C395"/>
    <mergeCell ref="D390:D395"/>
    <mergeCell ref="E390:E395"/>
    <mergeCell ref="J390:J39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967"/>
  <sheetViews>
    <sheetView zoomScale="85" zoomScaleNormal="85" workbookViewId="0">
      <pane ySplit="1" topLeftCell="A2" activePane="bottomLeft" state="frozen"/>
      <selection activeCell="F153" sqref="F153"/>
      <selection pane="bottomLeft" activeCell="F153" sqref="F153"/>
    </sheetView>
  </sheetViews>
  <sheetFormatPr defaultColWidth="11.42578125" defaultRowHeight="15" x14ac:dyDescent="0.25"/>
  <cols>
    <col min="1" max="1" width="11.42578125" style="30"/>
    <col min="2" max="2" width="11.42578125" style="31"/>
    <col min="3" max="3" width="18.5703125" style="30" customWidth="1"/>
    <col min="4" max="4" width="31.42578125" style="30" customWidth="1"/>
    <col min="5" max="5" width="50.5703125" style="30" customWidth="1"/>
    <col min="6" max="6" width="82.42578125" style="30" customWidth="1"/>
    <col min="7" max="7" width="10.5703125" style="30" customWidth="1"/>
    <col min="8" max="8" width="10.5703125" style="29" customWidth="1"/>
    <col min="9" max="9" width="15.42578125" style="30" customWidth="1"/>
    <col min="10" max="10" width="47.42578125" style="30" customWidth="1"/>
    <col min="11" max="11" width="40.5703125" style="30" customWidth="1"/>
    <col min="12" max="12" width="16.42578125" style="96" customWidth="1"/>
    <col min="13" max="13" width="14.42578125" style="96" customWidth="1"/>
    <col min="14" max="16384" width="11.42578125" style="30"/>
  </cols>
  <sheetData>
    <row r="1" spans="1:13" s="27" customFormat="1" ht="37.5" x14ac:dyDescent="0.25">
      <c r="A1" s="113" t="s">
        <v>0</v>
      </c>
      <c r="B1" s="113" t="s">
        <v>1</v>
      </c>
      <c r="C1" s="113" t="s">
        <v>2</v>
      </c>
      <c r="D1" s="113" t="s">
        <v>3</v>
      </c>
      <c r="E1" s="113" t="s">
        <v>4</v>
      </c>
      <c r="F1" s="113" t="s">
        <v>1447</v>
      </c>
      <c r="G1" s="114" t="s">
        <v>6</v>
      </c>
      <c r="H1" s="113" t="s">
        <v>7</v>
      </c>
      <c r="I1" s="115" t="s">
        <v>8</v>
      </c>
      <c r="J1" s="115" t="s">
        <v>1448</v>
      </c>
      <c r="K1" s="105" t="s">
        <v>1449</v>
      </c>
      <c r="L1" s="53" t="s">
        <v>9</v>
      </c>
      <c r="M1" s="53" t="s">
        <v>10</v>
      </c>
    </row>
    <row r="2" spans="1:13" s="27" customFormat="1" ht="18.75" customHeight="1" x14ac:dyDescent="0.25">
      <c r="A2" s="549" t="s">
        <v>518</v>
      </c>
      <c r="B2" s="550"/>
      <c r="C2" s="550"/>
      <c r="D2" s="550"/>
      <c r="E2" s="550"/>
      <c r="F2" s="550"/>
      <c r="G2" s="550"/>
      <c r="H2" s="550"/>
      <c r="I2" s="550"/>
      <c r="J2" s="550"/>
      <c r="K2" s="550"/>
      <c r="L2" s="550"/>
      <c r="M2" s="551"/>
    </row>
    <row r="3" spans="1:13" s="9" customFormat="1" x14ac:dyDescent="0.25">
      <c r="A3" s="558">
        <v>3</v>
      </c>
      <c r="B3" s="558" t="s">
        <v>929</v>
      </c>
      <c r="C3" s="556" t="s">
        <v>930</v>
      </c>
      <c r="D3" s="556" t="s">
        <v>931</v>
      </c>
      <c r="E3" s="556" t="s">
        <v>932</v>
      </c>
      <c r="F3" s="37" t="s">
        <v>93</v>
      </c>
      <c r="G3" s="3">
        <v>0</v>
      </c>
      <c r="H3" s="4"/>
      <c r="I3" s="4"/>
      <c r="J3" s="560"/>
      <c r="K3" s="560"/>
      <c r="L3" s="109">
        <f>IF(H3="x",G3*[1]RESULTATS!$C$61,0)</f>
        <v>0</v>
      </c>
      <c r="M3" s="109">
        <f>IF(I3="x",G3*[1]RESULTATS!$C$61,0)</f>
        <v>0</v>
      </c>
    </row>
    <row r="4" spans="1:13" s="9" customFormat="1" x14ac:dyDescent="0.25">
      <c r="A4" s="517"/>
      <c r="B4" s="517"/>
      <c r="C4" s="520"/>
      <c r="D4" s="520"/>
      <c r="E4" s="520"/>
      <c r="F4" s="37" t="s">
        <v>933</v>
      </c>
      <c r="G4" s="3">
        <v>0</v>
      </c>
      <c r="H4" s="4"/>
      <c r="I4" s="4"/>
      <c r="J4" s="561"/>
      <c r="K4" s="561"/>
      <c r="L4" s="109">
        <f>IF(H4="x",G4*[1]RESULTATS!$C$61,0)</f>
        <v>0</v>
      </c>
      <c r="M4" s="109">
        <f>IF(I4="x",G4*[1]RESULTATS!$C$61,0)</f>
        <v>0</v>
      </c>
    </row>
    <row r="5" spans="1:13" s="9" customFormat="1" x14ac:dyDescent="0.25">
      <c r="A5" s="517"/>
      <c r="B5" s="517"/>
      <c r="C5" s="520"/>
      <c r="D5" s="520"/>
      <c r="E5" s="520"/>
      <c r="F5" s="37" t="s">
        <v>934</v>
      </c>
      <c r="G5" s="3">
        <v>1</v>
      </c>
      <c r="H5" s="4"/>
      <c r="I5" s="4"/>
      <c r="J5" s="561"/>
      <c r="K5" s="561"/>
      <c r="L5" s="109">
        <f>IF(H5="x",G5*[1]RESULTATS!$C$61,0)</f>
        <v>0</v>
      </c>
      <c r="M5" s="109">
        <f>IF(I5="x",G5*[1]RESULTATS!$C$61,0)</f>
        <v>0</v>
      </c>
    </row>
    <row r="6" spans="1:13" s="9" customFormat="1" ht="30" x14ac:dyDescent="0.25">
      <c r="A6" s="517"/>
      <c r="B6" s="517"/>
      <c r="C6" s="520"/>
      <c r="D6" s="520"/>
      <c r="E6" s="520"/>
      <c r="F6" s="37" t="s">
        <v>935</v>
      </c>
      <c r="G6" s="3">
        <v>2</v>
      </c>
      <c r="H6" s="4"/>
      <c r="I6" s="4"/>
      <c r="J6" s="561"/>
      <c r="K6" s="561"/>
      <c r="L6" s="109">
        <f>IF(H6="x",G6*[1]RESULTATS!$C$61,0)</f>
        <v>0</v>
      </c>
      <c r="M6" s="109">
        <f>IF(I6="x",G6*[1]RESULTATS!$C$61,0)</f>
        <v>0</v>
      </c>
    </row>
    <row r="7" spans="1:13" s="9" customFormat="1" ht="30" x14ac:dyDescent="0.25">
      <c r="A7" s="517"/>
      <c r="B7" s="517"/>
      <c r="C7" s="520"/>
      <c r="D7" s="520"/>
      <c r="E7" s="520"/>
      <c r="F7" s="37" t="s">
        <v>936</v>
      </c>
      <c r="G7" s="3">
        <v>3</v>
      </c>
      <c r="H7" s="4"/>
      <c r="I7" s="4"/>
      <c r="J7" s="561"/>
      <c r="K7" s="561"/>
      <c r="L7" s="109">
        <f>IF(H7="x",G7*[1]RESULTATS!$C$61,0)</f>
        <v>0</v>
      </c>
      <c r="M7" s="109">
        <f>IF(I7="x",G7*[1]RESULTATS!$C$61,0)</f>
        <v>0</v>
      </c>
    </row>
    <row r="8" spans="1:13" s="9" customFormat="1" ht="45" x14ac:dyDescent="0.25">
      <c r="A8" s="517"/>
      <c r="B8" s="517"/>
      <c r="C8" s="520"/>
      <c r="D8" s="520"/>
      <c r="E8" s="520"/>
      <c r="F8" s="37" t="s">
        <v>937</v>
      </c>
      <c r="G8" s="3">
        <v>4</v>
      </c>
      <c r="H8" s="4"/>
      <c r="I8" s="4"/>
      <c r="J8" s="561"/>
      <c r="K8" s="561"/>
      <c r="L8" s="109">
        <f>IF(H8="x",G8*[1]RESULTATS!$C$61,0)</f>
        <v>0</v>
      </c>
      <c r="M8" s="109">
        <f>IF(I8="x",G8*[1]RESULTATS!$C$61,0)</f>
        <v>0</v>
      </c>
    </row>
    <row r="9" spans="1:13" s="9" customFormat="1" ht="59.85" customHeight="1" x14ac:dyDescent="0.25">
      <c r="A9" s="559"/>
      <c r="B9" s="559"/>
      <c r="C9" s="557"/>
      <c r="D9" s="557"/>
      <c r="E9" s="557"/>
      <c r="F9" s="37" t="s">
        <v>110</v>
      </c>
      <c r="G9" s="3">
        <v>0</v>
      </c>
      <c r="H9" s="4"/>
      <c r="I9" s="4"/>
      <c r="J9" s="562"/>
      <c r="K9" s="562"/>
      <c r="L9" s="109">
        <f>IF(H9="x",G9*[1]RESULTATS!$C$61,0)</f>
        <v>0</v>
      </c>
      <c r="M9" s="109">
        <f>IF(I9="x",G9*[1]RESULTATS!$C$61,0)</f>
        <v>0</v>
      </c>
    </row>
    <row r="10" spans="1:13" s="9" customFormat="1" ht="30" x14ac:dyDescent="0.25">
      <c r="A10" s="558">
        <v>3</v>
      </c>
      <c r="B10" s="558" t="s">
        <v>938</v>
      </c>
      <c r="C10" s="556" t="s">
        <v>939</v>
      </c>
      <c r="D10" s="556" t="s">
        <v>940</v>
      </c>
      <c r="E10" s="556" t="s">
        <v>941</v>
      </c>
      <c r="F10" s="37" t="s">
        <v>942</v>
      </c>
      <c r="G10" s="3">
        <v>1</v>
      </c>
      <c r="H10" s="4"/>
      <c r="I10" s="4"/>
      <c r="J10" s="560"/>
      <c r="K10" s="563"/>
      <c r="L10" s="109">
        <f>IF(H10="x",G10*[1]RESULTATS!$C$61,0)</f>
        <v>0</v>
      </c>
      <c r="M10" s="109">
        <f>IF(I10="x",G10*[1]RESULTATS!$C$61,0)</f>
        <v>0</v>
      </c>
    </row>
    <row r="11" spans="1:13" s="9" customFormat="1" x14ac:dyDescent="0.25">
      <c r="A11" s="517"/>
      <c r="B11" s="517"/>
      <c r="C11" s="520"/>
      <c r="D11" s="520"/>
      <c r="E11" s="520"/>
      <c r="F11" s="37" t="s">
        <v>943</v>
      </c>
      <c r="G11" s="3">
        <v>1</v>
      </c>
      <c r="H11" s="4"/>
      <c r="I11" s="4"/>
      <c r="J11" s="561"/>
      <c r="K11" s="564"/>
      <c r="L11" s="109">
        <f>IF(H11="x",G11*[1]RESULTATS!$C$61,0)</f>
        <v>0</v>
      </c>
      <c r="M11" s="109">
        <f>IF(I11="x",G11*[1]RESULTATS!$C$61,0)</f>
        <v>0</v>
      </c>
    </row>
    <row r="12" spans="1:13" s="9" customFormat="1" x14ac:dyDescent="0.25">
      <c r="A12" s="517"/>
      <c r="B12" s="517"/>
      <c r="C12" s="520"/>
      <c r="D12" s="520"/>
      <c r="E12" s="520"/>
      <c r="F12" s="37" t="s">
        <v>944</v>
      </c>
      <c r="G12" s="3">
        <v>1</v>
      </c>
      <c r="H12" s="4"/>
      <c r="I12" s="4"/>
      <c r="J12" s="561"/>
      <c r="K12" s="564"/>
      <c r="L12" s="109">
        <f>IF(H12="x",G12*[1]RESULTATS!$C$61,0)</f>
        <v>0</v>
      </c>
      <c r="M12" s="109">
        <f>IF(I12="x",G12*[1]RESULTATS!$C$61,0)</f>
        <v>0</v>
      </c>
    </row>
    <row r="13" spans="1:13" s="9" customFormat="1" x14ac:dyDescent="0.25">
      <c r="A13" s="517"/>
      <c r="B13" s="517"/>
      <c r="C13" s="520"/>
      <c r="D13" s="520"/>
      <c r="E13" s="520"/>
      <c r="F13" s="37" t="s">
        <v>945</v>
      </c>
      <c r="G13" s="3">
        <v>1</v>
      </c>
      <c r="H13" s="4"/>
      <c r="I13" s="4"/>
      <c r="J13" s="561"/>
      <c r="K13" s="564"/>
      <c r="L13" s="109">
        <f>IF(H13="x",G13*[1]RESULTATS!$C$61,0)</f>
        <v>0</v>
      </c>
      <c r="M13" s="109">
        <f>IF(I13="x",G13*[1]RESULTATS!$C$61,0)</f>
        <v>0</v>
      </c>
    </row>
    <row r="14" spans="1:13" s="9" customFormat="1" x14ac:dyDescent="0.25">
      <c r="A14" s="517"/>
      <c r="B14" s="517"/>
      <c r="C14" s="520"/>
      <c r="D14" s="520"/>
      <c r="E14" s="520"/>
      <c r="F14" s="37" t="s">
        <v>946</v>
      </c>
      <c r="G14" s="3">
        <v>1</v>
      </c>
      <c r="H14" s="4"/>
      <c r="I14" s="4"/>
      <c r="J14" s="561"/>
      <c r="K14" s="564"/>
      <c r="L14" s="109">
        <f>IF(H14="x",G14*[1]RESULTATS!$C$61,0)</f>
        <v>0</v>
      </c>
      <c r="M14" s="109">
        <f>IF(I14="x",G14*[1]RESULTATS!$C$61,0)</f>
        <v>0</v>
      </c>
    </row>
    <row r="15" spans="1:13" s="9" customFormat="1" x14ac:dyDescent="0.25">
      <c r="A15" s="517"/>
      <c r="B15" s="517"/>
      <c r="C15" s="520"/>
      <c r="D15" s="520"/>
      <c r="E15" s="520"/>
      <c r="F15" s="37" t="s">
        <v>947</v>
      </c>
      <c r="G15" s="3">
        <v>1</v>
      </c>
      <c r="H15" s="4"/>
      <c r="I15" s="4"/>
      <c r="J15" s="561"/>
      <c r="K15" s="564"/>
      <c r="L15" s="109">
        <f>IF(H15="x",G15*[1]RESULTATS!$C$61,0)</f>
        <v>0</v>
      </c>
      <c r="M15" s="109">
        <f>IF(I15="x",G15*[1]RESULTATS!$C$61,0)</f>
        <v>0</v>
      </c>
    </row>
    <row r="16" spans="1:13" s="9" customFormat="1" x14ac:dyDescent="0.25">
      <c r="A16" s="517"/>
      <c r="B16" s="517"/>
      <c r="C16" s="520"/>
      <c r="D16" s="520"/>
      <c r="E16" s="520"/>
      <c r="F16" s="37" t="s">
        <v>948</v>
      </c>
      <c r="G16" s="3">
        <v>1</v>
      </c>
      <c r="H16" s="4"/>
      <c r="I16" s="4"/>
      <c r="J16" s="561"/>
      <c r="K16" s="564"/>
      <c r="L16" s="109">
        <f>IF(H16="x",G16*[1]RESULTATS!$C$61,0)</f>
        <v>0</v>
      </c>
      <c r="M16" s="109">
        <f>IF(I16="x",G16*[1]RESULTATS!$C$61,0)</f>
        <v>0</v>
      </c>
    </row>
    <row r="17" spans="1:13" s="9" customFormat="1" ht="30" x14ac:dyDescent="0.25">
      <c r="A17" s="517"/>
      <c r="B17" s="517"/>
      <c r="C17" s="520"/>
      <c r="D17" s="520"/>
      <c r="E17" s="520"/>
      <c r="F17" s="37" t="s">
        <v>949</v>
      </c>
      <c r="G17" s="3">
        <v>1</v>
      </c>
      <c r="H17" s="4"/>
      <c r="I17" s="4"/>
      <c r="J17" s="561"/>
      <c r="K17" s="564"/>
      <c r="L17" s="109">
        <f>IF(H17="x",G17*[1]RESULTATS!$C$61,0)</f>
        <v>0</v>
      </c>
      <c r="M17" s="109">
        <f>IF(I17="x",G17*[1]RESULTATS!$C$61,0)</f>
        <v>0</v>
      </c>
    </row>
    <row r="18" spans="1:13" s="9" customFormat="1" ht="30" x14ac:dyDescent="0.25">
      <c r="A18" s="517"/>
      <c r="B18" s="517"/>
      <c r="C18" s="520"/>
      <c r="D18" s="520"/>
      <c r="E18" s="520"/>
      <c r="F18" s="37" t="s">
        <v>950</v>
      </c>
      <c r="G18" s="3">
        <v>1</v>
      </c>
      <c r="H18" s="4"/>
      <c r="I18" s="4"/>
      <c r="J18" s="561"/>
      <c r="K18" s="564"/>
      <c r="L18" s="109">
        <f>IF(H18="x",G18*[1]RESULTATS!$C$61,0)</f>
        <v>0</v>
      </c>
      <c r="M18" s="109">
        <f>IF(I18="x",G18*[1]RESULTATS!$C$61,0)</f>
        <v>0</v>
      </c>
    </row>
    <row r="19" spans="1:13" s="9" customFormat="1" ht="30" x14ac:dyDescent="0.25">
      <c r="A19" s="517"/>
      <c r="B19" s="517"/>
      <c r="C19" s="520"/>
      <c r="D19" s="520"/>
      <c r="E19" s="520"/>
      <c r="F19" s="37" t="s">
        <v>951</v>
      </c>
      <c r="G19" s="3">
        <v>1</v>
      </c>
      <c r="H19" s="4"/>
      <c r="I19" s="4"/>
      <c r="J19" s="561"/>
      <c r="K19" s="564"/>
      <c r="L19" s="109">
        <f>IF(H19="x",G19*[1]RESULTATS!$C$61,0)</f>
        <v>0</v>
      </c>
      <c r="M19" s="109">
        <f>IF(I19="x",G19*[1]RESULTATS!$C$61,0)</f>
        <v>0</v>
      </c>
    </row>
    <row r="20" spans="1:13" s="9" customFormat="1" x14ac:dyDescent="0.25">
      <c r="A20" s="517"/>
      <c r="B20" s="517"/>
      <c r="C20" s="520"/>
      <c r="D20" s="520"/>
      <c r="E20" s="520"/>
      <c r="F20" s="37" t="s">
        <v>952</v>
      </c>
      <c r="G20" s="3">
        <v>1</v>
      </c>
      <c r="H20" s="4"/>
      <c r="I20" s="4"/>
      <c r="J20" s="561"/>
      <c r="K20" s="564"/>
      <c r="L20" s="109">
        <f>IF(H20="x",G20*[1]RESULTATS!$C$61,0)</f>
        <v>0</v>
      </c>
      <c r="M20" s="109">
        <f>IF(I20="x",G20*[1]RESULTATS!$C$61,0)</f>
        <v>0</v>
      </c>
    </row>
    <row r="21" spans="1:13" s="9" customFormat="1" x14ac:dyDescent="0.25">
      <c r="A21" s="517"/>
      <c r="B21" s="517"/>
      <c r="C21" s="520"/>
      <c r="D21" s="520"/>
      <c r="E21" s="520"/>
      <c r="F21" s="37" t="s">
        <v>953</v>
      </c>
      <c r="G21" s="3">
        <v>1</v>
      </c>
      <c r="H21" s="4"/>
      <c r="I21" s="4"/>
      <c r="J21" s="561"/>
      <c r="K21" s="564"/>
      <c r="L21" s="109">
        <f>IF(H21="x",G21*[1]RESULTATS!$C$61,0)</f>
        <v>0</v>
      </c>
      <c r="M21" s="109">
        <f>IF(I21="x",G21*[1]RESULTATS!$C$61,0)</f>
        <v>0</v>
      </c>
    </row>
    <row r="22" spans="1:13" s="9" customFormat="1" x14ac:dyDescent="0.25">
      <c r="A22" s="517"/>
      <c r="B22" s="517"/>
      <c r="C22" s="520"/>
      <c r="D22" s="520"/>
      <c r="E22" s="520"/>
      <c r="F22" s="37" t="s">
        <v>954</v>
      </c>
      <c r="G22" s="3">
        <v>1</v>
      </c>
      <c r="H22" s="4"/>
      <c r="I22" s="4"/>
      <c r="J22" s="561"/>
      <c r="K22" s="564"/>
      <c r="L22" s="109">
        <f>IF(H22="x",G22*[1]RESULTATS!$C$61,0)</f>
        <v>0</v>
      </c>
      <c r="M22" s="109">
        <f>IF(I22="x",G22*[1]RESULTATS!$C$61,0)</f>
        <v>0</v>
      </c>
    </row>
    <row r="23" spans="1:13" s="9" customFormat="1" x14ac:dyDescent="0.25">
      <c r="A23" s="517"/>
      <c r="B23" s="517"/>
      <c r="C23" s="520"/>
      <c r="D23" s="520"/>
      <c r="E23" s="520"/>
      <c r="F23" s="37" t="s">
        <v>955</v>
      </c>
      <c r="G23" s="3">
        <v>1</v>
      </c>
      <c r="H23" s="4"/>
      <c r="I23" s="4"/>
      <c r="J23" s="561"/>
      <c r="K23" s="564"/>
      <c r="L23" s="109">
        <f>IF(H23="x",G23*[1]RESULTATS!$C$61,0)</f>
        <v>0</v>
      </c>
      <c r="M23" s="109">
        <f>IF(I23="x",G23*[1]RESULTATS!$C$61,0)</f>
        <v>0</v>
      </c>
    </row>
    <row r="24" spans="1:13" s="9" customFormat="1" x14ac:dyDescent="0.25">
      <c r="A24" s="517"/>
      <c r="B24" s="517"/>
      <c r="C24" s="520"/>
      <c r="D24" s="520"/>
      <c r="E24" s="520"/>
      <c r="F24" s="37" t="s">
        <v>956</v>
      </c>
      <c r="G24" s="3">
        <v>1</v>
      </c>
      <c r="H24" s="4"/>
      <c r="I24" s="4"/>
      <c r="J24" s="561"/>
      <c r="K24" s="564"/>
      <c r="L24" s="109">
        <f>IF(H24="x",G24*[1]RESULTATS!$C$61,0)</f>
        <v>0</v>
      </c>
      <c r="M24" s="109">
        <f>IF(I24="x",G24*[1]RESULTATS!$C$61,0)</f>
        <v>0</v>
      </c>
    </row>
    <row r="25" spans="1:13" s="9" customFormat="1" x14ac:dyDescent="0.25">
      <c r="A25" s="517"/>
      <c r="B25" s="517"/>
      <c r="C25" s="520"/>
      <c r="D25" s="520"/>
      <c r="E25" s="520"/>
      <c r="F25" s="37" t="s">
        <v>957</v>
      </c>
      <c r="G25" s="3">
        <v>1</v>
      </c>
      <c r="H25" s="4"/>
      <c r="I25" s="4"/>
      <c r="J25" s="561"/>
      <c r="K25" s="564"/>
      <c r="L25" s="109">
        <f>IF(H25="x",G25*[1]RESULTATS!$C$61,0)</f>
        <v>0</v>
      </c>
      <c r="M25" s="109">
        <f>IF(I25="x",G25*[1]RESULTATS!$C$61,0)</f>
        <v>0</v>
      </c>
    </row>
    <row r="26" spans="1:13" s="9" customFormat="1" x14ac:dyDescent="0.25">
      <c r="A26" s="559"/>
      <c r="B26" s="559"/>
      <c r="C26" s="557"/>
      <c r="D26" s="557"/>
      <c r="E26" s="557"/>
      <c r="F26" s="37" t="s">
        <v>110</v>
      </c>
      <c r="G26" s="106">
        <v>0</v>
      </c>
      <c r="H26" s="107"/>
      <c r="I26" s="107"/>
      <c r="J26" s="562"/>
      <c r="K26" s="565"/>
      <c r="L26" s="109">
        <f>IF(H26="x",G26*[1]RESULTATS!$C$61,0)</f>
        <v>0</v>
      </c>
      <c r="M26" s="109">
        <f>IF(I26="x",G26*[1]RESULTATS!$C$61,0)</f>
        <v>0</v>
      </c>
    </row>
    <row r="27" spans="1:13" s="9" customFormat="1" x14ac:dyDescent="0.25">
      <c r="A27" s="558">
        <v>3</v>
      </c>
      <c r="B27" s="558" t="s">
        <v>958</v>
      </c>
      <c r="C27" s="556" t="s">
        <v>959</v>
      </c>
      <c r="D27" s="556" t="s">
        <v>960</v>
      </c>
      <c r="E27" s="556" t="s">
        <v>961</v>
      </c>
      <c r="F27" s="37" t="s">
        <v>962</v>
      </c>
      <c r="G27" s="3">
        <v>1</v>
      </c>
      <c r="H27" s="4"/>
      <c r="I27" s="4"/>
      <c r="J27" s="560"/>
      <c r="K27" s="560"/>
      <c r="L27" s="109">
        <f>IF(H27="x",G27*[1]RESULTATS!$C$61,0)</f>
        <v>0</v>
      </c>
      <c r="M27" s="109">
        <f>IF(I27="x",G27*[1]RESULTATS!$C$61,0)</f>
        <v>0</v>
      </c>
    </row>
    <row r="28" spans="1:13" s="9" customFormat="1" ht="30" x14ac:dyDescent="0.25">
      <c r="A28" s="517"/>
      <c r="B28" s="517"/>
      <c r="C28" s="520"/>
      <c r="D28" s="520"/>
      <c r="E28" s="520"/>
      <c r="F28" s="37" t="s">
        <v>963</v>
      </c>
      <c r="G28" s="3">
        <v>1</v>
      </c>
      <c r="H28" s="4"/>
      <c r="I28" s="4"/>
      <c r="J28" s="561"/>
      <c r="K28" s="561"/>
      <c r="L28" s="109">
        <f>IF(H28="x",G28*[1]RESULTATS!$C$61,0)</f>
        <v>0</v>
      </c>
      <c r="M28" s="109">
        <f>IF(I28="x",G28*[1]RESULTATS!$C$61,0)</f>
        <v>0</v>
      </c>
    </row>
    <row r="29" spans="1:13" s="9" customFormat="1" x14ac:dyDescent="0.25">
      <c r="A29" s="517"/>
      <c r="B29" s="517"/>
      <c r="C29" s="520"/>
      <c r="D29" s="520"/>
      <c r="E29" s="520"/>
      <c r="F29" s="37" t="s">
        <v>964</v>
      </c>
      <c r="G29" s="3">
        <v>1</v>
      </c>
      <c r="H29" s="4"/>
      <c r="I29" s="4"/>
      <c r="J29" s="561"/>
      <c r="K29" s="561"/>
      <c r="L29" s="109">
        <f>IF(H29="x",G29*[1]RESULTATS!$C$61,0)</f>
        <v>0</v>
      </c>
      <c r="M29" s="109">
        <f>IF(I29="x",G29*[1]RESULTATS!$C$61,0)</f>
        <v>0</v>
      </c>
    </row>
    <row r="30" spans="1:13" s="9" customFormat="1" ht="30" x14ac:dyDescent="0.25">
      <c r="A30" s="517"/>
      <c r="B30" s="517"/>
      <c r="C30" s="520"/>
      <c r="D30" s="520"/>
      <c r="E30" s="520"/>
      <c r="F30" s="37" t="s">
        <v>965</v>
      </c>
      <c r="G30" s="3">
        <v>1</v>
      </c>
      <c r="H30" s="4"/>
      <c r="I30" s="4"/>
      <c r="J30" s="561"/>
      <c r="K30" s="561"/>
      <c r="L30" s="109">
        <f>IF(H30="x",G30*[1]RESULTATS!$C$61,0)</f>
        <v>0</v>
      </c>
      <c r="M30" s="109">
        <f>IF(I30="x",G30*[1]RESULTATS!$C$61,0)</f>
        <v>0</v>
      </c>
    </row>
    <row r="31" spans="1:13" s="9" customFormat="1" ht="30" x14ac:dyDescent="0.25">
      <c r="A31" s="517"/>
      <c r="B31" s="517"/>
      <c r="C31" s="520"/>
      <c r="D31" s="520"/>
      <c r="E31" s="520"/>
      <c r="F31" s="37" t="s">
        <v>966</v>
      </c>
      <c r="G31" s="3">
        <v>1</v>
      </c>
      <c r="H31" s="4"/>
      <c r="I31" s="4"/>
      <c r="J31" s="561"/>
      <c r="K31" s="561"/>
      <c r="L31" s="109">
        <f>IF(H31="x",G31*[1]RESULTATS!$C$61,0)</f>
        <v>0</v>
      </c>
      <c r="M31" s="109">
        <f>IF(I31="x",G31*[1]RESULTATS!$C$61,0)</f>
        <v>0</v>
      </c>
    </row>
    <row r="32" spans="1:13" s="9" customFormat="1" x14ac:dyDescent="0.25">
      <c r="A32" s="517"/>
      <c r="B32" s="517"/>
      <c r="C32" s="520"/>
      <c r="D32" s="520"/>
      <c r="E32" s="520"/>
      <c r="F32" s="37" t="s">
        <v>967</v>
      </c>
      <c r="G32" s="3">
        <v>1</v>
      </c>
      <c r="H32" s="4"/>
      <c r="I32" s="4"/>
      <c r="J32" s="561"/>
      <c r="K32" s="561"/>
      <c r="L32" s="109">
        <f>IF(H32="x",G32*[1]RESULTATS!$C$61,0)</f>
        <v>0</v>
      </c>
      <c r="M32" s="109">
        <f>IF(I32="x",G32*[1]RESULTATS!$C$61,0)</f>
        <v>0</v>
      </c>
    </row>
    <row r="33" spans="1:13" s="9" customFormat="1" x14ac:dyDescent="0.25">
      <c r="A33" s="517"/>
      <c r="B33" s="517"/>
      <c r="C33" s="520"/>
      <c r="D33" s="520"/>
      <c r="E33" s="520"/>
      <c r="F33" s="37" t="s">
        <v>968</v>
      </c>
      <c r="G33" s="3">
        <v>1</v>
      </c>
      <c r="H33" s="4"/>
      <c r="I33" s="4"/>
      <c r="J33" s="561"/>
      <c r="K33" s="561"/>
      <c r="L33" s="109">
        <f>IF(H33="x",G33*[1]RESULTATS!$C$61,0)</f>
        <v>0</v>
      </c>
      <c r="M33" s="109">
        <f>IF(I33="x",G33*[1]RESULTATS!$C$61,0)</f>
        <v>0</v>
      </c>
    </row>
    <row r="34" spans="1:13" s="9" customFormat="1" ht="30" x14ac:dyDescent="0.25">
      <c r="A34" s="517"/>
      <c r="B34" s="517"/>
      <c r="C34" s="520"/>
      <c r="D34" s="520"/>
      <c r="E34" s="520"/>
      <c r="F34" s="37" t="s">
        <v>969</v>
      </c>
      <c r="G34" s="3">
        <v>2</v>
      </c>
      <c r="H34" s="4"/>
      <c r="I34" s="4"/>
      <c r="J34" s="561"/>
      <c r="K34" s="561"/>
      <c r="L34" s="109">
        <f>IF(H34="x",G34*[1]RESULTATS!$C$61,0)</f>
        <v>0</v>
      </c>
      <c r="M34" s="109">
        <f>IF(I34="x",G34*[1]RESULTATS!$C$61,0)</f>
        <v>0</v>
      </c>
    </row>
    <row r="35" spans="1:13" s="9" customFormat="1" ht="60" x14ac:dyDescent="0.25">
      <c r="A35" s="517"/>
      <c r="B35" s="517"/>
      <c r="C35" s="520"/>
      <c r="D35" s="520"/>
      <c r="E35" s="520"/>
      <c r="F35" s="37" t="s">
        <v>970</v>
      </c>
      <c r="G35" s="3">
        <v>4</v>
      </c>
      <c r="H35" s="4"/>
      <c r="I35" s="4"/>
      <c r="J35" s="561"/>
      <c r="K35" s="561"/>
      <c r="L35" s="109">
        <f>IF(H35="x",G35*[1]RESULTATS!$C$61,0)</f>
        <v>0</v>
      </c>
      <c r="M35" s="109">
        <f>IF(I35="x",G35*[1]RESULTATS!$C$61,0)</f>
        <v>0</v>
      </c>
    </row>
    <row r="36" spans="1:13" s="9" customFormat="1" x14ac:dyDescent="0.25">
      <c r="A36" s="559"/>
      <c r="B36" s="559"/>
      <c r="C36" s="557"/>
      <c r="D36" s="557"/>
      <c r="E36" s="557"/>
      <c r="F36" s="37" t="s">
        <v>110</v>
      </c>
      <c r="G36" s="3">
        <v>0</v>
      </c>
      <c r="H36" s="4"/>
      <c r="I36" s="4"/>
      <c r="J36" s="562"/>
      <c r="K36" s="562"/>
      <c r="L36" s="109">
        <f>IF(H36="x",G36*[1]RESULTATS!$C$61,0)</f>
        <v>0</v>
      </c>
      <c r="M36" s="109">
        <f>IF(I36="x",G36*[1]RESULTATS!$C$61,0)</f>
        <v>0</v>
      </c>
    </row>
    <row r="37" spans="1:13" s="9" customFormat="1" ht="14.85" customHeight="1" x14ac:dyDescent="0.25">
      <c r="A37" s="558">
        <v>3</v>
      </c>
      <c r="B37" s="558" t="s">
        <v>971</v>
      </c>
      <c r="C37" s="556" t="s">
        <v>972</v>
      </c>
      <c r="D37" s="556" t="s">
        <v>973</v>
      </c>
      <c r="E37" s="556" t="s">
        <v>974</v>
      </c>
      <c r="F37" s="37" t="s">
        <v>93</v>
      </c>
      <c r="G37" s="3">
        <v>0</v>
      </c>
      <c r="H37" s="4"/>
      <c r="I37" s="4"/>
      <c r="J37" s="560"/>
      <c r="K37" s="560"/>
      <c r="L37" s="109">
        <f>IF(H37="x",G37*[1]RESULTATS!$C$61,0)</f>
        <v>0</v>
      </c>
      <c r="M37" s="109">
        <f>IF(I37="x",G37*[1]RESULTATS!$C$61,0)</f>
        <v>0</v>
      </c>
    </row>
    <row r="38" spans="1:13" s="9" customFormat="1" x14ac:dyDescent="0.25">
      <c r="A38" s="517"/>
      <c r="B38" s="517"/>
      <c r="C38" s="520"/>
      <c r="D38" s="520"/>
      <c r="E38" s="520"/>
      <c r="F38" s="37" t="s">
        <v>975</v>
      </c>
      <c r="G38" s="3">
        <v>0</v>
      </c>
      <c r="H38" s="4"/>
      <c r="I38" s="4"/>
      <c r="J38" s="561"/>
      <c r="K38" s="561"/>
      <c r="L38" s="109">
        <f>IF(H38="x",G38*[1]RESULTATS!$C$61,0)</f>
        <v>0</v>
      </c>
      <c r="M38" s="109">
        <f>IF(I38="x",G38*[1]RESULTATS!$C$61,0)</f>
        <v>0</v>
      </c>
    </row>
    <row r="39" spans="1:13" s="9" customFormat="1" x14ac:dyDescent="0.25">
      <c r="A39" s="517"/>
      <c r="B39" s="517"/>
      <c r="C39" s="520"/>
      <c r="D39" s="520"/>
      <c r="E39" s="520"/>
      <c r="F39" s="37" t="s">
        <v>976</v>
      </c>
      <c r="G39" s="3">
        <v>1</v>
      </c>
      <c r="H39" s="4"/>
      <c r="I39" s="4"/>
      <c r="J39" s="561"/>
      <c r="K39" s="561"/>
      <c r="L39" s="109">
        <f>IF(H39="x",G39*[1]RESULTATS!$C$61,0)</f>
        <v>0</v>
      </c>
      <c r="M39" s="109">
        <f>IF(I39="x",G39*[1]RESULTATS!$C$61,0)</f>
        <v>0</v>
      </c>
    </row>
    <row r="40" spans="1:13" s="9" customFormat="1" x14ac:dyDescent="0.25">
      <c r="A40" s="517"/>
      <c r="B40" s="517"/>
      <c r="C40" s="520"/>
      <c r="D40" s="520"/>
      <c r="E40" s="520"/>
      <c r="F40" s="37" t="s">
        <v>977</v>
      </c>
      <c r="G40" s="3">
        <v>2</v>
      </c>
      <c r="H40" s="4"/>
      <c r="I40" s="4"/>
      <c r="J40" s="561"/>
      <c r="K40" s="561"/>
      <c r="L40" s="109">
        <f>IF(H40="x",G40*[1]RESULTATS!$C$61,0)</f>
        <v>0</v>
      </c>
      <c r="M40" s="109">
        <f>IF(I40="x",G40*[1]RESULTATS!$C$61,0)</f>
        <v>0</v>
      </c>
    </row>
    <row r="41" spans="1:13" s="9" customFormat="1" x14ac:dyDescent="0.25">
      <c r="A41" s="517"/>
      <c r="B41" s="517"/>
      <c r="C41" s="520"/>
      <c r="D41" s="520"/>
      <c r="E41" s="520"/>
      <c r="F41" s="37" t="s">
        <v>978</v>
      </c>
      <c r="G41" s="3">
        <v>3</v>
      </c>
      <c r="H41" s="4"/>
      <c r="I41" s="4"/>
      <c r="J41" s="561"/>
      <c r="K41" s="561"/>
      <c r="L41" s="109">
        <f>IF(H41="x",G41*[1]RESULTATS!$C$61,0)</f>
        <v>0</v>
      </c>
      <c r="M41" s="109">
        <f>IF(I41="x",G41*[1]RESULTATS!$C$61,0)</f>
        <v>0</v>
      </c>
    </row>
    <row r="42" spans="1:13" s="9" customFormat="1" x14ac:dyDescent="0.25">
      <c r="A42" s="559"/>
      <c r="B42" s="559"/>
      <c r="C42" s="557"/>
      <c r="D42" s="557"/>
      <c r="E42" s="557"/>
      <c r="F42" s="108">
        <v>1</v>
      </c>
      <c r="G42" s="3">
        <v>4</v>
      </c>
      <c r="H42" s="4"/>
      <c r="I42" s="4"/>
      <c r="J42" s="562"/>
      <c r="K42" s="562"/>
      <c r="L42" s="109">
        <f>IF(H42="x",G42*[1]RESULTATS!$C$61,0)</f>
        <v>0</v>
      </c>
      <c r="M42" s="109">
        <f>IF(I42="x",G42*[1]RESULTATS!$C$61,0)</f>
        <v>0</v>
      </c>
    </row>
    <row r="43" spans="1:13" s="9" customFormat="1" ht="14.85" customHeight="1" x14ac:dyDescent="0.25">
      <c r="A43" s="558">
        <v>3</v>
      </c>
      <c r="B43" s="558" t="s">
        <v>979</v>
      </c>
      <c r="C43" s="556" t="s">
        <v>980</v>
      </c>
      <c r="D43" s="556" t="s">
        <v>981</v>
      </c>
      <c r="E43" s="556" t="s">
        <v>982</v>
      </c>
      <c r="F43" s="37" t="s">
        <v>93</v>
      </c>
      <c r="G43" s="3">
        <v>0</v>
      </c>
      <c r="H43" s="4"/>
      <c r="I43" s="4"/>
      <c r="J43" s="560"/>
      <c r="K43" s="560"/>
      <c r="L43" s="109">
        <f>IF(H43="x",G43*[1]RESULTATS!$C$61,0)</f>
        <v>0</v>
      </c>
      <c r="M43" s="109">
        <f>IF(I43="x",G43*[1]RESULTATS!$C$61,0)</f>
        <v>0</v>
      </c>
    </row>
    <row r="44" spans="1:13" s="9" customFormat="1" x14ac:dyDescent="0.25">
      <c r="A44" s="517"/>
      <c r="B44" s="517"/>
      <c r="C44" s="520"/>
      <c r="D44" s="520"/>
      <c r="E44" s="520"/>
      <c r="F44" s="37" t="s">
        <v>107</v>
      </c>
      <c r="G44" s="3">
        <v>0</v>
      </c>
      <c r="H44" s="4"/>
      <c r="I44" s="4"/>
      <c r="J44" s="561"/>
      <c r="K44" s="561"/>
      <c r="L44" s="109">
        <f>IF(H44="x",G44*[1]RESULTATS!$C$61,0)</f>
        <v>0</v>
      </c>
      <c r="M44" s="109">
        <f>IF(I44="x",G44*[1]RESULTATS!$C$61,0)</f>
        <v>0</v>
      </c>
    </row>
    <row r="45" spans="1:13" s="9" customFormat="1" x14ac:dyDescent="0.25">
      <c r="A45" s="517"/>
      <c r="B45" s="517"/>
      <c r="C45" s="520"/>
      <c r="D45" s="520"/>
      <c r="E45" s="520"/>
      <c r="F45" s="37" t="s">
        <v>5</v>
      </c>
      <c r="G45" s="3">
        <v>0</v>
      </c>
      <c r="H45" s="4"/>
      <c r="I45" s="4"/>
      <c r="J45" s="561"/>
      <c r="K45" s="561"/>
      <c r="L45" s="109">
        <f>IF(H45="x",G45*[1]RESULTATS!$C$61,0)</f>
        <v>0</v>
      </c>
      <c r="M45" s="109">
        <f>IF(I45="x",G45*[1]RESULTATS!$C$61,0)</f>
        <v>0</v>
      </c>
    </row>
    <row r="46" spans="1:13" s="9" customFormat="1" x14ac:dyDescent="0.25">
      <c r="A46" s="517"/>
      <c r="B46" s="517"/>
      <c r="C46" s="520"/>
      <c r="D46" s="520"/>
      <c r="E46" s="520"/>
      <c r="F46" s="37" t="s">
        <v>983</v>
      </c>
      <c r="G46" s="3">
        <v>0</v>
      </c>
      <c r="H46" s="4"/>
      <c r="I46" s="4"/>
      <c r="J46" s="561"/>
      <c r="K46" s="561"/>
      <c r="L46" s="109">
        <f>IF(H46="x",G46*[1]RESULTATS!$C$61,0)</f>
        <v>0</v>
      </c>
      <c r="M46" s="109">
        <f>IF(I46="x",G46*[1]RESULTATS!$C$61,0)</f>
        <v>0</v>
      </c>
    </row>
    <row r="47" spans="1:13" s="9" customFormat="1" x14ac:dyDescent="0.25">
      <c r="A47" s="517"/>
      <c r="B47" s="517"/>
      <c r="C47" s="520"/>
      <c r="D47" s="520"/>
      <c r="E47" s="520"/>
      <c r="F47" s="37" t="s">
        <v>984</v>
      </c>
      <c r="G47" s="3">
        <v>1</v>
      </c>
      <c r="H47" s="4"/>
      <c r="I47" s="4"/>
      <c r="J47" s="561"/>
      <c r="K47" s="561"/>
      <c r="L47" s="109">
        <f>IF(H47="x",G47*[1]RESULTATS!$C$61,0)</f>
        <v>0</v>
      </c>
      <c r="M47" s="109">
        <f>IF(I47="x",G47*[1]RESULTATS!$C$61,0)</f>
        <v>0</v>
      </c>
    </row>
    <row r="48" spans="1:13" s="9" customFormat="1" x14ac:dyDescent="0.25">
      <c r="A48" s="559"/>
      <c r="B48" s="559"/>
      <c r="C48" s="557"/>
      <c r="D48" s="557"/>
      <c r="E48" s="557"/>
      <c r="F48" s="37" t="s">
        <v>985</v>
      </c>
      <c r="G48" s="3">
        <v>2</v>
      </c>
      <c r="H48" s="4"/>
      <c r="I48" s="4"/>
      <c r="J48" s="562"/>
      <c r="K48" s="562"/>
      <c r="L48" s="109">
        <f>IF(H48="x",G48*[1]RESULTATS!$C$61,0)</f>
        <v>0</v>
      </c>
      <c r="M48" s="109">
        <f>IF(I48="x",G48*[1]RESULTATS!$C$61,0)</f>
        <v>0</v>
      </c>
    </row>
    <row r="49" spans="1:13" s="9" customFormat="1" ht="14.85" customHeight="1" x14ac:dyDescent="0.25">
      <c r="A49" s="558">
        <v>3</v>
      </c>
      <c r="B49" s="558" t="s">
        <v>986</v>
      </c>
      <c r="C49" s="556" t="s">
        <v>987</v>
      </c>
      <c r="D49" s="556" t="s">
        <v>988</v>
      </c>
      <c r="E49" s="556" t="s">
        <v>989</v>
      </c>
      <c r="F49" s="37" t="s">
        <v>93</v>
      </c>
      <c r="G49" s="3">
        <v>0</v>
      </c>
      <c r="H49" s="4"/>
      <c r="I49" s="4"/>
      <c r="J49" s="560"/>
      <c r="K49" s="560"/>
      <c r="L49" s="109">
        <f>IF(H49="x",G49*[1]RESULTATS!$C$61,0)</f>
        <v>0</v>
      </c>
      <c r="M49" s="109">
        <f>IF(I49="x",G49*[1]RESULTATS!$C$61,0)</f>
        <v>0</v>
      </c>
    </row>
    <row r="50" spans="1:13" s="9" customFormat="1" x14ac:dyDescent="0.25">
      <c r="A50" s="517"/>
      <c r="B50" s="517"/>
      <c r="C50" s="520"/>
      <c r="D50" s="520"/>
      <c r="E50" s="520"/>
      <c r="F50" s="37" t="s">
        <v>927</v>
      </c>
      <c r="G50" s="3">
        <v>0</v>
      </c>
      <c r="H50" s="4"/>
      <c r="I50" s="4"/>
      <c r="J50" s="561"/>
      <c r="K50" s="561"/>
      <c r="L50" s="109">
        <f>IF(H50="x",G50*[1]RESULTATS!$C$61,0)</f>
        <v>0</v>
      </c>
      <c r="M50" s="109">
        <f>IF(I50="x",G50*[1]RESULTATS!$C$61,0)</f>
        <v>0</v>
      </c>
    </row>
    <row r="51" spans="1:13" s="9" customFormat="1" x14ac:dyDescent="0.25">
      <c r="A51" s="517"/>
      <c r="B51" s="517"/>
      <c r="C51" s="520"/>
      <c r="D51" s="520"/>
      <c r="E51" s="520"/>
      <c r="F51" s="37" t="s">
        <v>990</v>
      </c>
      <c r="G51" s="3">
        <v>1</v>
      </c>
      <c r="H51" s="4"/>
      <c r="I51" s="4"/>
      <c r="J51" s="561"/>
      <c r="K51" s="561"/>
      <c r="L51" s="109">
        <f>IF(H51="x",G51*[1]RESULTATS!$C$61,0)</f>
        <v>0</v>
      </c>
      <c r="M51" s="109">
        <f>IF(I51="x",G51*[1]RESULTATS!$C$61,0)</f>
        <v>0</v>
      </c>
    </row>
    <row r="52" spans="1:13" s="9" customFormat="1" ht="30" x14ac:dyDescent="0.25">
      <c r="A52" s="517"/>
      <c r="B52" s="517"/>
      <c r="C52" s="520"/>
      <c r="D52" s="520"/>
      <c r="E52" s="520"/>
      <c r="F52" s="37" t="s">
        <v>991</v>
      </c>
      <c r="G52" s="3">
        <v>2</v>
      </c>
      <c r="H52" s="4"/>
      <c r="I52" s="4"/>
      <c r="J52" s="561"/>
      <c r="K52" s="561"/>
      <c r="L52" s="109">
        <f>IF(H52="x",G52*[1]RESULTATS!$C$61,0)</f>
        <v>0</v>
      </c>
      <c r="M52" s="109">
        <f>IF(I52="x",G52*[1]RESULTATS!$C$61,0)</f>
        <v>0</v>
      </c>
    </row>
    <row r="53" spans="1:13" s="9" customFormat="1" ht="45" x14ac:dyDescent="0.25">
      <c r="A53" s="517"/>
      <c r="B53" s="517"/>
      <c r="C53" s="520"/>
      <c r="D53" s="520"/>
      <c r="E53" s="520"/>
      <c r="F53" s="37" t="s">
        <v>992</v>
      </c>
      <c r="G53" s="3">
        <v>3</v>
      </c>
      <c r="H53" s="4"/>
      <c r="I53" s="4"/>
      <c r="J53" s="561"/>
      <c r="K53" s="561"/>
      <c r="L53" s="109">
        <f>IF(H53="x",G53*[1]RESULTATS!$C$61,0)</f>
        <v>0</v>
      </c>
      <c r="M53" s="109">
        <f>IF(I53="x",G53*[1]RESULTATS!$C$61,0)</f>
        <v>0</v>
      </c>
    </row>
    <row r="54" spans="1:13" s="9" customFormat="1" x14ac:dyDescent="0.25">
      <c r="A54" s="559"/>
      <c r="B54" s="559"/>
      <c r="C54" s="557"/>
      <c r="D54" s="557"/>
      <c r="E54" s="557"/>
      <c r="F54" s="37" t="s">
        <v>110</v>
      </c>
      <c r="G54" s="3">
        <v>0</v>
      </c>
      <c r="H54" s="4"/>
      <c r="I54" s="4"/>
      <c r="J54" s="562"/>
      <c r="K54" s="562"/>
      <c r="L54" s="109">
        <f>IF(H54="x",G54*[1]RESULTATS!$C$61,0)</f>
        <v>0</v>
      </c>
      <c r="M54" s="109">
        <f>IF(I54="x",G54*[1]RESULTATS!$C$61,0)</f>
        <v>0</v>
      </c>
    </row>
    <row r="55" spans="1:13" s="9" customFormat="1" ht="29.1" customHeight="1" x14ac:dyDescent="0.25">
      <c r="A55" s="544">
        <v>3</v>
      </c>
      <c r="B55" s="544" t="s">
        <v>993</v>
      </c>
      <c r="C55" s="528" t="s">
        <v>584</v>
      </c>
      <c r="D55" s="528" t="s">
        <v>994</v>
      </c>
      <c r="E55" s="528" t="s">
        <v>995</v>
      </c>
      <c r="F55" s="37" t="s">
        <v>93</v>
      </c>
      <c r="G55" s="3">
        <v>0</v>
      </c>
      <c r="H55" s="4"/>
      <c r="I55" s="4"/>
      <c r="J55" s="528"/>
      <c r="K55" s="528"/>
      <c r="L55" s="109">
        <f>IF(H55="x",G55*[1]RESULTATS!$C$61,0)</f>
        <v>0</v>
      </c>
      <c r="M55" s="109">
        <f>IF(I55="x",G55*[1]RESULTATS!$C$61,0)</f>
        <v>0</v>
      </c>
    </row>
    <row r="56" spans="1:13" s="9" customFormat="1" x14ac:dyDescent="0.25">
      <c r="A56" s="544"/>
      <c r="B56" s="544"/>
      <c r="C56" s="528"/>
      <c r="D56" s="528"/>
      <c r="E56" s="528"/>
      <c r="F56" s="37" t="s">
        <v>107</v>
      </c>
      <c r="G56" s="3">
        <v>0</v>
      </c>
      <c r="H56" s="4"/>
      <c r="I56" s="4"/>
      <c r="J56" s="528"/>
      <c r="K56" s="528"/>
      <c r="L56" s="109">
        <f>IF(H56="x",G56*[1]RESULTATS!$C$61,0)</f>
        <v>0</v>
      </c>
      <c r="M56" s="109">
        <f>IF(I56="x",G56*[1]RESULTATS!$C$61,0)</f>
        <v>0</v>
      </c>
    </row>
    <row r="57" spans="1:13" s="9" customFormat="1" x14ac:dyDescent="0.25">
      <c r="A57" s="544"/>
      <c r="B57" s="544"/>
      <c r="C57" s="528"/>
      <c r="D57" s="528"/>
      <c r="E57" s="528"/>
      <c r="F57" s="37" t="s">
        <v>927</v>
      </c>
      <c r="G57" s="3">
        <v>0</v>
      </c>
      <c r="H57" s="4"/>
      <c r="I57" s="4"/>
      <c r="J57" s="528"/>
      <c r="K57" s="528"/>
      <c r="L57" s="109">
        <f>IF(H57="x",G57*[1]RESULTATS!$C$61,0)</f>
        <v>0</v>
      </c>
      <c r="M57" s="109">
        <f>IF(I57="x",G57*[1]RESULTATS!$C$61,0)</f>
        <v>0</v>
      </c>
    </row>
    <row r="58" spans="1:13" s="9" customFormat="1" x14ac:dyDescent="0.25">
      <c r="A58" s="544"/>
      <c r="B58" s="544"/>
      <c r="C58" s="528"/>
      <c r="D58" s="528"/>
      <c r="E58" s="528"/>
      <c r="F58" s="37" t="s">
        <v>996</v>
      </c>
      <c r="G58" s="3">
        <v>2</v>
      </c>
      <c r="H58" s="4"/>
      <c r="I58" s="4"/>
      <c r="J58" s="528"/>
      <c r="K58" s="528"/>
      <c r="L58" s="109">
        <f>IF(H58="x",G58*[1]RESULTATS!$C$61,0)</f>
        <v>0</v>
      </c>
      <c r="M58" s="109">
        <f>IF(I58="x",G58*[1]RESULTATS!$C$61,0)</f>
        <v>0</v>
      </c>
    </row>
    <row r="59" spans="1:13" s="9" customFormat="1" x14ac:dyDescent="0.25">
      <c r="A59" s="544"/>
      <c r="B59" s="544"/>
      <c r="C59" s="528"/>
      <c r="D59" s="528"/>
      <c r="E59" s="528"/>
      <c r="F59" s="37" t="s">
        <v>997</v>
      </c>
      <c r="G59" s="3">
        <v>4</v>
      </c>
      <c r="H59" s="4"/>
      <c r="I59" s="4"/>
      <c r="J59" s="528"/>
      <c r="K59" s="528"/>
      <c r="L59" s="109">
        <f>IF(H59="x",G59*[1]RESULTATS!$C$61,0)</f>
        <v>0</v>
      </c>
      <c r="M59" s="109">
        <f>IF(I59="x",G59*[1]RESULTATS!$C$61,0)</f>
        <v>0</v>
      </c>
    </row>
    <row r="60" spans="1:13" s="9" customFormat="1" ht="44.1" customHeight="1" x14ac:dyDescent="0.25">
      <c r="A60" s="544"/>
      <c r="B60" s="544"/>
      <c r="C60" s="528"/>
      <c r="D60" s="528"/>
      <c r="E60" s="528"/>
      <c r="F60" s="37" t="s">
        <v>998</v>
      </c>
      <c r="G60" s="3">
        <v>4</v>
      </c>
      <c r="H60" s="4"/>
      <c r="I60" s="4"/>
      <c r="J60" s="528"/>
      <c r="K60" s="528"/>
      <c r="L60" s="109">
        <f>IF(H60="x",G60*[1]RESULTATS!$C$61,0)</f>
        <v>0</v>
      </c>
      <c r="M60" s="109">
        <f>IF(I60="x",G60*[1]RESULTATS!$C$61,0)</f>
        <v>0</v>
      </c>
    </row>
    <row r="61" spans="1:13" s="9" customFormat="1" ht="15.75" x14ac:dyDescent="0.25">
      <c r="A61" s="8"/>
      <c r="B61" s="8"/>
      <c r="F61" s="55" t="s">
        <v>86</v>
      </c>
      <c r="G61" s="3">
        <f>[2]RESULTATS!C88</f>
        <v>92</v>
      </c>
      <c r="H61" s="4">
        <f>SUMIF(H3:H60,"x",G3:G60)</f>
        <v>0</v>
      </c>
      <c r="I61" s="4">
        <f>SUMIF(I3:I60,"x",G3:G60)</f>
        <v>0</v>
      </c>
      <c r="L61" s="22">
        <f>SUM(L3:L60)</f>
        <v>0</v>
      </c>
      <c r="M61" s="22">
        <f>SUM(M3:M60)</f>
        <v>0</v>
      </c>
    </row>
    <row r="62" spans="1:13" s="9" customFormat="1" ht="15.75" x14ac:dyDescent="0.25">
      <c r="A62" s="8"/>
      <c r="B62" s="8"/>
      <c r="F62" s="55" t="s">
        <v>87</v>
      </c>
      <c r="G62" s="12">
        <v>0.12</v>
      </c>
      <c r="H62" s="8"/>
      <c r="I62" s="8"/>
      <c r="L62" s="8"/>
      <c r="M62" s="8"/>
    </row>
    <row r="63" spans="1:13" s="9" customFormat="1" x14ac:dyDescent="0.25">
      <c r="A63" s="8"/>
      <c r="B63" s="8"/>
      <c r="F63" s="69"/>
      <c r="G63" s="8"/>
      <c r="H63" s="8"/>
      <c r="I63" s="8"/>
      <c r="L63" s="8"/>
      <c r="M63" s="8"/>
    </row>
    <row r="64" spans="1:13" s="9" customFormat="1" ht="18.75" customHeight="1" x14ac:dyDescent="0.25">
      <c r="A64" s="549" t="s">
        <v>11</v>
      </c>
      <c r="B64" s="550"/>
      <c r="C64" s="550"/>
      <c r="D64" s="550"/>
      <c r="E64" s="550"/>
      <c r="F64" s="550"/>
      <c r="G64" s="550"/>
      <c r="H64" s="550"/>
      <c r="I64" s="550"/>
      <c r="J64" s="550"/>
      <c r="K64" s="550"/>
      <c r="L64" s="550"/>
      <c r="M64" s="551"/>
    </row>
    <row r="65" spans="1:13" s="9" customFormat="1" ht="14.85" customHeight="1" x14ac:dyDescent="0.25">
      <c r="A65" s="517">
        <v>3</v>
      </c>
      <c r="B65" s="517" t="s">
        <v>999</v>
      </c>
      <c r="C65" s="520" t="s">
        <v>1000</v>
      </c>
      <c r="D65" s="520" t="s">
        <v>1001</v>
      </c>
      <c r="E65" s="520" t="s">
        <v>1002</v>
      </c>
      <c r="F65" s="110" t="s">
        <v>1003</v>
      </c>
      <c r="G65" s="13">
        <v>1</v>
      </c>
      <c r="H65" s="4"/>
      <c r="I65" s="4"/>
      <c r="J65" s="528"/>
      <c r="K65" s="528"/>
      <c r="L65" s="109">
        <f>IF(H65="x",G65*[1]RESULTATS!$H$61,0)</f>
        <v>0</v>
      </c>
      <c r="M65" s="109">
        <f>IF(I65="x",G65*[1]RESULTATS!$H$61,0)</f>
        <v>0</v>
      </c>
    </row>
    <row r="66" spans="1:13" s="9" customFormat="1" x14ac:dyDescent="0.25">
      <c r="A66" s="517"/>
      <c r="B66" s="517"/>
      <c r="C66" s="520"/>
      <c r="D66" s="520"/>
      <c r="E66" s="520"/>
      <c r="F66" s="37" t="s">
        <v>1004</v>
      </c>
      <c r="G66" s="3">
        <v>1</v>
      </c>
      <c r="H66" s="4"/>
      <c r="I66" s="4"/>
      <c r="J66" s="528"/>
      <c r="K66" s="528"/>
      <c r="L66" s="109">
        <f>IF(H66="x",G66*[1]RESULTATS!$H$61,0)</f>
        <v>0</v>
      </c>
      <c r="M66" s="109">
        <f>IF(I66="x",G66*[1]RESULTATS!$H$61,0)</f>
        <v>0</v>
      </c>
    </row>
    <row r="67" spans="1:13" s="9" customFormat="1" x14ac:dyDescent="0.25">
      <c r="A67" s="517"/>
      <c r="B67" s="517"/>
      <c r="C67" s="520"/>
      <c r="D67" s="520"/>
      <c r="E67" s="520"/>
      <c r="F67" s="37" t="s">
        <v>1005</v>
      </c>
      <c r="G67" s="3">
        <v>1</v>
      </c>
      <c r="H67" s="4"/>
      <c r="I67" s="4"/>
      <c r="J67" s="528"/>
      <c r="K67" s="528"/>
      <c r="L67" s="109">
        <f>IF(H67="x",G67*[1]RESULTATS!$H$61,0)</f>
        <v>0</v>
      </c>
      <c r="M67" s="109">
        <f>IF(I67="x",G67*[1]RESULTATS!$H$61,0)</f>
        <v>0</v>
      </c>
    </row>
    <row r="68" spans="1:13" s="9" customFormat="1" x14ac:dyDescent="0.25">
      <c r="A68" s="517"/>
      <c r="B68" s="517"/>
      <c r="C68" s="520"/>
      <c r="D68" s="520"/>
      <c r="E68" s="520"/>
      <c r="F68" s="37" t="s">
        <v>1006</v>
      </c>
      <c r="G68" s="3">
        <v>1</v>
      </c>
      <c r="H68" s="4"/>
      <c r="I68" s="4"/>
      <c r="J68" s="528"/>
      <c r="K68" s="528"/>
      <c r="L68" s="109">
        <f>IF(H68="x",G68*[1]RESULTATS!$H$61,0)</f>
        <v>0</v>
      </c>
      <c r="M68" s="109">
        <f>IF(I68="x",G68*[1]RESULTATS!$H$61,0)</f>
        <v>0</v>
      </c>
    </row>
    <row r="69" spans="1:13" s="9" customFormat="1" x14ac:dyDescent="0.25">
      <c r="A69" s="517"/>
      <c r="B69" s="517"/>
      <c r="C69" s="520"/>
      <c r="D69" s="520"/>
      <c r="E69" s="520"/>
      <c r="F69" s="37" t="s">
        <v>1007</v>
      </c>
      <c r="G69" s="3">
        <v>2</v>
      </c>
      <c r="H69" s="4"/>
      <c r="I69" s="4"/>
      <c r="J69" s="528"/>
      <c r="K69" s="528"/>
      <c r="L69" s="109">
        <f>IF(H69="x",G69*[1]RESULTATS!$H$61,0)</f>
        <v>0</v>
      </c>
      <c r="M69" s="109">
        <f>IF(I69="x",G69*[1]RESULTATS!$H$61,0)</f>
        <v>0</v>
      </c>
    </row>
    <row r="70" spans="1:13" s="9" customFormat="1" x14ac:dyDescent="0.25">
      <c r="A70" s="517"/>
      <c r="B70" s="517"/>
      <c r="C70" s="520"/>
      <c r="D70" s="520"/>
      <c r="E70" s="520"/>
      <c r="F70" s="37" t="s">
        <v>1008</v>
      </c>
      <c r="G70" s="3">
        <v>2</v>
      </c>
      <c r="H70" s="4"/>
      <c r="I70" s="4"/>
      <c r="J70" s="528"/>
      <c r="K70" s="528"/>
      <c r="L70" s="109">
        <f>IF(H70="x",G70*[1]RESULTATS!$H$61,0)</f>
        <v>0</v>
      </c>
      <c r="M70" s="109">
        <f>IF(I70="x",G70*[1]RESULTATS!$H$61,0)</f>
        <v>0</v>
      </c>
    </row>
    <row r="71" spans="1:13" s="9" customFormat="1" x14ac:dyDescent="0.25">
      <c r="A71" s="517"/>
      <c r="B71" s="517"/>
      <c r="C71" s="520"/>
      <c r="D71" s="520"/>
      <c r="E71" s="520"/>
      <c r="F71" s="37" t="s">
        <v>1009</v>
      </c>
      <c r="G71" s="3">
        <v>2</v>
      </c>
      <c r="H71" s="4"/>
      <c r="I71" s="4"/>
      <c r="J71" s="528"/>
      <c r="K71" s="528"/>
      <c r="L71" s="109">
        <f>IF(H71="x",G71*[1]RESULTATS!$H$61,0)</f>
        <v>0</v>
      </c>
      <c r="M71" s="109">
        <f>IF(I71="x",G71*[1]RESULTATS!$H$61,0)</f>
        <v>0</v>
      </c>
    </row>
    <row r="72" spans="1:13" s="9" customFormat="1" x14ac:dyDescent="0.25">
      <c r="A72" s="559"/>
      <c r="B72" s="559"/>
      <c r="C72" s="557"/>
      <c r="D72" s="557"/>
      <c r="E72" s="557"/>
      <c r="F72" s="37" t="s">
        <v>110</v>
      </c>
      <c r="G72" s="3">
        <v>0</v>
      </c>
      <c r="H72" s="4"/>
      <c r="I72" s="111"/>
      <c r="J72" s="528"/>
      <c r="K72" s="528"/>
      <c r="L72" s="109">
        <f>IF(H72="x",G72*[1]RESULTATS!$H$61,0)</f>
        <v>0</v>
      </c>
      <c r="M72" s="109">
        <f>IF(I72="x",G72*[1]RESULTATS!$H$61,0)</f>
        <v>0</v>
      </c>
    </row>
    <row r="73" spans="1:13" s="9" customFormat="1" ht="14.85" customHeight="1" x14ac:dyDescent="0.25">
      <c r="A73" s="558">
        <v>3</v>
      </c>
      <c r="B73" s="558" t="s">
        <v>1010</v>
      </c>
      <c r="C73" s="556" t="s">
        <v>1011</v>
      </c>
      <c r="D73" s="556" t="s">
        <v>1012</v>
      </c>
      <c r="E73" s="556" t="s">
        <v>1013</v>
      </c>
      <c r="F73" s="37" t="s">
        <v>1014</v>
      </c>
      <c r="G73" s="3">
        <v>1</v>
      </c>
      <c r="H73" s="4"/>
      <c r="I73" s="36"/>
      <c r="J73" s="556"/>
      <c r="K73" s="556"/>
      <c r="L73" s="109">
        <f>IF(H73="x",G73*[1]RESULTATS!$H$61,0)</f>
        <v>0</v>
      </c>
      <c r="M73" s="109">
        <f>IF(I73="x",G73*[1]RESULTATS!$H$61,0)</f>
        <v>0</v>
      </c>
    </row>
    <row r="74" spans="1:13" s="9" customFormat="1" x14ac:dyDescent="0.25">
      <c r="A74" s="517"/>
      <c r="B74" s="517"/>
      <c r="C74" s="520"/>
      <c r="D74" s="520"/>
      <c r="E74" s="520"/>
      <c r="F74" s="37" t="s">
        <v>1015</v>
      </c>
      <c r="G74" s="3">
        <v>1</v>
      </c>
      <c r="H74" s="4"/>
      <c r="I74" s="36"/>
      <c r="J74" s="520"/>
      <c r="K74" s="520"/>
      <c r="L74" s="109">
        <f>IF(H74="x",G74*[1]RESULTATS!$H$61,0)</f>
        <v>0</v>
      </c>
      <c r="M74" s="109">
        <f>IF(I74="x",G74*[1]RESULTATS!$H$61,0)</f>
        <v>0</v>
      </c>
    </row>
    <row r="75" spans="1:13" s="9" customFormat="1" x14ac:dyDescent="0.25">
      <c r="A75" s="517"/>
      <c r="B75" s="517"/>
      <c r="C75" s="520"/>
      <c r="D75" s="520"/>
      <c r="E75" s="520"/>
      <c r="F75" s="37" t="s">
        <v>1016</v>
      </c>
      <c r="G75" s="3">
        <v>1</v>
      </c>
      <c r="H75" s="4"/>
      <c r="I75" s="36"/>
      <c r="J75" s="520"/>
      <c r="K75" s="520"/>
      <c r="L75" s="109">
        <f>IF(H75="x",G75*[1]RESULTATS!$H$61,0)</f>
        <v>0</v>
      </c>
      <c r="M75" s="109">
        <f>IF(I75="x",G75*[1]RESULTATS!$H$61,0)</f>
        <v>0</v>
      </c>
    </row>
    <row r="76" spans="1:13" s="9" customFormat="1" x14ac:dyDescent="0.25">
      <c r="A76" s="517"/>
      <c r="B76" s="517"/>
      <c r="C76" s="520"/>
      <c r="D76" s="520"/>
      <c r="E76" s="520"/>
      <c r="F76" s="37" t="s">
        <v>964</v>
      </c>
      <c r="G76" s="3">
        <v>1</v>
      </c>
      <c r="H76" s="4"/>
      <c r="I76" s="36"/>
      <c r="J76" s="520"/>
      <c r="K76" s="520"/>
      <c r="L76" s="109">
        <f>IF(H76="x",G76*[1]RESULTATS!$H$61,0)</f>
        <v>0</v>
      </c>
      <c r="M76" s="109">
        <f>IF(I76="x",G76*[1]RESULTATS!$H$61,0)</f>
        <v>0</v>
      </c>
    </row>
    <row r="77" spans="1:13" s="9" customFormat="1" x14ac:dyDescent="0.25">
      <c r="A77" s="517"/>
      <c r="B77" s="517"/>
      <c r="C77" s="520"/>
      <c r="D77" s="520"/>
      <c r="E77" s="520"/>
      <c r="F77" s="37" t="s">
        <v>1017</v>
      </c>
      <c r="G77" s="3">
        <v>1</v>
      </c>
      <c r="H77" s="4"/>
      <c r="I77" s="36"/>
      <c r="J77" s="520"/>
      <c r="K77" s="520"/>
      <c r="L77" s="109">
        <f>IF(H77="x",G77*[1]RESULTATS!$H$61,0)</f>
        <v>0</v>
      </c>
      <c r="M77" s="109">
        <f>IF(I77="x",G77*[1]RESULTATS!$H$61,0)</f>
        <v>0</v>
      </c>
    </row>
    <row r="78" spans="1:13" s="9" customFormat="1" x14ac:dyDescent="0.25">
      <c r="A78" s="517"/>
      <c r="B78" s="517"/>
      <c r="C78" s="520"/>
      <c r="D78" s="520"/>
      <c r="E78" s="520"/>
      <c r="F78" s="37" t="s">
        <v>1018</v>
      </c>
      <c r="G78" s="3">
        <v>1</v>
      </c>
      <c r="H78" s="4"/>
      <c r="I78" s="36"/>
      <c r="J78" s="520"/>
      <c r="K78" s="520"/>
      <c r="L78" s="109">
        <f>IF(H78="x",G78*[1]RESULTATS!$H$61,0)</f>
        <v>0</v>
      </c>
      <c r="M78" s="109">
        <f>IF(I78="x",G78*[1]RESULTATS!$H$61,0)</f>
        <v>0</v>
      </c>
    </row>
    <row r="79" spans="1:13" s="9" customFormat="1" x14ac:dyDescent="0.25">
      <c r="A79" s="517"/>
      <c r="B79" s="517"/>
      <c r="C79" s="520"/>
      <c r="D79" s="520"/>
      <c r="E79" s="520"/>
      <c r="F79" s="37" t="s">
        <v>1019</v>
      </c>
      <c r="G79" s="3">
        <v>1</v>
      </c>
      <c r="H79" s="4"/>
      <c r="I79" s="36"/>
      <c r="J79" s="520"/>
      <c r="K79" s="520"/>
      <c r="L79" s="109">
        <f>IF(H79="x",G79*[1]RESULTATS!$H$61,0)</f>
        <v>0</v>
      </c>
      <c r="M79" s="109">
        <f>IF(I79="x",G79*[1]RESULTATS!$H$61,0)</f>
        <v>0</v>
      </c>
    </row>
    <row r="80" spans="1:13" s="9" customFormat="1" ht="30" x14ac:dyDescent="0.25">
      <c r="A80" s="517"/>
      <c r="B80" s="517"/>
      <c r="C80" s="520"/>
      <c r="D80" s="520"/>
      <c r="E80" s="520"/>
      <c r="F80" s="37" t="s">
        <v>1020</v>
      </c>
      <c r="G80" s="3">
        <v>1</v>
      </c>
      <c r="H80" s="4"/>
      <c r="I80" s="36"/>
      <c r="J80" s="557"/>
      <c r="K80" s="557"/>
      <c r="L80" s="109">
        <f>IF(H80="x",G80*[1]RESULTATS!$H$61,0)</f>
        <v>0</v>
      </c>
      <c r="M80" s="109">
        <f>IF(I80="x",G80*[1]RESULTATS!$H$61,0)</f>
        <v>0</v>
      </c>
    </row>
    <row r="81" spans="1:13" s="9" customFormat="1" ht="30" x14ac:dyDescent="0.25">
      <c r="A81" s="517"/>
      <c r="B81" s="517"/>
      <c r="C81" s="520"/>
      <c r="D81" s="520"/>
      <c r="E81" s="520"/>
      <c r="F81" s="37" t="s">
        <v>1021</v>
      </c>
      <c r="G81" s="3">
        <v>1</v>
      </c>
      <c r="H81" s="4"/>
      <c r="I81" s="36"/>
      <c r="J81" s="102"/>
      <c r="K81" s="102"/>
      <c r="L81" s="109">
        <f>IF(H81="x",G81*[1]RESULTATS!$H$61,0)</f>
        <v>0</v>
      </c>
      <c r="M81" s="109">
        <f>IF(I81="x",G81*[1]RESULTATS!$H$61,0)</f>
        <v>0</v>
      </c>
    </row>
    <row r="82" spans="1:13" s="9" customFormat="1" ht="30" x14ac:dyDescent="0.25">
      <c r="A82" s="517"/>
      <c r="B82" s="517"/>
      <c r="C82" s="520"/>
      <c r="D82" s="520"/>
      <c r="E82" s="520"/>
      <c r="F82" s="37" t="s">
        <v>1022</v>
      </c>
      <c r="G82" s="3">
        <v>1</v>
      </c>
      <c r="H82" s="4"/>
      <c r="I82" s="36"/>
      <c r="J82" s="102"/>
      <c r="K82" s="102"/>
      <c r="L82" s="109">
        <f>IF(H82="x",G82*[1]RESULTATS!$H$61,0)</f>
        <v>0</v>
      </c>
      <c r="M82" s="109">
        <f>IF(I82="x",G82*[1]RESULTATS!$H$61,0)</f>
        <v>0</v>
      </c>
    </row>
    <row r="83" spans="1:13" s="9" customFormat="1" ht="30" x14ac:dyDescent="0.25">
      <c r="A83" s="517"/>
      <c r="B83" s="517"/>
      <c r="C83" s="520"/>
      <c r="D83" s="520"/>
      <c r="E83" s="520"/>
      <c r="F83" s="37" t="s">
        <v>1023</v>
      </c>
      <c r="G83" s="3">
        <v>1</v>
      </c>
      <c r="H83" s="4"/>
      <c r="I83" s="36"/>
      <c r="J83" s="102"/>
      <c r="K83" s="102"/>
      <c r="L83" s="109">
        <f>IF(H83="x",G83*[1]RESULTATS!$H$61,0)</f>
        <v>0</v>
      </c>
      <c r="M83" s="109">
        <f>IF(I83="x",G83*[1]RESULTATS!$H$61,0)</f>
        <v>0</v>
      </c>
    </row>
    <row r="84" spans="1:13" s="9" customFormat="1" ht="30" x14ac:dyDescent="0.25">
      <c r="A84" s="517"/>
      <c r="B84" s="517"/>
      <c r="C84" s="520"/>
      <c r="D84" s="520"/>
      <c r="E84" s="520"/>
      <c r="F84" s="37" t="s">
        <v>1024</v>
      </c>
      <c r="G84" s="3">
        <v>1</v>
      </c>
      <c r="H84" s="4"/>
      <c r="I84" s="36"/>
      <c r="J84" s="102"/>
      <c r="K84" s="102"/>
      <c r="L84" s="109">
        <f>IF(H84="x",G84*[1]RESULTATS!$H$61,0)</f>
        <v>0</v>
      </c>
      <c r="M84" s="109">
        <f>IF(I84="x",G84*[1]RESULTATS!$H$61,0)</f>
        <v>0</v>
      </c>
    </row>
    <row r="85" spans="1:13" s="9" customFormat="1" ht="30" x14ac:dyDescent="0.25">
      <c r="A85" s="517"/>
      <c r="B85" s="517"/>
      <c r="C85" s="520"/>
      <c r="D85" s="520"/>
      <c r="E85" s="520"/>
      <c r="F85" s="37" t="s">
        <v>1025</v>
      </c>
      <c r="G85" s="3">
        <v>1</v>
      </c>
      <c r="H85" s="4"/>
      <c r="I85" s="36"/>
      <c r="J85" s="102"/>
      <c r="K85" s="102"/>
      <c r="L85" s="109">
        <f>IF(H85="x",G85*[1]RESULTATS!$H$61,0)</f>
        <v>0</v>
      </c>
      <c r="M85" s="109">
        <f>IF(I85="x",G85*[1]RESULTATS!$H$61,0)</f>
        <v>0</v>
      </c>
    </row>
    <row r="86" spans="1:13" s="9" customFormat="1" ht="45" x14ac:dyDescent="0.25">
      <c r="A86" s="517"/>
      <c r="B86" s="517"/>
      <c r="C86" s="520"/>
      <c r="D86" s="520"/>
      <c r="E86" s="520"/>
      <c r="F86" s="37" t="s">
        <v>1026</v>
      </c>
      <c r="G86" s="3">
        <v>1</v>
      </c>
      <c r="H86" s="4"/>
      <c r="I86" s="36"/>
      <c r="J86" s="103"/>
      <c r="K86" s="103"/>
      <c r="L86" s="109">
        <f>IF(H86="x",G86*[1]RESULTATS!$H$61,0)</f>
        <v>0</v>
      </c>
      <c r="M86" s="109">
        <f>IF(I86="x",G86*[1]RESULTATS!$H$61,0)</f>
        <v>0</v>
      </c>
    </row>
    <row r="87" spans="1:13" s="9" customFormat="1" ht="30" x14ac:dyDescent="0.25">
      <c r="A87" s="517"/>
      <c r="B87" s="517"/>
      <c r="C87" s="520"/>
      <c r="D87" s="520"/>
      <c r="E87" s="520"/>
      <c r="F87" s="37" t="s">
        <v>1027</v>
      </c>
      <c r="G87" s="3">
        <v>1</v>
      </c>
      <c r="H87" s="4"/>
      <c r="I87" s="36"/>
      <c r="J87" s="102"/>
      <c r="K87" s="102"/>
      <c r="L87" s="109">
        <f>IF(H87="x",G87*[1]RESULTATS!$H$61,0)</f>
        <v>0</v>
      </c>
      <c r="M87" s="109">
        <f>IF(I87="x",G87*[1]RESULTATS!$H$61,0)</f>
        <v>0</v>
      </c>
    </row>
    <row r="88" spans="1:13" s="9" customFormat="1" x14ac:dyDescent="0.25">
      <c r="A88" s="517"/>
      <c r="B88" s="517"/>
      <c r="C88" s="520"/>
      <c r="D88" s="520"/>
      <c r="E88" s="520"/>
      <c r="F88" s="37" t="s">
        <v>1028</v>
      </c>
      <c r="G88" s="3">
        <v>1</v>
      </c>
      <c r="H88" s="4"/>
      <c r="I88" s="36"/>
      <c r="J88" s="102"/>
      <c r="K88" s="102"/>
      <c r="L88" s="109">
        <f>IF(H88="x",G88*[1]RESULTATS!$H$61,0)</f>
        <v>0</v>
      </c>
      <c r="M88" s="109">
        <f>IF(I88="x",G88*[1]RESULTATS!$H$61,0)</f>
        <v>0</v>
      </c>
    </row>
    <row r="89" spans="1:13" s="9" customFormat="1" ht="30" x14ac:dyDescent="0.25">
      <c r="A89" s="517"/>
      <c r="B89" s="517"/>
      <c r="C89" s="520"/>
      <c r="D89" s="520"/>
      <c r="E89" s="520"/>
      <c r="F89" s="112" t="s">
        <v>1029</v>
      </c>
      <c r="G89" s="3"/>
      <c r="H89" s="4"/>
      <c r="I89" s="36"/>
      <c r="J89" s="102"/>
      <c r="K89" s="102"/>
      <c r="L89" s="109">
        <f>IF(H89="x",G89*[1]RESULTATS!$H$61,0)</f>
        <v>0</v>
      </c>
      <c r="M89" s="109">
        <f>IF(I89="x",G89*[1]RESULTATS!$H$61,0)</f>
        <v>0</v>
      </c>
    </row>
    <row r="90" spans="1:13" s="9" customFormat="1" x14ac:dyDescent="0.25">
      <c r="A90" s="517"/>
      <c r="B90" s="517"/>
      <c r="C90" s="520"/>
      <c r="D90" s="520"/>
      <c r="E90" s="520"/>
      <c r="F90" s="37" t="s">
        <v>1030</v>
      </c>
      <c r="G90" s="3">
        <v>1</v>
      </c>
      <c r="H90" s="4"/>
      <c r="I90" s="36"/>
      <c r="J90" s="102"/>
      <c r="K90" s="102"/>
      <c r="L90" s="109">
        <f>IF(H90="x",G90*[1]RESULTATS!$H$61,0)</f>
        <v>0</v>
      </c>
      <c r="M90" s="109">
        <f>IF(I90="x",G90*[1]RESULTATS!$H$61,0)</f>
        <v>0</v>
      </c>
    </row>
    <row r="91" spans="1:13" s="9" customFormat="1" x14ac:dyDescent="0.25">
      <c r="A91" s="517"/>
      <c r="B91" s="517"/>
      <c r="C91" s="520"/>
      <c r="D91" s="520"/>
      <c r="E91" s="520"/>
      <c r="F91" s="37" t="s">
        <v>1031</v>
      </c>
      <c r="G91" s="3">
        <v>2</v>
      </c>
      <c r="H91" s="4"/>
      <c r="I91" s="36"/>
      <c r="J91" s="102"/>
      <c r="K91" s="102"/>
      <c r="L91" s="109">
        <f>IF(H91="x",G91*[1]RESULTATS!$H$61,0)</f>
        <v>0</v>
      </c>
      <c r="M91" s="109">
        <f>IF(I91="x",G91*[1]RESULTATS!$H$61,0)</f>
        <v>0</v>
      </c>
    </row>
    <row r="92" spans="1:13" s="9" customFormat="1" x14ac:dyDescent="0.25">
      <c r="A92" s="517"/>
      <c r="B92" s="517"/>
      <c r="C92" s="520"/>
      <c r="D92" s="520"/>
      <c r="E92" s="520"/>
      <c r="F92" s="37" t="s">
        <v>1032</v>
      </c>
      <c r="G92" s="3">
        <v>2</v>
      </c>
      <c r="H92" s="4"/>
      <c r="I92" s="36"/>
      <c r="J92" s="102"/>
      <c r="K92" s="102"/>
      <c r="L92" s="109">
        <f>IF(H92="x",G92*[1]RESULTATS!$H$61,0)</f>
        <v>0</v>
      </c>
      <c r="M92" s="109">
        <f>IF(I92="x",G92*[1]RESULTATS!$H$61,0)</f>
        <v>0</v>
      </c>
    </row>
    <row r="93" spans="1:13" s="9" customFormat="1" ht="30" x14ac:dyDescent="0.25">
      <c r="A93" s="517"/>
      <c r="B93" s="517"/>
      <c r="C93" s="520"/>
      <c r="D93" s="520"/>
      <c r="E93" s="520"/>
      <c r="F93" s="37" t="s">
        <v>1033</v>
      </c>
      <c r="G93" s="3">
        <v>2</v>
      </c>
      <c r="H93" s="4"/>
      <c r="I93" s="36"/>
      <c r="J93" s="102"/>
      <c r="K93" s="102"/>
      <c r="L93" s="109">
        <f>IF(H93="x",G93*[1]RESULTATS!$H$61,0)</f>
        <v>0</v>
      </c>
      <c r="M93" s="109">
        <f>IF(I93="x",G93*[1]RESULTATS!$H$61,0)</f>
        <v>0</v>
      </c>
    </row>
    <row r="94" spans="1:13" s="9" customFormat="1" x14ac:dyDescent="0.25">
      <c r="A94" s="517"/>
      <c r="B94" s="517"/>
      <c r="C94" s="520"/>
      <c r="D94" s="520"/>
      <c r="E94" s="520"/>
      <c r="F94" s="37" t="s">
        <v>1034</v>
      </c>
      <c r="G94" s="3">
        <v>2</v>
      </c>
      <c r="H94" s="4"/>
      <c r="I94" s="36"/>
      <c r="J94" s="102"/>
      <c r="K94" s="102"/>
      <c r="L94" s="109">
        <f>IF(H94="x",G94*[1]RESULTATS!$H$61,0)</f>
        <v>0</v>
      </c>
      <c r="M94" s="109">
        <f>IF(I94="x",G94*[1]RESULTATS!$H$61,0)</f>
        <v>0</v>
      </c>
    </row>
    <row r="95" spans="1:13" s="9" customFormat="1" x14ac:dyDescent="0.25">
      <c r="A95" s="517"/>
      <c r="B95" s="517"/>
      <c r="C95" s="520"/>
      <c r="D95" s="520"/>
      <c r="E95" s="520"/>
      <c r="F95" s="37" t="s">
        <v>1035</v>
      </c>
      <c r="G95" s="3">
        <v>4</v>
      </c>
      <c r="H95" s="4"/>
      <c r="I95" s="36"/>
      <c r="J95" s="102"/>
      <c r="K95" s="102"/>
      <c r="L95" s="109">
        <f>IF(H95="x",G95*[1]RESULTATS!$H$61,0)</f>
        <v>0</v>
      </c>
      <c r="M95" s="109">
        <f>IF(I95="x",G95*[1]RESULTATS!$H$61,0)</f>
        <v>0</v>
      </c>
    </row>
    <row r="96" spans="1:13" s="9" customFormat="1" x14ac:dyDescent="0.25">
      <c r="A96" s="517"/>
      <c r="B96" s="517"/>
      <c r="C96" s="520"/>
      <c r="D96" s="520"/>
      <c r="E96" s="520"/>
      <c r="F96" s="37" t="s">
        <v>1036</v>
      </c>
      <c r="G96" s="3">
        <v>4</v>
      </c>
      <c r="H96" s="4"/>
      <c r="I96" s="36"/>
      <c r="J96" s="102"/>
      <c r="K96" s="102"/>
      <c r="L96" s="109">
        <f>IF(H96="x",G96*[1]RESULTATS!$H$61,0)</f>
        <v>0</v>
      </c>
      <c r="M96" s="109">
        <f>IF(I96="x",G96*[1]RESULTATS!$H$61,0)</f>
        <v>0</v>
      </c>
    </row>
    <row r="97" spans="1:13" s="9" customFormat="1" ht="30" x14ac:dyDescent="0.25">
      <c r="A97" s="517"/>
      <c r="B97" s="517"/>
      <c r="C97" s="520"/>
      <c r="D97" s="520"/>
      <c r="E97" s="520"/>
      <c r="F97" s="37" t="s">
        <v>1037</v>
      </c>
      <c r="G97" s="3">
        <v>4</v>
      </c>
      <c r="H97" s="4"/>
      <c r="I97" s="36"/>
      <c r="J97" s="102"/>
      <c r="K97" s="102"/>
      <c r="L97" s="109">
        <f>IF(H97="x",G97*[1]RESULTATS!$H$61,0)</f>
        <v>0</v>
      </c>
      <c r="M97" s="109">
        <f>IF(I97="x",G97*[1]RESULTATS!$H$61,0)</f>
        <v>0</v>
      </c>
    </row>
    <row r="98" spans="1:13" s="9" customFormat="1" x14ac:dyDescent="0.25">
      <c r="A98" s="517"/>
      <c r="B98" s="517"/>
      <c r="C98" s="520"/>
      <c r="D98" s="520"/>
      <c r="E98" s="520"/>
      <c r="F98" s="37" t="s">
        <v>1038</v>
      </c>
      <c r="G98" s="3">
        <v>4</v>
      </c>
      <c r="H98" s="4"/>
      <c r="I98" s="36"/>
      <c r="J98" s="102"/>
      <c r="K98" s="102"/>
      <c r="L98" s="109">
        <f>IF(H98="x",G98*[1]RESULTATS!$H$61,0)</f>
        <v>0</v>
      </c>
      <c r="M98" s="109">
        <f>IF(I98="x",G98*[1]RESULTATS!$H$61,0)</f>
        <v>0</v>
      </c>
    </row>
    <row r="99" spans="1:13" s="9" customFormat="1" x14ac:dyDescent="0.25">
      <c r="A99" s="517"/>
      <c r="B99" s="517"/>
      <c r="C99" s="520"/>
      <c r="D99" s="520"/>
      <c r="E99" s="520"/>
      <c r="F99" s="37" t="s">
        <v>1039</v>
      </c>
      <c r="G99" s="3">
        <v>4</v>
      </c>
      <c r="H99" s="4"/>
      <c r="I99" s="36"/>
      <c r="J99" s="34"/>
      <c r="K99" s="34"/>
      <c r="L99" s="109">
        <f>IF(H99="x",G99*[1]RESULTATS!$H$61,0)</f>
        <v>0</v>
      </c>
      <c r="M99" s="109">
        <f>IF(I99="x",G99*[1]RESULTATS!$H$61,0)</f>
        <v>0</v>
      </c>
    </row>
    <row r="100" spans="1:13" s="9" customFormat="1" x14ac:dyDescent="0.25">
      <c r="A100" s="517"/>
      <c r="B100" s="517"/>
      <c r="C100" s="520"/>
      <c r="D100" s="520"/>
      <c r="E100" s="520"/>
      <c r="F100" s="37" t="s">
        <v>1040</v>
      </c>
      <c r="G100" s="3">
        <v>4</v>
      </c>
      <c r="H100" s="4"/>
      <c r="I100" s="36"/>
      <c r="J100" s="102"/>
      <c r="K100" s="102"/>
      <c r="L100" s="109">
        <f>IF(H100="x",G100*[1]RESULTATS!$H$61,0)</f>
        <v>0</v>
      </c>
      <c r="M100" s="109">
        <f>IF(I100="x",G100*[1]RESULTATS!$H$61,0)</f>
        <v>0</v>
      </c>
    </row>
    <row r="101" spans="1:13" s="9" customFormat="1" x14ac:dyDescent="0.25">
      <c r="A101" s="517"/>
      <c r="B101" s="517"/>
      <c r="C101" s="520"/>
      <c r="D101" s="520"/>
      <c r="E101" s="520"/>
      <c r="F101" s="37" t="s">
        <v>1041</v>
      </c>
      <c r="G101" s="3">
        <v>4</v>
      </c>
      <c r="H101" s="4"/>
      <c r="I101" s="36"/>
      <c r="J101" s="102"/>
      <c r="K101" s="102"/>
      <c r="L101" s="109">
        <f>IF(H101="x",G101*[1]RESULTATS!$H$61,0)</f>
        <v>0</v>
      </c>
      <c r="M101" s="109">
        <f>IF(I101="x",G101*[1]RESULTATS!$H$61,0)</f>
        <v>0</v>
      </c>
    </row>
    <row r="102" spans="1:13" s="9" customFormat="1" ht="30" x14ac:dyDescent="0.25">
      <c r="A102" s="517"/>
      <c r="B102" s="517"/>
      <c r="C102" s="520"/>
      <c r="D102" s="520"/>
      <c r="E102" s="520"/>
      <c r="F102" s="37" t="s">
        <v>1042</v>
      </c>
      <c r="G102" s="3">
        <v>4</v>
      </c>
      <c r="H102" s="4"/>
      <c r="I102" s="36"/>
      <c r="J102" s="102"/>
      <c r="K102" s="34"/>
      <c r="L102" s="109">
        <f>IF(H102="x",G102*[1]RESULTATS!$H$61,0)</f>
        <v>0</v>
      </c>
      <c r="M102" s="109">
        <f>IF(I102="x",G102*[1]RESULTATS!$H$61,0)</f>
        <v>0</v>
      </c>
    </row>
    <row r="103" spans="1:13" s="9" customFormat="1" x14ac:dyDescent="0.25">
      <c r="A103" s="559"/>
      <c r="B103" s="559"/>
      <c r="C103" s="557"/>
      <c r="D103" s="557"/>
      <c r="E103" s="557"/>
      <c r="F103" s="37" t="s">
        <v>110</v>
      </c>
      <c r="G103" s="3">
        <v>0</v>
      </c>
      <c r="H103" s="4"/>
      <c r="I103" s="36"/>
      <c r="J103" s="102"/>
      <c r="K103" s="102"/>
      <c r="L103" s="109">
        <f>IF(H103="x",G103*[1]RESULTATS!$H$61,0)</f>
        <v>0</v>
      </c>
      <c r="M103" s="109">
        <f>IF(I103="x",G103*[1]RESULTATS!$H$61,0)</f>
        <v>0</v>
      </c>
    </row>
    <row r="104" spans="1:13" s="9" customFormat="1" ht="14.85" customHeight="1" x14ac:dyDescent="0.25">
      <c r="A104" s="558">
        <v>3</v>
      </c>
      <c r="B104" s="558" t="s">
        <v>1043</v>
      </c>
      <c r="C104" s="556" t="s">
        <v>1044</v>
      </c>
      <c r="D104" s="556" t="s">
        <v>1045</v>
      </c>
      <c r="E104" s="556" t="s">
        <v>1046</v>
      </c>
      <c r="F104" s="37" t="s">
        <v>93</v>
      </c>
      <c r="G104" s="3">
        <v>0</v>
      </c>
      <c r="H104" s="4"/>
      <c r="I104" s="36"/>
      <c r="J104" s="548"/>
      <c r="K104" s="548"/>
      <c r="L104" s="109">
        <f>IF(H104="x",G104*[1]RESULTATS!$H$61,0)</f>
        <v>0</v>
      </c>
      <c r="M104" s="109">
        <f>IF(I104="x",G104*[1]RESULTATS!$H$61,0)</f>
        <v>0</v>
      </c>
    </row>
    <row r="105" spans="1:13" s="9" customFormat="1" x14ac:dyDescent="0.25">
      <c r="A105" s="517"/>
      <c r="B105" s="517"/>
      <c r="C105" s="520"/>
      <c r="D105" s="520"/>
      <c r="E105" s="520"/>
      <c r="F105" s="37" t="s">
        <v>975</v>
      </c>
      <c r="G105" s="3">
        <v>0</v>
      </c>
      <c r="H105" s="4"/>
      <c r="I105" s="36"/>
      <c r="J105" s="548"/>
      <c r="K105" s="548"/>
      <c r="L105" s="109">
        <f>IF(H105="x",G105*[1]RESULTATS!$H$61,0)</f>
        <v>0</v>
      </c>
      <c r="M105" s="109">
        <f>IF(I105="x",G105*[1]RESULTATS!$H$61,0)</f>
        <v>0</v>
      </c>
    </row>
    <row r="106" spans="1:13" s="9" customFormat="1" x14ac:dyDescent="0.25">
      <c r="A106" s="517"/>
      <c r="B106" s="517"/>
      <c r="C106" s="520"/>
      <c r="D106" s="520"/>
      <c r="E106" s="520"/>
      <c r="F106" s="37" t="s">
        <v>976</v>
      </c>
      <c r="G106" s="3">
        <v>1</v>
      </c>
      <c r="H106" s="4"/>
      <c r="I106" s="36"/>
      <c r="J106" s="548"/>
      <c r="K106" s="548"/>
      <c r="L106" s="109">
        <f>IF(H106="x",G106*[1]RESULTATS!$H$61,0)</f>
        <v>0</v>
      </c>
      <c r="M106" s="109">
        <f>IF(I106="x",G106*[1]RESULTATS!$H$61,0)</f>
        <v>0</v>
      </c>
    </row>
    <row r="107" spans="1:13" s="9" customFormat="1" x14ac:dyDescent="0.25">
      <c r="A107" s="517"/>
      <c r="B107" s="517"/>
      <c r="C107" s="520"/>
      <c r="D107" s="520"/>
      <c r="E107" s="520"/>
      <c r="F107" s="37" t="s">
        <v>977</v>
      </c>
      <c r="G107" s="3">
        <v>2</v>
      </c>
      <c r="H107" s="4"/>
      <c r="I107" s="36"/>
      <c r="J107" s="548"/>
      <c r="K107" s="548"/>
      <c r="L107" s="109">
        <f>IF(H107="x",G107*[1]RESULTATS!$H$61,0)</f>
        <v>0</v>
      </c>
      <c r="M107" s="109">
        <f>IF(I107="x",G107*[1]RESULTATS!$H$61,0)</f>
        <v>0</v>
      </c>
    </row>
    <row r="108" spans="1:13" s="9" customFormat="1" x14ac:dyDescent="0.25">
      <c r="A108" s="517"/>
      <c r="B108" s="517"/>
      <c r="C108" s="520"/>
      <c r="D108" s="520"/>
      <c r="E108" s="520"/>
      <c r="F108" s="37" t="s">
        <v>978</v>
      </c>
      <c r="G108" s="3">
        <v>3</v>
      </c>
      <c r="H108" s="4"/>
      <c r="I108" s="36"/>
      <c r="J108" s="548"/>
      <c r="K108" s="548"/>
      <c r="L108" s="109">
        <f>IF(H108="x",G108*[1]RESULTATS!$H$61,0)</f>
        <v>0</v>
      </c>
      <c r="M108" s="109">
        <f>IF(I108="x",G108*[1]RESULTATS!$H$61,0)</f>
        <v>0</v>
      </c>
    </row>
    <row r="109" spans="1:13" s="9" customFormat="1" x14ac:dyDescent="0.25">
      <c r="A109" s="559"/>
      <c r="B109" s="559"/>
      <c r="C109" s="557"/>
      <c r="D109" s="557"/>
      <c r="E109" s="557"/>
      <c r="F109" s="108">
        <v>1</v>
      </c>
      <c r="G109" s="3">
        <v>4</v>
      </c>
      <c r="H109" s="4"/>
      <c r="I109" s="36"/>
      <c r="J109" s="548"/>
      <c r="K109" s="548"/>
      <c r="L109" s="109">
        <f>IF(H109="x",G109*[1]RESULTATS!$H$61,0)</f>
        <v>0</v>
      </c>
      <c r="M109" s="109">
        <f>IF(I109="x",G109*[1]RESULTATS!$H$61,0)</f>
        <v>0</v>
      </c>
    </row>
    <row r="110" spans="1:13" s="9" customFormat="1" ht="14.85" customHeight="1" x14ac:dyDescent="0.25">
      <c r="A110" s="556">
        <v>3</v>
      </c>
      <c r="B110" s="558" t="s">
        <v>1047</v>
      </c>
      <c r="C110" s="556" t="s">
        <v>1048</v>
      </c>
      <c r="D110" s="556" t="s">
        <v>1049</v>
      </c>
      <c r="E110" s="556" t="s">
        <v>1050</v>
      </c>
      <c r="F110" s="37" t="s">
        <v>93</v>
      </c>
      <c r="G110" s="3">
        <v>0</v>
      </c>
      <c r="H110" s="4"/>
      <c r="I110" s="36"/>
      <c r="J110" s="548"/>
      <c r="K110" s="548"/>
      <c r="L110" s="109">
        <f>IF(H110="x",G110*[1]RESULTATS!$H$61,0)</f>
        <v>0</v>
      </c>
      <c r="M110" s="109">
        <f>IF(I110="x",G110*[1]RESULTATS!$H$61,0)</f>
        <v>0</v>
      </c>
    </row>
    <row r="111" spans="1:13" s="9" customFormat="1" x14ac:dyDescent="0.25">
      <c r="A111" s="520"/>
      <c r="B111" s="517"/>
      <c r="C111" s="520"/>
      <c r="D111" s="520"/>
      <c r="E111" s="520"/>
      <c r="F111" s="37" t="s">
        <v>107</v>
      </c>
      <c r="G111" s="3">
        <v>0</v>
      </c>
      <c r="H111" s="4"/>
      <c r="I111" s="36"/>
      <c r="J111" s="548"/>
      <c r="K111" s="548"/>
      <c r="L111" s="109">
        <f>IF(H111="x",G111*[1]RESULTATS!$H$61,0)</f>
        <v>0</v>
      </c>
      <c r="M111" s="109">
        <f>IF(I111="x",G111*[1]RESULTATS!$H$61,0)</f>
        <v>0</v>
      </c>
    </row>
    <row r="112" spans="1:13" s="9" customFormat="1" x14ac:dyDescent="0.25">
      <c r="A112" s="520"/>
      <c r="B112" s="517"/>
      <c r="C112" s="520"/>
      <c r="D112" s="520"/>
      <c r="E112" s="520"/>
      <c r="F112" s="37" t="s">
        <v>927</v>
      </c>
      <c r="G112" s="3">
        <v>0</v>
      </c>
      <c r="H112" s="4"/>
      <c r="I112" s="36"/>
      <c r="J112" s="548"/>
      <c r="K112" s="548"/>
      <c r="L112" s="109">
        <f>IF(H112="x",G112*[1]RESULTATS!$H$61,0)</f>
        <v>0</v>
      </c>
      <c r="M112" s="109">
        <f>IF(I112="x",G112*[1]RESULTATS!$H$61,0)</f>
        <v>0</v>
      </c>
    </row>
    <row r="113" spans="1:13" s="9" customFormat="1" x14ac:dyDescent="0.25">
      <c r="A113" s="557"/>
      <c r="B113" s="559"/>
      <c r="C113" s="557"/>
      <c r="D113" s="557"/>
      <c r="E113" s="557"/>
      <c r="F113" s="37" t="s">
        <v>928</v>
      </c>
      <c r="G113" s="3">
        <v>2</v>
      </c>
      <c r="H113" s="4"/>
      <c r="I113" s="36"/>
      <c r="J113" s="548"/>
      <c r="K113" s="548"/>
      <c r="L113" s="109">
        <f>IF(H113="x",G113*[1]RESULTATS!$H$61,0)</f>
        <v>0</v>
      </c>
      <c r="M113" s="109">
        <f>IF(I113="x",G113*[1]RESULTATS!$H$61,0)</f>
        <v>0</v>
      </c>
    </row>
    <row r="114" spans="1:13" s="9" customFormat="1" ht="14.85" customHeight="1" x14ac:dyDescent="0.25">
      <c r="A114" s="556">
        <v>3</v>
      </c>
      <c r="B114" s="558" t="s">
        <v>1051</v>
      </c>
      <c r="C114" s="556" t="s">
        <v>1052</v>
      </c>
      <c r="D114" s="556" t="s">
        <v>1053</v>
      </c>
      <c r="E114" s="556" t="s">
        <v>1054</v>
      </c>
      <c r="F114" s="37" t="s">
        <v>93</v>
      </c>
      <c r="G114" s="3">
        <v>0</v>
      </c>
      <c r="H114" s="4"/>
      <c r="I114" s="36"/>
      <c r="J114" s="548"/>
      <c r="K114" s="548"/>
      <c r="L114" s="109">
        <f>IF(H114="x",G114*[1]RESULTATS!$H$61,0)</f>
        <v>0</v>
      </c>
      <c r="M114" s="109">
        <f>IF(I114="x",G114*[1]RESULTATS!$H$61,0)</f>
        <v>0</v>
      </c>
    </row>
    <row r="115" spans="1:13" s="9" customFormat="1" x14ac:dyDescent="0.25">
      <c r="A115" s="520"/>
      <c r="B115" s="517"/>
      <c r="C115" s="520"/>
      <c r="D115" s="520"/>
      <c r="E115" s="520"/>
      <c r="F115" s="37" t="s">
        <v>107</v>
      </c>
      <c r="G115" s="3">
        <v>0</v>
      </c>
      <c r="H115" s="4"/>
      <c r="I115" s="36"/>
      <c r="J115" s="548"/>
      <c r="K115" s="548"/>
      <c r="L115" s="109">
        <f>IF(H115="x",G115*[1]RESULTATS!$H$61,0)</f>
        <v>0</v>
      </c>
      <c r="M115" s="109">
        <f>IF(I115="x",G115*[1]RESULTATS!$H$61,0)</f>
        <v>0</v>
      </c>
    </row>
    <row r="116" spans="1:13" s="9" customFormat="1" x14ac:dyDescent="0.25">
      <c r="A116" s="520"/>
      <c r="B116" s="517"/>
      <c r="C116" s="520"/>
      <c r="D116" s="520"/>
      <c r="E116" s="520"/>
      <c r="F116" s="37" t="s">
        <v>927</v>
      </c>
      <c r="G116" s="3">
        <v>0</v>
      </c>
      <c r="H116" s="4"/>
      <c r="I116" s="36"/>
      <c r="J116" s="548"/>
      <c r="K116" s="548"/>
      <c r="L116" s="109">
        <f>IF(H116="x",G116*[1]RESULTATS!$H$61,0)</f>
        <v>0</v>
      </c>
      <c r="M116" s="109">
        <f>IF(I116="x",G116*[1]RESULTATS!$H$61,0)</f>
        <v>0</v>
      </c>
    </row>
    <row r="117" spans="1:13" s="9" customFormat="1" x14ac:dyDescent="0.25">
      <c r="A117" s="520"/>
      <c r="B117" s="517"/>
      <c r="C117" s="520"/>
      <c r="D117" s="520"/>
      <c r="E117" s="520"/>
      <c r="F117" s="104" t="s">
        <v>928</v>
      </c>
      <c r="G117" s="35">
        <v>2</v>
      </c>
      <c r="H117" s="4"/>
      <c r="I117" s="36"/>
      <c r="J117" s="548"/>
      <c r="K117" s="548"/>
      <c r="L117" s="109">
        <f>IF(H117="x",G117*[1]RESULTATS!$H$61,0)</f>
        <v>0</v>
      </c>
      <c r="M117" s="109">
        <f>IF(I117="x",G117*[1]RESULTATS!$H$61,0)</f>
        <v>0</v>
      </c>
    </row>
    <row r="118" spans="1:13" s="9" customFormat="1" ht="15.75" x14ac:dyDescent="0.25">
      <c r="A118" s="8"/>
      <c r="B118" s="8"/>
      <c r="F118" s="55" t="s">
        <v>86</v>
      </c>
      <c r="G118" s="3">
        <f>[2]RESULTATS!H88</f>
        <v>112</v>
      </c>
      <c r="H118" s="4">
        <f>SUMIF(H65:H117,"x",G65:G117)</f>
        <v>0</v>
      </c>
      <c r="I118" s="4">
        <f>SUMIF(I65:I117,"x",G65:G117)</f>
        <v>0</v>
      </c>
      <c r="L118" s="22">
        <f>SUM(L65:L117)</f>
        <v>0</v>
      </c>
      <c r="M118" s="22">
        <f>SUM(M65:M117)</f>
        <v>0</v>
      </c>
    </row>
    <row r="119" spans="1:13" s="9" customFormat="1" ht="15.75" x14ac:dyDescent="0.25">
      <c r="A119" s="8"/>
      <c r="B119" s="8"/>
      <c r="F119" s="55" t="s">
        <v>87</v>
      </c>
      <c r="G119" s="12">
        <v>0.15</v>
      </c>
      <c r="H119" s="8"/>
      <c r="I119" s="8"/>
      <c r="L119" s="8"/>
      <c r="M119" s="8"/>
    </row>
    <row r="120" spans="1:13" s="9" customFormat="1" x14ac:dyDescent="0.25">
      <c r="A120" s="8"/>
      <c r="B120" s="8"/>
      <c r="F120" s="69"/>
      <c r="G120" s="8"/>
      <c r="H120" s="8"/>
      <c r="I120" s="8"/>
      <c r="L120" s="8"/>
      <c r="M120" s="8"/>
    </row>
    <row r="121" spans="1:13" s="9" customFormat="1" ht="18.75" x14ac:dyDescent="0.25">
      <c r="A121" s="549" t="s">
        <v>88</v>
      </c>
      <c r="B121" s="550"/>
      <c r="C121" s="550"/>
      <c r="D121" s="550"/>
      <c r="E121" s="550"/>
      <c r="F121" s="550"/>
      <c r="G121" s="550"/>
      <c r="H121" s="550"/>
      <c r="I121" s="550"/>
      <c r="J121" s="550"/>
      <c r="K121" s="550"/>
      <c r="L121" s="550"/>
      <c r="M121" s="551"/>
    </row>
    <row r="122" spans="1:13" s="9" customFormat="1" ht="14.85" customHeight="1" x14ac:dyDescent="0.25">
      <c r="A122" s="556">
        <v>3</v>
      </c>
      <c r="B122" s="558" t="s">
        <v>1055</v>
      </c>
      <c r="C122" s="556" t="s">
        <v>1056</v>
      </c>
      <c r="D122" s="556" t="s">
        <v>1057</v>
      </c>
      <c r="E122" s="556" t="s">
        <v>1058</v>
      </c>
      <c r="F122" s="37" t="s">
        <v>1059</v>
      </c>
      <c r="G122" s="3">
        <v>1</v>
      </c>
      <c r="H122" s="4"/>
      <c r="I122" s="36"/>
      <c r="J122" s="548"/>
      <c r="K122" s="548"/>
      <c r="L122" s="109">
        <f>IF(H122="x",G122*[1]RESULTATS!$J$61,0)</f>
        <v>0</v>
      </c>
      <c r="M122" s="109">
        <f>IF(I122="x",G122*[1]RESULTATS!$J$61,0)</f>
        <v>0</v>
      </c>
    </row>
    <row r="123" spans="1:13" s="9" customFormat="1" x14ac:dyDescent="0.25">
      <c r="A123" s="520"/>
      <c r="B123" s="517"/>
      <c r="C123" s="520"/>
      <c r="D123" s="520"/>
      <c r="E123" s="520"/>
      <c r="F123" s="37" t="s">
        <v>1060</v>
      </c>
      <c r="G123" s="3">
        <v>1</v>
      </c>
      <c r="H123" s="4"/>
      <c r="I123" s="36"/>
      <c r="J123" s="548"/>
      <c r="K123" s="548"/>
      <c r="L123" s="109">
        <f>IF(H123="x",G123*[1]RESULTATS!$J$61,0)</f>
        <v>0</v>
      </c>
      <c r="M123" s="109">
        <f>IF(I123="x",G123*[1]RESULTATS!$J$61,0)</f>
        <v>0</v>
      </c>
    </row>
    <row r="124" spans="1:13" s="9" customFormat="1" ht="30" x14ac:dyDescent="0.25">
      <c r="A124" s="557"/>
      <c r="B124" s="559"/>
      <c r="C124" s="557"/>
      <c r="D124" s="557"/>
      <c r="E124" s="557"/>
      <c r="F124" s="37" t="s">
        <v>1061</v>
      </c>
      <c r="G124" s="3">
        <v>1</v>
      </c>
      <c r="H124" s="4"/>
      <c r="I124" s="36"/>
      <c r="J124" s="548"/>
      <c r="K124" s="548"/>
      <c r="L124" s="109">
        <f>IF(H124="x",G124*[1]RESULTATS!$J$61,0)</f>
        <v>0</v>
      </c>
      <c r="M124" s="109">
        <f>IF(I124="x",G124*[1]RESULTATS!$J$61,0)</f>
        <v>0</v>
      </c>
    </row>
    <row r="125" spans="1:13" s="9" customFormat="1" x14ac:dyDescent="0.25">
      <c r="A125" s="556">
        <v>3</v>
      </c>
      <c r="B125" s="558" t="s">
        <v>1062</v>
      </c>
      <c r="C125" s="556" t="s">
        <v>1063</v>
      </c>
      <c r="D125" s="556" t="s">
        <v>1064</v>
      </c>
      <c r="E125" s="556" t="s">
        <v>1065</v>
      </c>
      <c r="F125" s="37" t="s">
        <v>1014</v>
      </c>
      <c r="G125" s="3">
        <v>1</v>
      </c>
      <c r="H125" s="4"/>
      <c r="I125" s="36"/>
      <c r="J125" s="102"/>
      <c r="K125" s="102"/>
      <c r="L125" s="109">
        <f>IF(H125="x",G125*[1]RESULTATS!$J$61,0)</f>
        <v>0</v>
      </c>
      <c r="M125" s="109">
        <f>IF(I125="x",G125*[1]RESULTATS!$J$61,0)</f>
        <v>0</v>
      </c>
    </row>
    <row r="126" spans="1:13" s="9" customFormat="1" x14ac:dyDescent="0.25">
      <c r="A126" s="520"/>
      <c r="B126" s="517"/>
      <c r="C126" s="520"/>
      <c r="D126" s="520"/>
      <c r="E126" s="520"/>
      <c r="F126" s="37" t="s">
        <v>1066</v>
      </c>
      <c r="G126" s="3">
        <v>1</v>
      </c>
      <c r="H126" s="4"/>
      <c r="I126" s="36"/>
      <c r="J126" s="102"/>
      <c r="K126" s="102"/>
      <c r="L126" s="109">
        <f>IF(H126="x",G126*[1]RESULTATS!$J$61,0)</f>
        <v>0</v>
      </c>
      <c r="M126" s="109">
        <f>IF(I126="x",G126*[1]RESULTATS!$J$61,0)</f>
        <v>0</v>
      </c>
    </row>
    <row r="127" spans="1:13" s="9" customFormat="1" ht="45" x14ac:dyDescent="0.25">
      <c r="A127" s="520"/>
      <c r="B127" s="517"/>
      <c r="C127" s="520"/>
      <c r="D127" s="520"/>
      <c r="E127" s="520"/>
      <c r="F127" s="37" t="s">
        <v>1067</v>
      </c>
      <c r="G127" s="3">
        <v>1</v>
      </c>
      <c r="H127" s="4"/>
      <c r="I127" s="36"/>
      <c r="J127" s="102"/>
      <c r="K127" s="102"/>
      <c r="L127" s="109">
        <f>IF(H127="x",G127*[1]RESULTATS!$J$61,0)</f>
        <v>0</v>
      </c>
      <c r="M127" s="109">
        <f>IF(I127="x",G127*[1]RESULTATS!$J$61,0)</f>
        <v>0</v>
      </c>
    </row>
    <row r="128" spans="1:13" s="9" customFormat="1" x14ac:dyDescent="0.25">
      <c r="A128" s="520"/>
      <c r="B128" s="517"/>
      <c r="C128" s="520"/>
      <c r="D128" s="520"/>
      <c r="E128" s="520"/>
      <c r="F128" s="37" t="s">
        <v>964</v>
      </c>
      <c r="G128" s="3">
        <v>1</v>
      </c>
      <c r="H128" s="4"/>
      <c r="I128" s="36"/>
      <c r="J128" s="102"/>
      <c r="K128" s="102"/>
      <c r="L128" s="109">
        <f>IF(H128="x",G128*[1]RESULTATS!$J$61,0)</f>
        <v>0</v>
      </c>
      <c r="M128" s="109">
        <f>IF(I128="x",G128*[1]RESULTATS!$J$61,0)</f>
        <v>0</v>
      </c>
    </row>
    <row r="129" spans="1:13" s="9" customFormat="1" x14ac:dyDescent="0.25">
      <c r="A129" s="520"/>
      <c r="B129" s="517"/>
      <c r="C129" s="520"/>
      <c r="D129" s="520"/>
      <c r="E129" s="520"/>
      <c r="F129" s="37" t="s">
        <v>1068</v>
      </c>
      <c r="G129" s="3">
        <v>1</v>
      </c>
      <c r="H129" s="4"/>
      <c r="I129" s="36"/>
      <c r="J129" s="102"/>
      <c r="K129" s="102"/>
      <c r="L129" s="109">
        <f>IF(H129="x",G129*[1]RESULTATS!$J$61,0)</f>
        <v>0</v>
      </c>
      <c r="M129" s="109">
        <f>IF(I129="x",G129*[1]RESULTATS!$J$61,0)</f>
        <v>0</v>
      </c>
    </row>
    <row r="130" spans="1:13" s="9" customFormat="1" ht="30" x14ac:dyDescent="0.25">
      <c r="A130" s="520"/>
      <c r="B130" s="517"/>
      <c r="C130" s="520"/>
      <c r="D130" s="520"/>
      <c r="E130" s="520"/>
      <c r="F130" s="37" t="s">
        <v>1069</v>
      </c>
      <c r="G130" s="3">
        <v>1</v>
      </c>
      <c r="H130" s="4"/>
      <c r="I130" s="36"/>
      <c r="J130" s="102"/>
      <c r="K130" s="102"/>
      <c r="L130" s="109">
        <f>IF(H130="x",G130*[1]RESULTATS!$J$61,0)</f>
        <v>0</v>
      </c>
      <c r="M130" s="109">
        <f>IF(I130="x",G130*[1]RESULTATS!$J$61,0)</f>
        <v>0</v>
      </c>
    </row>
    <row r="131" spans="1:13" s="9" customFormat="1" ht="30" x14ac:dyDescent="0.25">
      <c r="A131" s="520"/>
      <c r="B131" s="517"/>
      <c r="C131" s="520"/>
      <c r="D131" s="520"/>
      <c r="E131" s="520"/>
      <c r="F131" s="37" t="s">
        <v>966</v>
      </c>
      <c r="G131" s="3">
        <v>1</v>
      </c>
      <c r="H131" s="4"/>
      <c r="I131" s="36"/>
      <c r="J131" s="102"/>
      <c r="K131" s="102"/>
      <c r="L131" s="109">
        <f>IF(H131="x",G131*[1]RESULTATS!$J$61,0)</f>
        <v>0</v>
      </c>
      <c r="M131" s="109">
        <f>IF(I131="x",G131*[1]RESULTATS!$J$61,0)</f>
        <v>0</v>
      </c>
    </row>
    <row r="132" spans="1:13" s="9" customFormat="1" x14ac:dyDescent="0.25">
      <c r="A132" s="520"/>
      <c r="B132" s="517"/>
      <c r="C132" s="520"/>
      <c r="D132" s="520"/>
      <c r="E132" s="520"/>
      <c r="F132" s="37" t="s">
        <v>1070</v>
      </c>
      <c r="G132" s="3">
        <v>1</v>
      </c>
      <c r="H132" s="4"/>
      <c r="I132" s="36"/>
      <c r="J132" s="102"/>
      <c r="K132" s="102"/>
      <c r="L132" s="109">
        <f>IF(H132="x",G132*[1]RESULTATS!$J$61,0)</f>
        <v>0</v>
      </c>
      <c r="M132" s="109">
        <f>IF(I132="x",G132*[1]RESULTATS!$J$61,0)</f>
        <v>0</v>
      </c>
    </row>
    <row r="133" spans="1:13" s="9" customFormat="1" x14ac:dyDescent="0.25">
      <c r="A133" s="520"/>
      <c r="B133" s="517"/>
      <c r="C133" s="520"/>
      <c r="D133" s="520"/>
      <c r="E133" s="520"/>
      <c r="F133" s="37" t="s">
        <v>1071</v>
      </c>
      <c r="G133" s="3">
        <v>1</v>
      </c>
      <c r="H133" s="4"/>
      <c r="I133" s="36"/>
      <c r="J133" s="102"/>
      <c r="K133" s="102"/>
      <c r="L133" s="109">
        <f>IF(H133="x",G133*[1]RESULTATS!$J$61,0)</f>
        <v>0</v>
      </c>
      <c r="M133" s="109">
        <f>IF(I133="x",G133*[1]RESULTATS!$J$61,0)</f>
        <v>0</v>
      </c>
    </row>
    <row r="134" spans="1:13" s="9" customFormat="1" ht="30" x14ac:dyDescent="0.25">
      <c r="A134" s="520"/>
      <c r="B134" s="517"/>
      <c r="C134" s="520"/>
      <c r="D134" s="520"/>
      <c r="E134" s="520"/>
      <c r="F134" s="37" t="s">
        <v>1072</v>
      </c>
      <c r="G134" s="3">
        <v>1</v>
      </c>
      <c r="H134" s="4"/>
      <c r="I134" s="36"/>
      <c r="J134" s="102"/>
      <c r="K134" s="102"/>
      <c r="L134" s="109">
        <f>IF(H134="x",G134*[1]RESULTATS!$J$61,0)</f>
        <v>0</v>
      </c>
      <c r="M134" s="109">
        <f>IF(I134="x",G134*[1]RESULTATS!$J$61,0)</f>
        <v>0</v>
      </c>
    </row>
    <row r="135" spans="1:13" s="9" customFormat="1" ht="30" x14ac:dyDescent="0.25">
      <c r="A135" s="520"/>
      <c r="B135" s="517"/>
      <c r="C135" s="520"/>
      <c r="D135" s="520"/>
      <c r="E135" s="520"/>
      <c r="F135" s="37" t="s">
        <v>1073</v>
      </c>
      <c r="G135" s="3">
        <v>1</v>
      </c>
      <c r="H135" s="4"/>
      <c r="I135" s="36"/>
      <c r="J135" s="102"/>
      <c r="K135" s="102"/>
      <c r="L135" s="109">
        <f>IF(H135="x",G135*[1]RESULTATS!$J$61,0)</f>
        <v>0</v>
      </c>
      <c r="M135" s="109">
        <f>IF(I135="x",G135*[1]RESULTATS!$J$61,0)</f>
        <v>0</v>
      </c>
    </row>
    <row r="136" spans="1:13" s="9" customFormat="1" x14ac:dyDescent="0.25">
      <c r="A136" s="520"/>
      <c r="B136" s="517"/>
      <c r="C136" s="520"/>
      <c r="D136" s="520"/>
      <c r="E136" s="520"/>
      <c r="F136" s="112" t="s">
        <v>1074</v>
      </c>
      <c r="G136" s="3"/>
      <c r="H136" s="4"/>
      <c r="I136" s="36"/>
      <c r="J136" s="102"/>
      <c r="K136" s="102"/>
      <c r="L136" s="109">
        <f>IF(H136="x",G136*[1]RESULTATS!$J$61,0)</f>
        <v>0</v>
      </c>
      <c r="M136" s="109">
        <f>IF(I136="x",G136*[1]RESULTATS!$J$61,0)</f>
        <v>0</v>
      </c>
    </row>
    <row r="137" spans="1:13" s="9" customFormat="1" x14ac:dyDescent="0.25">
      <c r="A137" s="520"/>
      <c r="B137" s="517"/>
      <c r="C137" s="520"/>
      <c r="D137" s="520"/>
      <c r="E137" s="520"/>
      <c r="F137" s="37" t="s">
        <v>1075</v>
      </c>
      <c r="G137" s="3">
        <v>1</v>
      </c>
      <c r="H137" s="4"/>
      <c r="I137" s="36"/>
      <c r="J137" s="102"/>
      <c r="K137" s="102"/>
      <c r="L137" s="109">
        <f>IF(H137="x",G137*[1]RESULTATS!$J$61,0)</f>
        <v>0</v>
      </c>
      <c r="M137" s="109">
        <f>IF(I137="x",G137*[1]RESULTATS!$J$61,0)</f>
        <v>0</v>
      </c>
    </row>
    <row r="138" spans="1:13" s="9" customFormat="1" x14ac:dyDescent="0.25">
      <c r="A138" s="520"/>
      <c r="B138" s="517"/>
      <c r="C138" s="520"/>
      <c r="D138" s="520"/>
      <c r="E138" s="520"/>
      <c r="F138" s="37" t="s">
        <v>1076</v>
      </c>
      <c r="G138" s="3">
        <v>2</v>
      </c>
      <c r="H138" s="4"/>
      <c r="I138" s="36"/>
      <c r="J138" s="102"/>
      <c r="K138" s="102"/>
      <c r="L138" s="109">
        <f>IF(H138="x",G138*[1]RESULTATS!$J$61,0)</f>
        <v>0</v>
      </c>
      <c r="M138" s="109">
        <f>IF(I138="x",G138*[1]RESULTATS!$J$61,0)</f>
        <v>0</v>
      </c>
    </row>
    <row r="139" spans="1:13" s="9" customFormat="1" x14ac:dyDescent="0.25">
      <c r="A139" s="520"/>
      <c r="B139" s="517"/>
      <c r="C139" s="520"/>
      <c r="D139" s="520"/>
      <c r="E139" s="520"/>
      <c r="F139" s="37" t="s">
        <v>1077</v>
      </c>
      <c r="G139" s="3">
        <v>2</v>
      </c>
      <c r="H139" s="4"/>
      <c r="I139" s="36"/>
      <c r="J139" s="102"/>
      <c r="K139" s="102"/>
      <c r="L139" s="109">
        <f>IF(H139="x",G139*[1]RESULTATS!$J$61,0)</f>
        <v>0</v>
      </c>
      <c r="M139" s="109">
        <f>IF(I139="x",G139*[1]RESULTATS!$J$61,0)</f>
        <v>0</v>
      </c>
    </row>
    <row r="140" spans="1:13" s="9" customFormat="1" x14ac:dyDescent="0.25">
      <c r="A140" s="520"/>
      <c r="B140" s="517"/>
      <c r="C140" s="520"/>
      <c r="D140" s="520"/>
      <c r="E140" s="520"/>
      <c r="F140" s="37" t="s">
        <v>1078</v>
      </c>
      <c r="G140" s="3">
        <v>2</v>
      </c>
      <c r="H140" s="4"/>
      <c r="I140" s="36"/>
      <c r="J140" s="102"/>
      <c r="K140" s="102"/>
      <c r="L140" s="109">
        <f>IF(H140="x",G140*[1]RESULTATS!$J$61,0)</f>
        <v>0</v>
      </c>
      <c r="M140" s="109">
        <f>IF(I140="x",G140*[1]RESULTATS!$J$61,0)</f>
        <v>0</v>
      </c>
    </row>
    <row r="141" spans="1:13" s="9" customFormat="1" x14ac:dyDescent="0.25">
      <c r="A141" s="520"/>
      <c r="B141" s="517"/>
      <c r="C141" s="520"/>
      <c r="D141" s="520"/>
      <c r="E141" s="520"/>
      <c r="F141" s="37" t="s">
        <v>1079</v>
      </c>
      <c r="G141" s="3">
        <v>2</v>
      </c>
      <c r="H141" s="4"/>
      <c r="I141" s="36"/>
      <c r="J141" s="102"/>
      <c r="K141" s="102"/>
      <c r="L141" s="109">
        <f>IF(H141="x",G141*[1]RESULTATS!$J$61,0)</f>
        <v>0</v>
      </c>
      <c r="M141" s="109">
        <f>IF(I141="x",G141*[1]RESULTATS!$J$61,0)</f>
        <v>0</v>
      </c>
    </row>
    <row r="142" spans="1:13" s="9" customFormat="1" x14ac:dyDescent="0.25">
      <c r="A142" s="520"/>
      <c r="B142" s="517"/>
      <c r="C142" s="520"/>
      <c r="D142" s="520"/>
      <c r="E142" s="520"/>
      <c r="F142" s="37" t="s">
        <v>1080</v>
      </c>
      <c r="G142" s="3">
        <v>2</v>
      </c>
      <c r="H142" s="4"/>
      <c r="I142" s="36"/>
      <c r="J142" s="102"/>
      <c r="K142" s="102"/>
      <c r="L142" s="109">
        <f>IF(H142="x",G142*[1]RESULTATS!$J$61,0)</f>
        <v>0</v>
      </c>
      <c r="M142" s="109">
        <f>IF(I142="x",G142*[1]RESULTATS!$J$61,0)</f>
        <v>0</v>
      </c>
    </row>
    <row r="143" spans="1:13" s="9" customFormat="1" ht="30" x14ac:dyDescent="0.25">
      <c r="A143" s="520"/>
      <c r="B143" s="517"/>
      <c r="C143" s="520"/>
      <c r="D143" s="520"/>
      <c r="E143" s="520"/>
      <c r="F143" s="37" t="s">
        <v>1081</v>
      </c>
      <c r="G143" s="3">
        <v>2</v>
      </c>
      <c r="H143" s="4"/>
      <c r="I143" s="36"/>
      <c r="J143" s="102"/>
      <c r="K143" s="102"/>
      <c r="L143" s="109">
        <f>IF(H143="x",G143*[1]RESULTATS!$J$61,0)</f>
        <v>0</v>
      </c>
      <c r="M143" s="109">
        <f>IF(I143="x",G143*[1]RESULTATS!$J$61,0)</f>
        <v>0</v>
      </c>
    </row>
    <row r="144" spans="1:13" s="9" customFormat="1" x14ac:dyDescent="0.25">
      <c r="A144" s="520"/>
      <c r="B144" s="517"/>
      <c r="C144" s="520"/>
      <c r="D144" s="520"/>
      <c r="E144" s="520"/>
      <c r="F144" s="37" t="s">
        <v>1082</v>
      </c>
      <c r="G144" s="3">
        <v>2</v>
      </c>
      <c r="H144" s="4"/>
      <c r="I144" s="36"/>
      <c r="J144" s="102"/>
      <c r="K144" s="102"/>
      <c r="L144" s="109">
        <f>IF(H144="x",G144*[1]RESULTATS!$J$61,0)</f>
        <v>0</v>
      </c>
      <c r="M144" s="109">
        <f>IF(I144="x",G144*[1]RESULTATS!$J$61,0)</f>
        <v>0</v>
      </c>
    </row>
    <row r="145" spans="1:13" s="9" customFormat="1" x14ac:dyDescent="0.25">
      <c r="A145" s="520"/>
      <c r="B145" s="517"/>
      <c r="C145" s="520"/>
      <c r="D145" s="520"/>
      <c r="E145" s="520"/>
      <c r="F145" s="37" t="s">
        <v>1083</v>
      </c>
      <c r="G145" s="3">
        <v>2</v>
      </c>
      <c r="H145" s="4"/>
      <c r="I145" s="36"/>
      <c r="J145" s="102"/>
      <c r="K145" s="102"/>
      <c r="L145" s="109">
        <f>IF(H145="x",G145*[1]RESULTATS!$J$61,0)</f>
        <v>0</v>
      </c>
      <c r="M145" s="109">
        <f>IF(I145="x",G145*[1]RESULTATS!$J$61,0)</f>
        <v>0</v>
      </c>
    </row>
    <row r="146" spans="1:13" s="9" customFormat="1" x14ac:dyDescent="0.25">
      <c r="A146" s="520"/>
      <c r="B146" s="517"/>
      <c r="C146" s="520"/>
      <c r="D146" s="520"/>
      <c r="E146" s="520"/>
      <c r="F146" s="37" t="s">
        <v>1084</v>
      </c>
      <c r="G146" s="3">
        <v>2</v>
      </c>
      <c r="H146" s="4"/>
      <c r="I146" s="36"/>
      <c r="J146" s="102"/>
      <c r="K146" s="102"/>
      <c r="L146" s="109">
        <f>IF(H146="x",G146*[1]RESULTATS!$J$61,0)</f>
        <v>0</v>
      </c>
      <c r="M146" s="109">
        <f>IF(I146="x",G146*[1]RESULTATS!$J$61,0)</f>
        <v>0</v>
      </c>
    </row>
    <row r="147" spans="1:13" s="9" customFormat="1" x14ac:dyDescent="0.25">
      <c r="A147" s="520"/>
      <c r="B147" s="517"/>
      <c r="C147" s="520"/>
      <c r="D147" s="520"/>
      <c r="E147" s="520"/>
      <c r="F147" s="37" t="s">
        <v>1085</v>
      </c>
      <c r="G147" s="3">
        <v>3</v>
      </c>
      <c r="H147" s="4"/>
      <c r="I147" s="36"/>
      <c r="J147" s="102"/>
      <c r="K147" s="102"/>
      <c r="L147" s="109">
        <f>IF(H147="x",G147*[1]RESULTATS!$J$61,0)</f>
        <v>0</v>
      </c>
      <c r="M147" s="109">
        <f>IF(I147="x",G147*[1]RESULTATS!$J$61,0)</f>
        <v>0</v>
      </c>
    </row>
    <row r="148" spans="1:13" s="9" customFormat="1" x14ac:dyDescent="0.25">
      <c r="A148" s="520"/>
      <c r="B148" s="517"/>
      <c r="C148" s="520"/>
      <c r="D148" s="520"/>
      <c r="E148" s="520"/>
      <c r="F148" s="37" t="s">
        <v>1086</v>
      </c>
      <c r="G148" s="3">
        <v>3</v>
      </c>
      <c r="H148" s="4"/>
      <c r="I148" s="36"/>
      <c r="J148" s="102"/>
      <c r="K148" s="102"/>
      <c r="L148" s="109">
        <f>IF(H148="x",G148*[1]RESULTATS!$J$61,0)</f>
        <v>0</v>
      </c>
      <c r="M148" s="109">
        <f>IF(I148="x",G148*[1]RESULTATS!$J$61,0)</f>
        <v>0</v>
      </c>
    </row>
    <row r="149" spans="1:13" s="9" customFormat="1" x14ac:dyDescent="0.25">
      <c r="A149" s="520"/>
      <c r="B149" s="517"/>
      <c r="C149" s="520"/>
      <c r="D149" s="520"/>
      <c r="E149" s="520"/>
      <c r="F149" s="37" t="s">
        <v>1087</v>
      </c>
      <c r="G149" s="3">
        <v>3</v>
      </c>
      <c r="H149" s="4"/>
      <c r="I149" s="36"/>
      <c r="J149" s="102"/>
      <c r="K149" s="102"/>
      <c r="L149" s="109">
        <f>IF(H149="x",G149*[1]RESULTATS!$J$61,0)</f>
        <v>0</v>
      </c>
      <c r="M149" s="109">
        <f>IF(I149="x",G149*[1]RESULTATS!$J$61,0)</f>
        <v>0</v>
      </c>
    </row>
    <row r="150" spans="1:13" s="9" customFormat="1" x14ac:dyDescent="0.25">
      <c r="A150" s="520"/>
      <c r="B150" s="517"/>
      <c r="C150" s="520"/>
      <c r="D150" s="520"/>
      <c r="E150" s="520"/>
      <c r="F150" s="37" t="s">
        <v>1088</v>
      </c>
      <c r="G150" s="3">
        <v>4</v>
      </c>
      <c r="H150" s="4"/>
      <c r="I150" s="36"/>
      <c r="J150" s="102"/>
      <c r="K150" s="102"/>
      <c r="L150" s="109">
        <f>IF(H150="x",G150*[1]RESULTATS!$J$61,0)</f>
        <v>0</v>
      </c>
      <c r="M150" s="109">
        <f>IF(I150="x",G150*[1]RESULTATS!$J$61,0)</f>
        <v>0</v>
      </c>
    </row>
    <row r="151" spans="1:13" s="9" customFormat="1" ht="30" x14ac:dyDescent="0.25">
      <c r="A151" s="520"/>
      <c r="B151" s="517"/>
      <c r="C151" s="520"/>
      <c r="D151" s="520"/>
      <c r="E151" s="520"/>
      <c r="F151" s="37" t="s">
        <v>1089</v>
      </c>
      <c r="G151" s="3">
        <v>4</v>
      </c>
      <c r="H151" s="4"/>
      <c r="I151" s="36"/>
      <c r="J151" s="102"/>
      <c r="K151" s="102"/>
      <c r="L151" s="109">
        <f>IF(H151="x",G151*[1]RESULTATS!$J$61,0)</f>
        <v>0</v>
      </c>
      <c r="M151" s="109">
        <f>IF(I151="x",G151*[1]RESULTATS!$J$61,0)</f>
        <v>0</v>
      </c>
    </row>
    <row r="152" spans="1:13" s="9" customFormat="1" x14ac:dyDescent="0.25">
      <c r="A152" s="520"/>
      <c r="B152" s="517"/>
      <c r="C152" s="520"/>
      <c r="D152" s="520"/>
      <c r="E152" s="520"/>
      <c r="F152" s="9" t="s">
        <v>1090</v>
      </c>
      <c r="G152" s="3">
        <v>4</v>
      </c>
      <c r="H152" s="4"/>
      <c r="I152" s="36"/>
      <c r="J152" s="102"/>
      <c r="K152" s="102"/>
      <c r="L152" s="109">
        <f>IF(H152="x",G152*[1]RESULTATS!$J$61,0)</f>
        <v>0</v>
      </c>
      <c r="M152" s="109">
        <f>IF(I152="x",G152*[1]RESULTATS!$J$61,0)</f>
        <v>0</v>
      </c>
    </row>
    <row r="153" spans="1:13" s="9" customFormat="1" x14ac:dyDescent="0.25">
      <c r="A153" s="557"/>
      <c r="B153" s="559"/>
      <c r="C153" s="557"/>
      <c r="D153" s="557"/>
      <c r="E153" s="557"/>
      <c r="F153" s="37" t="s">
        <v>110</v>
      </c>
      <c r="G153" s="3">
        <v>0</v>
      </c>
      <c r="H153" s="4"/>
      <c r="I153" s="36"/>
      <c r="J153" s="102"/>
      <c r="K153" s="102"/>
      <c r="L153" s="109">
        <f>IF(H153="x",G153*[1]RESULTATS!$J$61,0)</f>
        <v>0</v>
      </c>
      <c r="M153" s="109">
        <f>IF(I153="x",G153*[1]RESULTATS!$J$61,0)</f>
        <v>0</v>
      </c>
    </row>
    <row r="154" spans="1:13" s="9" customFormat="1" x14ac:dyDescent="0.25">
      <c r="A154" s="556">
        <v>3</v>
      </c>
      <c r="B154" s="558" t="s">
        <v>1091</v>
      </c>
      <c r="C154" s="556" t="s">
        <v>1092</v>
      </c>
      <c r="D154" s="556" t="s">
        <v>1093</v>
      </c>
      <c r="E154" s="556" t="s">
        <v>1094</v>
      </c>
      <c r="F154" s="37" t="s">
        <v>93</v>
      </c>
      <c r="G154" s="3">
        <v>0</v>
      </c>
      <c r="H154" s="4"/>
      <c r="I154" s="36"/>
      <c r="J154" s="548"/>
      <c r="K154" s="548"/>
      <c r="L154" s="109">
        <f>IF(H154="x",G154*[1]RESULTATS!$J$61,0)</f>
        <v>0</v>
      </c>
      <c r="M154" s="109">
        <f>IF(I154="x",G154*[1]RESULTATS!$J$61,0)</f>
        <v>0</v>
      </c>
    </row>
    <row r="155" spans="1:13" s="9" customFormat="1" x14ac:dyDescent="0.25">
      <c r="A155" s="520"/>
      <c r="B155" s="517"/>
      <c r="C155" s="520"/>
      <c r="D155" s="520"/>
      <c r="E155" s="520"/>
      <c r="F155" s="37" t="s">
        <v>5</v>
      </c>
      <c r="G155" s="3">
        <v>0</v>
      </c>
      <c r="H155" s="4"/>
      <c r="I155" s="36"/>
      <c r="J155" s="548"/>
      <c r="K155" s="548"/>
      <c r="L155" s="109">
        <f>IF(H155="x",G155*[1]RESULTATS!$J$61,0)</f>
        <v>0</v>
      </c>
      <c r="M155" s="109">
        <f>IF(I155="x",G155*[1]RESULTATS!$J$61,0)</f>
        <v>0</v>
      </c>
    </row>
    <row r="156" spans="1:13" s="9" customFormat="1" x14ac:dyDescent="0.25">
      <c r="A156" s="520"/>
      <c r="B156" s="517"/>
      <c r="C156" s="520"/>
      <c r="D156" s="520"/>
      <c r="E156" s="520"/>
      <c r="F156" s="37" t="s">
        <v>983</v>
      </c>
      <c r="G156" s="3">
        <v>0</v>
      </c>
      <c r="H156" s="4"/>
      <c r="I156" s="36"/>
      <c r="J156" s="548"/>
      <c r="K156" s="548"/>
      <c r="L156" s="109">
        <f>IF(H156="x",G156*[1]RESULTATS!$J$61,0)</f>
        <v>0</v>
      </c>
      <c r="M156" s="109">
        <f>IF(I156="x",G156*[1]RESULTATS!$J$61,0)</f>
        <v>0</v>
      </c>
    </row>
    <row r="157" spans="1:13" s="9" customFormat="1" x14ac:dyDescent="0.25">
      <c r="A157" s="520"/>
      <c r="B157" s="517"/>
      <c r="C157" s="520"/>
      <c r="D157" s="520"/>
      <c r="E157" s="520"/>
      <c r="F157" s="37" t="s">
        <v>984</v>
      </c>
      <c r="G157" s="3">
        <v>1</v>
      </c>
      <c r="H157" s="4"/>
      <c r="I157" s="36"/>
      <c r="J157" s="548"/>
      <c r="K157" s="548"/>
      <c r="L157" s="109">
        <f>IF(H157="x",G157*[1]RESULTATS!$J$61,0)</f>
        <v>0</v>
      </c>
      <c r="M157" s="109">
        <f>IF(I157="x",G157*[1]RESULTATS!$J$61,0)</f>
        <v>0</v>
      </c>
    </row>
    <row r="158" spans="1:13" s="9" customFormat="1" x14ac:dyDescent="0.25">
      <c r="A158" s="557"/>
      <c r="B158" s="559"/>
      <c r="C158" s="557"/>
      <c r="D158" s="557"/>
      <c r="E158" s="520"/>
      <c r="F158" s="37" t="s">
        <v>985</v>
      </c>
      <c r="G158" s="3">
        <v>2</v>
      </c>
      <c r="H158" s="4"/>
      <c r="I158" s="36"/>
      <c r="J158" s="548"/>
      <c r="K158" s="548"/>
      <c r="L158" s="109">
        <f>IF(H158="x",G158*[1]RESULTATS!$J$61,0)</f>
        <v>0</v>
      </c>
      <c r="M158" s="109">
        <f>IF(I158="x",G158*[1]RESULTATS!$J$61,0)</f>
        <v>0</v>
      </c>
    </row>
    <row r="159" spans="1:13" s="9" customFormat="1" ht="14.85" customHeight="1" x14ac:dyDescent="0.25">
      <c r="A159" s="556">
        <v>3</v>
      </c>
      <c r="B159" s="558" t="s">
        <v>1095</v>
      </c>
      <c r="C159" s="556" t="s">
        <v>1096</v>
      </c>
      <c r="D159" s="556" t="s">
        <v>1097</v>
      </c>
      <c r="E159" s="556" t="s">
        <v>1098</v>
      </c>
      <c r="F159" s="37" t="s">
        <v>93</v>
      </c>
      <c r="G159" s="3">
        <v>0</v>
      </c>
      <c r="H159" s="4"/>
      <c r="I159" s="36"/>
      <c r="J159" s="548"/>
      <c r="K159" s="548"/>
      <c r="L159" s="109">
        <f>IF(H159="x",G159*[1]RESULTATS!$J$61,0)</f>
        <v>0</v>
      </c>
      <c r="M159" s="109">
        <f>IF(I159="x",G159*[1]RESULTATS!$J$61,0)</f>
        <v>0</v>
      </c>
    </row>
    <row r="160" spans="1:13" s="9" customFormat="1" x14ac:dyDescent="0.25">
      <c r="A160" s="520"/>
      <c r="B160" s="517"/>
      <c r="C160" s="520"/>
      <c r="D160" s="520"/>
      <c r="E160" s="520"/>
      <c r="F160" s="37" t="s">
        <v>975</v>
      </c>
      <c r="G160" s="3">
        <v>0</v>
      </c>
      <c r="H160" s="4"/>
      <c r="I160" s="36"/>
      <c r="J160" s="548"/>
      <c r="K160" s="548"/>
      <c r="L160" s="109">
        <f>IF(H160="x",G160*[1]RESULTATS!$J$61,0)</f>
        <v>0</v>
      </c>
      <c r="M160" s="109">
        <f>IF(I160="x",G160*[1]RESULTATS!$J$61,0)</f>
        <v>0</v>
      </c>
    </row>
    <row r="161" spans="1:13" s="9" customFormat="1" x14ac:dyDescent="0.25">
      <c r="A161" s="520"/>
      <c r="B161" s="517"/>
      <c r="C161" s="520"/>
      <c r="D161" s="520"/>
      <c r="E161" s="520"/>
      <c r="F161" s="37" t="s">
        <v>976</v>
      </c>
      <c r="G161" s="3">
        <v>1</v>
      </c>
      <c r="H161" s="4"/>
      <c r="I161" s="36"/>
      <c r="J161" s="548"/>
      <c r="K161" s="548"/>
      <c r="L161" s="109">
        <f>IF(H161="x",G161*[1]RESULTATS!$J$61,0)</f>
        <v>0</v>
      </c>
      <c r="M161" s="109">
        <f>IF(I161="x",G161*[1]RESULTATS!$J$61,0)</f>
        <v>0</v>
      </c>
    </row>
    <row r="162" spans="1:13" s="9" customFormat="1" x14ac:dyDescent="0.25">
      <c r="A162" s="520"/>
      <c r="B162" s="517"/>
      <c r="C162" s="520"/>
      <c r="D162" s="520"/>
      <c r="E162" s="520"/>
      <c r="F162" s="37" t="s">
        <v>977</v>
      </c>
      <c r="G162" s="3">
        <v>2</v>
      </c>
      <c r="H162" s="4"/>
      <c r="I162" s="36"/>
      <c r="J162" s="548"/>
      <c r="K162" s="548"/>
      <c r="L162" s="109">
        <f>IF(H162="x",G162*[1]RESULTATS!$J$61,0)</f>
        <v>0</v>
      </c>
      <c r="M162" s="109">
        <f>IF(I162="x",G162*[1]RESULTATS!$J$61,0)</f>
        <v>0</v>
      </c>
    </row>
    <row r="163" spans="1:13" s="9" customFormat="1" x14ac:dyDescent="0.25">
      <c r="A163" s="520"/>
      <c r="B163" s="517"/>
      <c r="C163" s="520"/>
      <c r="D163" s="520"/>
      <c r="E163" s="520"/>
      <c r="F163" s="37" t="s">
        <v>978</v>
      </c>
      <c r="G163" s="3">
        <v>3</v>
      </c>
      <c r="H163" s="4"/>
      <c r="I163" s="36"/>
      <c r="J163" s="548"/>
      <c r="K163" s="548"/>
      <c r="L163" s="109">
        <f>IF(H163="x",G163*[1]RESULTATS!$J$61,0)</f>
        <v>0</v>
      </c>
      <c r="M163" s="109">
        <f>IF(I163="x",G163*[1]RESULTATS!$J$61,0)</f>
        <v>0</v>
      </c>
    </row>
    <row r="164" spans="1:13" s="9" customFormat="1" x14ac:dyDescent="0.25">
      <c r="A164" s="557"/>
      <c r="B164" s="559"/>
      <c r="C164" s="557"/>
      <c r="D164" s="557"/>
      <c r="E164" s="557"/>
      <c r="F164" s="108">
        <v>1</v>
      </c>
      <c r="G164" s="3">
        <v>4</v>
      </c>
      <c r="H164" s="4"/>
      <c r="I164" s="36"/>
      <c r="J164" s="548"/>
      <c r="K164" s="548"/>
      <c r="L164" s="109">
        <f>IF(H164="x",G164*[1]RESULTATS!$J$61,0)</f>
        <v>0</v>
      </c>
      <c r="M164" s="109">
        <f>IF(I164="x",G164*[1]RESULTATS!$J$61,0)</f>
        <v>0</v>
      </c>
    </row>
    <row r="165" spans="1:13" s="9" customFormat="1" ht="14.85" customHeight="1" x14ac:dyDescent="0.25">
      <c r="A165" s="556">
        <v>3</v>
      </c>
      <c r="B165" s="558" t="s">
        <v>1099</v>
      </c>
      <c r="C165" s="556" t="s">
        <v>1100</v>
      </c>
      <c r="D165" s="556" t="s">
        <v>1101</v>
      </c>
      <c r="E165" s="556" t="s">
        <v>1102</v>
      </c>
      <c r="F165" s="37" t="s">
        <v>1103</v>
      </c>
      <c r="G165" s="3">
        <v>4</v>
      </c>
      <c r="H165" s="4"/>
      <c r="I165" s="4"/>
      <c r="J165" s="560"/>
      <c r="K165" s="560"/>
      <c r="L165" s="109">
        <f>IF(H165="x",G165*[1]RESULTATS!$J$61,0)</f>
        <v>0</v>
      </c>
      <c r="M165" s="109">
        <f>IF(I165="x",G165*[1]RESULTATS!$J$61,0)</f>
        <v>0</v>
      </c>
    </row>
    <row r="166" spans="1:13" s="9" customFormat="1" x14ac:dyDescent="0.25">
      <c r="A166" s="520"/>
      <c r="B166" s="517"/>
      <c r="C166" s="520"/>
      <c r="D166" s="520"/>
      <c r="E166" s="520"/>
      <c r="F166" s="37" t="s">
        <v>1104</v>
      </c>
      <c r="G166" s="3">
        <v>4</v>
      </c>
      <c r="H166" s="4"/>
      <c r="I166" s="4"/>
      <c r="J166" s="561"/>
      <c r="K166" s="561"/>
      <c r="L166" s="109">
        <f>IF(H166="x",G166*[1]RESULTATS!$J$61,0)</f>
        <v>0</v>
      </c>
      <c r="M166" s="109">
        <f>IF(I166="x",G166*[1]RESULTATS!$J$61,0)</f>
        <v>0</v>
      </c>
    </row>
    <row r="167" spans="1:13" s="9" customFormat="1" x14ac:dyDescent="0.25">
      <c r="A167" s="520"/>
      <c r="B167" s="517"/>
      <c r="C167" s="520"/>
      <c r="D167" s="520"/>
      <c r="E167" s="520"/>
      <c r="F167" s="37" t="s">
        <v>1105</v>
      </c>
      <c r="G167" s="3">
        <v>4</v>
      </c>
      <c r="H167" s="4"/>
      <c r="I167" s="4"/>
      <c r="J167" s="561"/>
      <c r="K167" s="561"/>
      <c r="L167" s="109">
        <f>IF(H167="x",G167*[1]RESULTATS!$J$61,0)</f>
        <v>0</v>
      </c>
      <c r="M167" s="109">
        <f>IF(I167="x",G167*[1]RESULTATS!$J$61,0)</f>
        <v>0</v>
      </c>
    </row>
    <row r="168" spans="1:13" s="9" customFormat="1" x14ac:dyDescent="0.25">
      <c r="A168" s="520"/>
      <c r="B168" s="517"/>
      <c r="C168" s="520"/>
      <c r="D168" s="520"/>
      <c r="E168" s="520"/>
      <c r="F168" s="37" t="s">
        <v>1106</v>
      </c>
      <c r="G168" s="3">
        <v>4</v>
      </c>
      <c r="H168" s="4"/>
      <c r="I168" s="4"/>
      <c r="J168" s="561"/>
      <c r="K168" s="561"/>
      <c r="L168" s="109">
        <f>IF(H168="x",G168*[1]RESULTATS!$J$61,0)</f>
        <v>0</v>
      </c>
      <c r="M168" s="109">
        <f>IF(I168="x",G168*[1]RESULTATS!$J$61,0)</f>
        <v>0</v>
      </c>
    </row>
    <row r="169" spans="1:13" s="9" customFormat="1" x14ac:dyDescent="0.25">
      <c r="A169" s="520"/>
      <c r="B169" s="517"/>
      <c r="C169" s="520"/>
      <c r="D169" s="520"/>
      <c r="E169" s="520"/>
      <c r="F169" s="37" t="s">
        <v>1107</v>
      </c>
      <c r="G169" s="3">
        <v>4</v>
      </c>
      <c r="H169" s="4"/>
      <c r="I169" s="4"/>
      <c r="J169" s="561"/>
      <c r="K169" s="561"/>
      <c r="L169" s="109">
        <f>IF(H169="x",G169*[1]RESULTATS!$J$61,0)</f>
        <v>0</v>
      </c>
      <c r="M169" s="109">
        <f>IF(I169="x",G169*[1]RESULTATS!$J$61,0)</f>
        <v>0</v>
      </c>
    </row>
    <row r="170" spans="1:13" s="9" customFormat="1" x14ac:dyDescent="0.25">
      <c r="A170" s="520"/>
      <c r="B170" s="517"/>
      <c r="C170" s="520"/>
      <c r="D170" s="520"/>
      <c r="E170" s="520"/>
      <c r="F170" s="37" t="s">
        <v>1108</v>
      </c>
      <c r="G170" s="3">
        <v>4</v>
      </c>
      <c r="H170" s="4"/>
      <c r="I170" s="4"/>
      <c r="J170" s="561"/>
      <c r="K170" s="561"/>
      <c r="L170" s="109">
        <f>IF(H170="x",G170*[1]RESULTATS!$J$61,0)</f>
        <v>0</v>
      </c>
      <c r="M170" s="109">
        <f>IF(I170="x",G170*[1]RESULTATS!$J$61,0)</f>
        <v>0</v>
      </c>
    </row>
    <row r="171" spans="1:13" s="9" customFormat="1" x14ac:dyDescent="0.25">
      <c r="A171" s="520"/>
      <c r="B171" s="517"/>
      <c r="C171" s="520"/>
      <c r="D171" s="520"/>
      <c r="E171" s="520"/>
      <c r="F171" s="37" t="s">
        <v>1109</v>
      </c>
      <c r="G171" s="3">
        <v>4</v>
      </c>
      <c r="H171" s="4"/>
      <c r="I171" s="4"/>
      <c r="J171" s="561"/>
      <c r="K171" s="561"/>
      <c r="L171" s="109">
        <f>IF(H171="x",G171*[1]RESULTATS!$J$61,0)</f>
        <v>0</v>
      </c>
      <c r="M171" s="109">
        <f>IF(I171="x",G171*[1]RESULTATS!$J$61,0)</f>
        <v>0</v>
      </c>
    </row>
    <row r="172" spans="1:13" s="9" customFormat="1" x14ac:dyDescent="0.25">
      <c r="A172" s="557"/>
      <c r="B172" s="559"/>
      <c r="C172" s="557"/>
      <c r="D172" s="557"/>
      <c r="E172" s="557"/>
      <c r="F172" s="37" t="s">
        <v>1110</v>
      </c>
      <c r="G172" s="33">
        <v>4</v>
      </c>
      <c r="H172" s="4"/>
      <c r="I172" s="4"/>
      <c r="J172" s="562"/>
      <c r="K172" s="562"/>
      <c r="L172" s="109">
        <f>IF(H172="x",G172*[1]RESULTATS!$J$61,0)</f>
        <v>0</v>
      </c>
      <c r="M172" s="109">
        <f>IF(I172="x",G172*[1]RESULTATS!$J$61,0)</f>
        <v>0</v>
      </c>
    </row>
    <row r="173" spans="1:13" s="9" customFormat="1" ht="15.75" x14ac:dyDescent="0.25">
      <c r="A173" s="8"/>
      <c r="B173" s="8"/>
      <c r="F173" s="55" t="s">
        <v>86</v>
      </c>
      <c r="G173" s="3">
        <f>G172+G136+G164+G158+G135+G134+G133+G132+G131+G130+G129+G128+G127+G126+G125+G124+G123+G122+SUM(G137:G152)</f>
        <v>64</v>
      </c>
      <c r="H173" s="4">
        <f>SUMIF(H122:H172,"x",G122:G172)</f>
        <v>0</v>
      </c>
      <c r="I173" s="4">
        <f>SUMIF(I122:I172,"x",G122:G172)</f>
        <v>0</v>
      </c>
      <c r="L173" s="22">
        <f>SUM(L122:L172)</f>
        <v>0</v>
      </c>
      <c r="M173" s="22">
        <f>SUM(M122:M172)</f>
        <v>0</v>
      </c>
    </row>
    <row r="174" spans="1:13" s="9" customFormat="1" ht="15.75" x14ac:dyDescent="0.25">
      <c r="A174" s="8"/>
      <c r="B174" s="8"/>
      <c r="F174" s="55" t="s">
        <v>87</v>
      </c>
      <c r="G174" s="22">
        <v>0.19500000000000001</v>
      </c>
      <c r="H174" s="8"/>
      <c r="I174" s="8"/>
      <c r="L174" s="8"/>
      <c r="M174" s="8"/>
    </row>
    <row r="175" spans="1:13" s="9" customFormat="1" x14ac:dyDescent="0.25">
      <c r="A175" s="8"/>
      <c r="B175" s="8"/>
      <c r="F175" s="69"/>
      <c r="G175" s="8"/>
      <c r="H175" s="8"/>
      <c r="I175" s="8"/>
      <c r="L175" s="8"/>
      <c r="M175" s="8"/>
    </row>
    <row r="176" spans="1:13" s="9" customFormat="1" ht="18.75" customHeight="1" x14ac:dyDescent="0.25">
      <c r="A176" s="549" t="s">
        <v>309</v>
      </c>
      <c r="B176" s="550"/>
      <c r="C176" s="550"/>
      <c r="D176" s="550"/>
      <c r="E176" s="550"/>
      <c r="F176" s="550"/>
      <c r="G176" s="550"/>
      <c r="H176" s="550"/>
      <c r="I176" s="550"/>
      <c r="J176" s="550"/>
      <c r="K176" s="550"/>
      <c r="L176" s="550"/>
      <c r="M176" s="551"/>
    </row>
    <row r="177" spans="1:13" s="9" customFormat="1" ht="14.85" customHeight="1" x14ac:dyDescent="0.25">
      <c r="A177" s="556">
        <v>3</v>
      </c>
      <c r="B177" s="558" t="s">
        <v>1111</v>
      </c>
      <c r="C177" s="556" t="s">
        <v>1112</v>
      </c>
      <c r="D177" s="556" t="s">
        <v>1113</v>
      </c>
      <c r="E177" s="556" t="s">
        <v>1114</v>
      </c>
      <c r="F177" s="37" t="s">
        <v>1115</v>
      </c>
      <c r="G177" s="3">
        <v>2</v>
      </c>
      <c r="H177" s="4"/>
      <c r="I177" s="4"/>
      <c r="J177" s="116"/>
      <c r="K177" s="116"/>
      <c r="L177" s="109">
        <f>IF(H177="x",G177*[1]RESULTATS!$E$61,0)</f>
        <v>0</v>
      </c>
      <c r="M177" s="109">
        <f>IF(I177="x",G177*[1]RESULTATS!$E$61,0)</f>
        <v>0</v>
      </c>
    </row>
    <row r="178" spans="1:13" s="9" customFormat="1" x14ac:dyDescent="0.25">
      <c r="A178" s="520"/>
      <c r="B178" s="517"/>
      <c r="C178" s="520"/>
      <c r="D178" s="520"/>
      <c r="E178" s="520"/>
      <c r="F178" s="37" t="s">
        <v>1116</v>
      </c>
      <c r="G178" s="3">
        <v>2</v>
      </c>
      <c r="H178" s="4"/>
      <c r="I178" s="4"/>
      <c r="J178" s="116"/>
      <c r="K178" s="116"/>
      <c r="L178" s="109">
        <f>IF(H178="x",G178*[1]RESULTATS!$E$61,0)</f>
        <v>0</v>
      </c>
      <c r="M178" s="109">
        <f>IF(I178="x",G178*[1]RESULTATS!$E$61,0)</f>
        <v>0</v>
      </c>
    </row>
    <row r="179" spans="1:13" s="9" customFormat="1" x14ac:dyDescent="0.25">
      <c r="A179" s="520"/>
      <c r="B179" s="517"/>
      <c r="C179" s="520"/>
      <c r="D179" s="520"/>
      <c r="E179" s="520"/>
      <c r="F179" s="37" t="s">
        <v>1117</v>
      </c>
      <c r="G179" s="3">
        <v>4</v>
      </c>
      <c r="H179" s="4"/>
      <c r="I179" s="4"/>
      <c r="J179" s="116"/>
      <c r="K179" s="116"/>
      <c r="L179" s="109">
        <f>IF(H179="x",G179*[1]RESULTATS!$E$61,0)</f>
        <v>0</v>
      </c>
      <c r="M179" s="109">
        <f>IF(I179="x",G179*[1]RESULTATS!$E$61,0)</f>
        <v>0</v>
      </c>
    </row>
    <row r="180" spans="1:13" s="9" customFormat="1" x14ac:dyDescent="0.25">
      <c r="A180" s="520"/>
      <c r="B180" s="517"/>
      <c r="C180" s="520"/>
      <c r="D180" s="520"/>
      <c r="E180" s="520"/>
      <c r="F180" s="37" t="s">
        <v>1118</v>
      </c>
      <c r="G180" s="3">
        <v>4</v>
      </c>
      <c r="H180" s="4"/>
      <c r="I180" s="4"/>
      <c r="J180" s="116"/>
      <c r="K180" s="116"/>
      <c r="L180" s="109">
        <f>IF(H180="x",G180*[1]RESULTATS!$E$61,0)</f>
        <v>0</v>
      </c>
      <c r="M180" s="109">
        <f>IF(I180="x",G180*[1]RESULTATS!$E$61,0)</f>
        <v>0</v>
      </c>
    </row>
    <row r="181" spans="1:13" s="9" customFormat="1" ht="32.25" customHeight="1" x14ac:dyDescent="0.25">
      <c r="A181" s="557"/>
      <c r="B181" s="559"/>
      <c r="C181" s="557"/>
      <c r="D181" s="557"/>
      <c r="E181" s="557"/>
      <c r="F181" s="37" t="s">
        <v>31</v>
      </c>
      <c r="G181" s="3">
        <v>0</v>
      </c>
      <c r="H181" s="4"/>
      <c r="I181" s="4"/>
      <c r="J181" s="116"/>
      <c r="K181" s="116"/>
      <c r="L181" s="109">
        <f>IF(H181="x",G181*[1]RESULTATS!$E$61,0)</f>
        <v>0</v>
      </c>
      <c r="M181" s="109">
        <f>IF(I181="x",G181*[1]RESULTATS!$E$61,0)</f>
        <v>0</v>
      </c>
    </row>
    <row r="182" spans="1:13" s="9" customFormat="1" ht="167.25" customHeight="1" x14ac:dyDescent="0.25">
      <c r="A182" s="556">
        <v>3</v>
      </c>
      <c r="B182" s="558" t="s">
        <v>1119</v>
      </c>
      <c r="C182" s="556" t="s">
        <v>1120</v>
      </c>
      <c r="D182" s="556" t="s">
        <v>1121</v>
      </c>
      <c r="E182" s="556" t="s">
        <v>1122</v>
      </c>
      <c r="F182" s="37" t="s">
        <v>1123</v>
      </c>
      <c r="G182" s="3">
        <v>1</v>
      </c>
      <c r="H182" s="4"/>
      <c r="I182" s="4"/>
      <c r="J182" s="102"/>
      <c r="K182" s="102"/>
      <c r="L182" s="109">
        <f>IF(H182="x",G182*[1]RESULTATS!$E$61,0)</f>
        <v>0</v>
      </c>
      <c r="M182" s="109">
        <f>IF(I182="x",G182*[1]RESULTATS!$E$61,0)</f>
        <v>0</v>
      </c>
    </row>
    <row r="183" spans="1:13" s="9" customFormat="1" x14ac:dyDescent="0.25">
      <c r="A183" s="520"/>
      <c r="B183" s="517"/>
      <c r="C183" s="520"/>
      <c r="D183" s="520"/>
      <c r="E183" s="520"/>
      <c r="F183" s="37" t="s">
        <v>1124</v>
      </c>
      <c r="G183" s="3">
        <v>1</v>
      </c>
      <c r="H183" s="4"/>
      <c r="I183" s="36"/>
      <c r="J183" s="102"/>
      <c r="K183" s="102"/>
      <c r="L183" s="109">
        <f>IF(H183="x",G183*[1]RESULTATS!$E$61,0)</f>
        <v>0</v>
      </c>
      <c r="M183" s="109">
        <f>IF(I183="x",G183*[1]RESULTATS!$E$61,0)</f>
        <v>0</v>
      </c>
    </row>
    <row r="184" spans="1:13" s="9" customFormat="1" x14ac:dyDescent="0.25">
      <c r="A184" s="520"/>
      <c r="B184" s="517"/>
      <c r="C184" s="520"/>
      <c r="D184" s="520"/>
      <c r="E184" s="520"/>
      <c r="F184" s="37" t="s">
        <v>1125</v>
      </c>
      <c r="G184" s="3">
        <v>1</v>
      </c>
      <c r="H184" s="4"/>
      <c r="I184" s="36"/>
      <c r="J184" s="116"/>
      <c r="K184" s="116"/>
      <c r="L184" s="109">
        <f>IF(H184="x",G184*[1]RESULTATS!$E$61,0)</f>
        <v>0</v>
      </c>
      <c r="M184" s="109">
        <f>IF(I184="x",G184*[1]RESULTATS!$E$61,0)</f>
        <v>0</v>
      </c>
    </row>
    <row r="185" spans="1:13" s="9" customFormat="1" x14ac:dyDescent="0.25">
      <c r="A185" s="520"/>
      <c r="B185" s="517"/>
      <c r="C185" s="520"/>
      <c r="D185" s="520"/>
      <c r="E185" s="520"/>
      <c r="F185" s="37" t="s">
        <v>1126</v>
      </c>
      <c r="G185" s="3">
        <v>1</v>
      </c>
      <c r="H185" s="4"/>
      <c r="I185" s="36"/>
      <c r="J185" s="102"/>
      <c r="K185" s="102"/>
      <c r="L185" s="109">
        <f>IF(H185="x",G185*[1]RESULTATS!$E$61,0)</f>
        <v>0</v>
      </c>
      <c r="M185" s="109">
        <f>IF(I185="x",G185*[1]RESULTATS!$E$61,0)</f>
        <v>0</v>
      </c>
    </row>
    <row r="186" spans="1:13" s="9" customFormat="1" x14ac:dyDescent="0.25">
      <c r="A186" s="520"/>
      <c r="B186" s="517"/>
      <c r="C186" s="520"/>
      <c r="D186" s="520"/>
      <c r="E186" s="520"/>
      <c r="F186" s="37" t="s">
        <v>1127</v>
      </c>
      <c r="G186" s="3">
        <v>1</v>
      </c>
      <c r="H186" s="4"/>
      <c r="I186" s="36"/>
      <c r="J186" s="102"/>
      <c r="K186" s="102"/>
      <c r="L186" s="109">
        <f>IF(H186="x",G186*[1]RESULTATS!$E$61,0)</f>
        <v>0</v>
      </c>
      <c r="M186" s="109">
        <f>IF(I186="x",G186*[1]RESULTATS!$E$61,0)</f>
        <v>0</v>
      </c>
    </row>
    <row r="187" spans="1:13" s="9" customFormat="1" x14ac:dyDescent="0.25">
      <c r="A187" s="520"/>
      <c r="B187" s="517"/>
      <c r="C187" s="520"/>
      <c r="D187" s="520"/>
      <c r="E187" s="520"/>
      <c r="F187" s="37" t="s">
        <v>1128</v>
      </c>
      <c r="G187" s="3">
        <v>1</v>
      </c>
      <c r="H187" s="4"/>
      <c r="I187" s="36"/>
      <c r="J187" s="102"/>
      <c r="K187" s="102"/>
      <c r="L187" s="109">
        <f>IF(H187="x",G187*[1]RESULTATS!$E$61,0)</f>
        <v>0</v>
      </c>
      <c r="M187" s="109">
        <f>IF(I187="x",G187*[1]RESULTATS!$E$61,0)</f>
        <v>0</v>
      </c>
    </row>
    <row r="188" spans="1:13" s="9" customFormat="1" x14ac:dyDescent="0.25">
      <c r="A188" s="520"/>
      <c r="B188" s="517"/>
      <c r="C188" s="520"/>
      <c r="D188" s="520"/>
      <c r="E188" s="520"/>
      <c r="F188" s="37" t="s">
        <v>1129</v>
      </c>
      <c r="G188" s="3">
        <v>1</v>
      </c>
      <c r="H188" s="4"/>
      <c r="I188" s="36"/>
      <c r="J188" s="102"/>
      <c r="K188" s="102"/>
      <c r="L188" s="109">
        <f>IF(H188="x",G188*[1]RESULTATS!$E$61,0)</f>
        <v>0</v>
      </c>
      <c r="M188" s="109">
        <f>IF(I188="x",G188*[1]RESULTATS!$E$61,0)</f>
        <v>0</v>
      </c>
    </row>
    <row r="189" spans="1:13" s="9" customFormat="1" x14ac:dyDescent="0.25">
      <c r="A189" s="520"/>
      <c r="B189" s="517"/>
      <c r="C189" s="520"/>
      <c r="D189" s="520"/>
      <c r="E189" s="520"/>
      <c r="F189" s="37" t="s">
        <v>1130</v>
      </c>
      <c r="G189" s="3">
        <v>1</v>
      </c>
      <c r="H189" s="4"/>
      <c r="I189" s="36"/>
      <c r="J189" s="102"/>
      <c r="K189" s="102"/>
      <c r="L189" s="109">
        <f>IF(H189="x",G189*[1]RESULTATS!$E$61,0)</f>
        <v>0</v>
      </c>
      <c r="M189" s="109">
        <f>IF(I189="x",G189*[1]RESULTATS!$E$61,0)</f>
        <v>0</v>
      </c>
    </row>
    <row r="190" spans="1:13" s="9" customFormat="1" ht="30" x14ac:dyDescent="0.25">
      <c r="A190" s="520"/>
      <c r="B190" s="517"/>
      <c r="C190" s="520"/>
      <c r="D190" s="520"/>
      <c r="E190" s="520"/>
      <c r="F190" s="37" t="s">
        <v>1131</v>
      </c>
      <c r="G190" s="3">
        <v>1</v>
      </c>
      <c r="H190" s="4"/>
      <c r="I190" s="36"/>
      <c r="J190" s="102"/>
      <c r="K190" s="102"/>
      <c r="L190" s="109">
        <f>IF(H190="x",G190*[1]RESULTATS!$E$61,0)</f>
        <v>0</v>
      </c>
      <c r="M190" s="109">
        <f>IF(I190="x",G190*[1]RESULTATS!$E$61,0)</f>
        <v>0</v>
      </c>
    </row>
    <row r="191" spans="1:13" s="9" customFormat="1" x14ac:dyDescent="0.25">
      <c r="A191" s="520"/>
      <c r="B191" s="517"/>
      <c r="C191" s="520"/>
      <c r="D191" s="520"/>
      <c r="E191" s="520"/>
      <c r="F191" s="37" t="s">
        <v>1132</v>
      </c>
      <c r="G191" s="3">
        <v>1</v>
      </c>
      <c r="H191" s="4"/>
      <c r="I191" s="36"/>
      <c r="J191" s="102"/>
      <c r="K191" s="102"/>
      <c r="L191" s="109">
        <f>IF(H191="x",G191*[1]RESULTATS!$E$61,0)</f>
        <v>0</v>
      </c>
      <c r="M191" s="109">
        <f>IF(I191="x",G191*[1]RESULTATS!$E$61,0)</f>
        <v>0</v>
      </c>
    </row>
    <row r="192" spans="1:13" s="9" customFormat="1" x14ac:dyDescent="0.25">
      <c r="A192" s="520"/>
      <c r="B192" s="517"/>
      <c r="C192" s="520"/>
      <c r="D192" s="520"/>
      <c r="E192" s="520"/>
      <c r="F192" s="37" t="s">
        <v>1133</v>
      </c>
      <c r="G192" s="3">
        <v>1</v>
      </c>
      <c r="H192" s="4"/>
      <c r="I192" s="36"/>
      <c r="J192" s="102"/>
      <c r="K192" s="102"/>
      <c r="L192" s="109">
        <f>IF(H192="x",G192*[1]RESULTATS!$E$61,0)</f>
        <v>0</v>
      </c>
      <c r="M192" s="109">
        <f>IF(I192="x",G192*[1]RESULTATS!$E$61,0)</f>
        <v>0</v>
      </c>
    </row>
    <row r="193" spans="1:13" s="9" customFormat="1" x14ac:dyDescent="0.25">
      <c r="A193" s="520"/>
      <c r="B193" s="517"/>
      <c r="C193" s="520"/>
      <c r="D193" s="520"/>
      <c r="E193" s="520"/>
      <c r="F193" s="37" t="s">
        <v>1134</v>
      </c>
      <c r="G193" s="3">
        <v>1</v>
      </c>
      <c r="H193" s="4"/>
      <c r="I193" s="36"/>
      <c r="J193" s="102"/>
      <c r="K193" s="102"/>
      <c r="L193" s="109">
        <f>IF(H193="x",G193*[1]RESULTATS!$E$61,0)</f>
        <v>0</v>
      </c>
      <c r="M193" s="109">
        <f>IF(I193="x",G193*[1]RESULTATS!$E$61,0)</f>
        <v>0</v>
      </c>
    </row>
    <row r="194" spans="1:13" s="9" customFormat="1" ht="30" x14ac:dyDescent="0.25">
      <c r="A194" s="520"/>
      <c r="B194" s="517"/>
      <c r="C194" s="520"/>
      <c r="D194" s="520"/>
      <c r="E194" s="520"/>
      <c r="F194" s="37" t="s">
        <v>1135</v>
      </c>
      <c r="G194" s="3">
        <v>1</v>
      </c>
      <c r="H194" s="4"/>
      <c r="I194" s="36"/>
      <c r="J194" s="102"/>
      <c r="K194" s="102"/>
      <c r="L194" s="109">
        <f>IF(H194="x",G194*[1]RESULTATS!$E$61,0)</f>
        <v>0</v>
      </c>
      <c r="M194" s="109">
        <f>IF(I194="x",G194*[1]RESULTATS!$E$61,0)</f>
        <v>0</v>
      </c>
    </row>
    <row r="195" spans="1:13" s="9" customFormat="1" ht="30" x14ac:dyDescent="0.25">
      <c r="A195" s="520"/>
      <c r="B195" s="517"/>
      <c r="C195" s="520"/>
      <c r="D195" s="520"/>
      <c r="E195" s="520"/>
      <c r="F195" s="37" t="s">
        <v>1136</v>
      </c>
      <c r="G195" s="3">
        <v>1</v>
      </c>
      <c r="H195" s="4"/>
      <c r="I195" s="36"/>
      <c r="J195" s="102"/>
      <c r="K195" s="102"/>
      <c r="L195" s="109">
        <f>IF(H195="x",G195*[1]RESULTATS!$E$61,0)</f>
        <v>0</v>
      </c>
      <c r="M195" s="109">
        <f>IF(I195="x",G195*[1]RESULTATS!$E$61,0)</f>
        <v>0</v>
      </c>
    </row>
    <row r="196" spans="1:13" s="9" customFormat="1" x14ac:dyDescent="0.25">
      <c r="A196" s="520"/>
      <c r="B196" s="517"/>
      <c r="C196" s="520"/>
      <c r="D196" s="520"/>
      <c r="E196" s="520"/>
      <c r="F196" s="37" t="s">
        <v>1137</v>
      </c>
      <c r="G196" s="3">
        <v>1</v>
      </c>
      <c r="H196" s="4"/>
      <c r="I196" s="36"/>
      <c r="J196" s="102"/>
      <c r="K196" s="102"/>
      <c r="L196" s="109">
        <f>IF(H196="x",G196*[1]RESULTATS!$E$61,0)</f>
        <v>0</v>
      </c>
      <c r="M196" s="109">
        <f>IF(I196="x",G196*[1]RESULTATS!$E$61,0)</f>
        <v>0</v>
      </c>
    </row>
    <row r="197" spans="1:13" s="9" customFormat="1" x14ac:dyDescent="0.25">
      <c r="A197" s="520"/>
      <c r="B197" s="517"/>
      <c r="C197" s="520"/>
      <c r="D197" s="520"/>
      <c r="E197" s="520"/>
      <c r="F197" s="37" t="s">
        <v>1070</v>
      </c>
      <c r="G197" s="3">
        <v>1</v>
      </c>
      <c r="H197" s="4"/>
      <c r="I197" s="36"/>
      <c r="J197" s="102"/>
      <c r="K197" s="102"/>
      <c r="L197" s="109">
        <f>IF(H197="x",G197*[1]RESULTATS!$E$61,0)</f>
        <v>0</v>
      </c>
      <c r="M197" s="109">
        <f>IF(I197="x",G197*[1]RESULTATS!$E$61,0)</f>
        <v>0</v>
      </c>
    </row>
    <row r="198" spans="1:13" s="9" customFormat="1" x14ac:dyDescent="0.25">
      <c r="A198" s="520"/>
      <c r="B198" s="517"/>
      <c r="C198" s="520"/>
      <c r="D198" s="520"/>
      <c r="E198" s="520"/>
      <c r="F198" s="37" t="s">
        <v>1138</v>
      </c>
      <c r="G198" s="3">
        <v>1</v>
      </c>
      <c r="H198" s="4"/>
      <c r="I198" s="36"/>
      <c r="J198" s="102"/>
      <c r="K198" s="102"/>
      <c r="L198" s="109">
        <f>IF(H198="x",G198*[1]RESULTATS!$E$61,0)</f>
        <v>0</v>
      </c>
      <c r="M198" s="109">
        <f>IF(I198="x",G198*[1]RESULTATS!$E$61,0)</f>
        <v>0</v>
      </c>
    </row>
    <row r="199" spans="1:13" s="9" customFormat="1" ht="45" x14ac:dyDescent="0.25">
      <c r="A199" s="520"/>
      <c r="B199" s="517"/>
      <c r="C199" s="520"/>
      <c r="D199" s="520"/>
      <c r="E199" s="520"/>
      <c r="F199" s="37" t="s">
        <v>1139</v>
      </c>
      <c r="G199" s="3">
        <v>1</v>
      </c>
      <c r="H199" s="4"/>
      <c r="I199" s="36"/>
      <c r="J199" s="102"/>
      <c r="K199" s="102"/>
      <c r="L199" s="109">
        <f>IF(H199="x",G199*[1]RESULTATS!$E$61,0)</f>
        <v>0</v>
      </c>
      <c r="M199" s="109">
        <f>IF(I199="x",G199*[1]RESULTATS!$E$61,0)</f>
        <v>0</v>
      </c>
    </row>
    <row r="200" spans="1:13" s="9" customFormat="1" x14ac:dyDescent="0.25">
      <c r="A200" s="520"/>
      <c r="B200" s="517"/>
      <c r="C200" s="520"/>
      <c r="D200" s="520"/>
      <c r="E200" s="520"/>
      <c r="F200" s="37" t="s">
        <v>1140</v>
      </c>
      <c r="G200" s="3">
        <v>1</v>
      </c>
      <c r="H200" s="4"/>
      <c r="I200" s="36"/>
      <c r="J200" s="102"/>
      <c r="K200" s="102"/>
      <c r="L200" s="109">
        <f>IF(H200="x",G200*[1]RESULTATS!$E$61,0)</f>
        <v>0</v>
      </c>
      <c r="M200" s="109">
        <f>IF(I200="x",G200*[1]RESULTATS!$E$61,0)</f>
        <v>0</v>
      </c>
    </row>
    <row r="201" spans="1:13" s="9" customFormat="1" ht="30" x14ac:dyDescent="0.25">
      <c r="A201" s="520"/>
      <c r="B201" s="517"/>
      <c r="C201" s="520"/>
      <c r="D201" s="520"/>
      <c r="E201" s="520"/>
      <c r="F201" s="112" t="s">
        <v>1141</v>
      </c>
      <c r="G201" s="3">
        <v>40</v>
      </c>
      <c r="H201" s="4"/>
      <c r="I201" s="36"/>
      <c r="J201" s="102"/>
      <c r="K201" s="102"/>
      <c r="L201" s="109">
        <f>IF(H201="x",G201*[1]RESULTATS!$E$61,0)</f>
        <v>0</v>
      </c>
      <c r="M201" s="109">
        <f>IF(I201="x",G201*[1]RESULTATS!$E$61,0)</f>
        <v>0</v>
      </c>
    </row>
    <row r="202" spans="1:13" s="9" customFormat="1" x14ac:dyDescent="0.25">
      <c r="A202" s="520"/>
      <c r="B202" s="517"/>
      <c r="C202" s="520"/>
      <c r="D202" s="520"/>
      <c r="E202" s="520"/>
      <c r="F202" s="104" t="s">
        <v>1142</v>
      </c>
      <c r="G202" s="35">
        <v>2</v>
      </c>
      <c r="H202" s="4"/>
      <c r="I202" s="36"/>
      <c r="J202" s="102"/>
      <c r="K202" s="102"/>
      <c r="L202" s="109">
        <f>IF(H202="x",G202*[1]RESULTATS!$E$61,0)</f>
        <v>0</v>
      </c>
      <c r="M202" s="109">
        <f>IF(I202="x",G202*[1]RESULTATS!$E$61,0)</f>
        <v>0</v>
      </c>
    </row>
    <row r="203" spans="1:13" s="9" customFormat="1" x14ac:dyDescent="0.25">
      <c r="A203" s="520"/>
      <c r="B203" s="517"/>
      <c r="C203" s="520"/>
      <c r="D203" s="520"/>
      <c r="E203" s="520"/>
      <c r="F203" s="104" t="s">
        <v>1143</v>
      </c>
      <c r="G203" s="35">
        <v>2</v>
      </c>
      <c r="H203" s="4"/>
      <c r="I203" s="36"/>
      <c r="J203" s="102"/>
      <c r="K203" s="102"/>
      <c r="L203" s="109">
        <f>IF(H203="x",G203*[1]RESULTATS!$E$61,0)</f>
        <v>0</v>
      </c>
      <c r="M203" s="109">
        <f>IF(I203="x",G203*[1]RESULTATS!$E$61,0)</f>
        <v>0</v>
      </c>
    </row>
    <row r="204" spans="1:13" s="9" customFormat="1" x14ac:dyDescent="0.25">
      <c r="A204" s="520"/>
      <c r="B204" s="517"/>
      <c r="C204" s="520"/>
      <c r="D204" s="520"/>
      <c r="E204" s="520"/>
      <c r="F204" s="104" t="s">
        <v>1144</v>
      </c>
      <c r="G204" s="35">
        <v>2</v>
      </c>
      <c r="H204" s="4"/>
      <c r="I204" s="36"/>
      <c r="J204" s="102"/>
      <c r="K204" s="102"/>
      <c r="L204" s="109">
        <f>IF(H204="x",G204*[1]RESULTATS!$E$61,0)</f>
        <v>0</v>
      </c>
      <c r="M204" s="109">
        <f>IF(I204="x",G204*[1]RESULTATS!$E$61,0)</f>
        <v>0</v>
      </c>
    </row>
    <row r="205" spans="1:13" s="9" customFormat="1" ht="30" x14ac:dyDescent="0.25">
      <c r="A205" s="520"/>
      <c r="B205" s="517"/>
      <c r="C205" s="520"/>
      <c r="D205" s="520"/>
      <c r="E205" s="520"/>
      <c r="F205" s="104" t="s">
        <v>1145</v>
      </c>
      <c r="G205" s="35">
        <v>2</v>
      </c>
      <c r="H205" s="4"/>
      <c r="I205" s="36"/>
      <c r="J205" s="117"/>
      <c r="K205" s="102"/>
      <c r="L205" s="109">
        <f>IF(H205="x",G205*[1]RESULTATS!$E$61,0)</f>
        <v>0</v>
      </c>
      <c r="M205" s="109">
        <f>IF(I205="x",G205*[1]RESULTATS!$E$61,0)</f>
        <v>0</v>
      </c>
    </row>
    <row r="206" spans="1:13" s="9" customFormat="1" x14ac:dyDescent="0.25">
      <c r="A206" s="520"/>
      <c r="B206" s="517"/>
      <c r="C206" s="520"/>
      <c r="D206" s="520"/>
      <c r="E206" s="520"/>
      <c r="F206" s="104" t="s">
        <v>1146</v>
      </c>
      <c r="G206" s="35">
        <v>2</v>
      </c>
      <c r="H206" s="4"/>
      <c r="I206" s="36"/>
      <c r="J206" s="117"/>
      <c r="K206" s="102"/>
      <c r="L206" s="109">
        <f>IF(H206="x",G206*[1]RESULTATS!$E$61,0)</f>
        <v>0</v>
      </c>
      <c r="M206" s="109">
        <f>IF(I206="x",G206*[1]RESULTATS!$E$61,0)</f>
        <v>0</v>
      </c>
    </row>
    <row r="207" spans="1:13" s="9" customFormat="1" x14ac:dyDescent="0.25">
      <c r="A207" s="520"/>
      <c r="B207" s="517"/>
      <c r="C207" s="520"/>
      <c r="D207" s="520"/>
      <c r="E207" s="520"/>
      <c r="F207" s="104" t="s">
        <v>1147</v>
      </c>
      <c r="G207" s="35">
        <v>2</v>
      </c>
      <c r="H207" s="4"/>
      <c r="I207" s="36"/>
      <c r="J207" s="102"/>
      <c r="K207" s="102"/>
      <c r="L207" s="109">
        <f>IF(H207="x",G207*[1]RESULTATS!$E$61,0)</f>
        <v>0</v>
      </c>
      <c r="M207" s="109">
        <f>IF(I207="x",G207*[1]RESULTATS!$E$61,0)</f>
        <v>0</v>
      </c>
    </row>
    <row r="208" spans="1:13" s="9" customFormat="1" x14ac:dyDescent="0.25">
      <c r="A208" s="520"/>
      <c r="B208" s="517"/>
      <c r="C208" s="520"/>
      <c r="D208" s="520"/>
      <c r="E208" s="520"/>
      <c r="F208" s="104" t="s">
        <v>1148</v>
      </c>
      <c r="G208" s="35">
        <v>2</v>
      </c>
      <c r="H208" s="4"/>
      <c r="I208" s="36"/>
      <c r="J208" s="102"/>
      <c r="K208" s="102"/>
      <c r="L208" s="109">
        <f>IF(H208="x",G208*[1]RESULTATS!$E$61,0)</f>
        <v>0</v>
      </c>
      <c r="M208" s="109">
        <f>IF(I208="x",G208*[1]RESULTATS!$E$61,0)</f>
        <v>0</v>
      </c>
    </row>
    <row r="209" spans="1:13" s="9" customFormat="1" ht="30" x14ac:dyDescent="0.25">
      <c r="A209" s="520"/>
      <c r="B209" s="517"/>
      <c r="C209" s="520"/>
      <c r="D209" s="520"/>
      <c r="E209" s="520"/>
      <c r="F209" s="37" t="s">
        <v>1149</v>
      </c>
      <c r="G209" s="35">
        <v>2</v>
      </c>
      <c r="H209" s="4"/>
      <c r="I209" s="36"/>
      <c r="J209" s="102"/>
      <c r="K209" s="102"/>
      <c r="L209" s="109">
        <f>IF(H209="x",G209*[1]RESULTATS!$E$61,0)</f>
        <v>0</v>
      </c>
      <c r="M209" s="109">
        <f>IF(I209="x",G209*[1]RESULTATS!$E$61,0)</f>
        <v>0</v>
      </c>
    </row>
    <row r="210" spans="1:13" s="9" customFormat="1" ht="30" x14ac:dyDescent="0.25">
      <c r="A210" s="520"/>
      <c r="B210" s="517"/>
      <c r="C210" s="520"/>
      <c r="D210" s="520"/>
      <c r="E210" s="520"/>
      <c r="F210" s="37" t="s">
        <v>1150</v>
      </c>
      <c r="G210" s="35">
        <v>2</v>
      </c>
      <c r="H210" s="4"/>
      <c r="I210" s="36"/>
      <c r="J210" s="102"/>
      <c r="K210" s="102"/>
      <c r="L210" s="109">
        <f>IF(H210="x",G210*[1]RESULTATS!$E$61,0)</f>
        <v>0</v>
      </c>
      <c r="M210" s="109">
        <f>IF(I210="x",G210*[1]RESULTATS!$E$61,0)</f>
        <v>0</v>
      </c>
    </row>
    <row r="211" spans="1:13" s="9" customFormat="1" x14ac:dyDescent="0.25">
      <c r="A211" s="520"/>
      <c r="B211" s="517"/>
      <c r="C211" s="520"/>
      <c r="D211" s="520"/>
      <c r="E211" s="520"/>
      <c r="F211" s="37" t="s">
        <v>1151</v>
      </c>
      <c r="G211" s="35">
        <v>2</v>
      </c>
      <c r="H211" s="4"/>
      <c r="I211" s="36"/>
      <c r="J211" s="102"/>
      <c r="K211" s="102"/>
      <c r="L211" s="109">
        <f>IF(H211="x",G211*[1]RESULTATS!$E$61,0)</f>
        <v>0</v>
      </c>
      <c r="M211" s="109">
        <f>IF(I211="x",G211*[1]RESULTATS!$E$61,0)</f>
        <v>0</v>
      </c>
    </row>
    <row r="212" spans="1:13" s="9" customFormat="1" x14ac:dyDescent="0.25">
      <c r="A212" s="520"/>
      <c r="B212" s="517"/>
      <c r="C212" s="520"/>
      <c r="D212" s="520"/>
      <c r="E212" s="520"/>
      <c r="F212" s="37" t="s">
        <v>1152</v>
      </c>
      <c r="G212" s="35">
        <v>4</v>
      </c>
      <c r="H212" s="4"/>
      <c r="I212" s="36"/>
      <c r="J212" s="102"/>
      <c r="K212" s="102"/>
      <c r="L212" s="109">
        <f>IF(H212="x",G212*[1]RESULTATS!$E$61,0)</f>
        <v>0</v>
      </c>
      <c r="M212" s="109">
        <f>IF(I212="x",G212*[1]RESULTATS!$E$61,0)</f>
        <v>0</v>
      </c>
    </row>
    <row r="213" spans="1:13" s="9" customFormat="1" ht="30" x14ac:dyDescent="0.25">
      <c r="A213" s="520"/>
      <c r="B213" s="517"/>
      <c r="C213" s="520"/>
      <c r="D213" s="520"/>
      <c r="E213" s="520"/>
      <c r="F213" s="37" t="s">
        <v>1153</v>
      </c>
      <c r="G213" s="35">
        <v>4</v>
      </c>
      <c r="H213" s="4"/>
      <c r="I213" s="36"/>
      <c r="J213" s="102"/>
      <c r="K213" s="102"/>
      <c r="L213" s="109">
        <f>IF(H213="x",G213*[1]RESULTATS!$E$61,0)</f>
        <v>0</v>
      </c>
      <c r="M213" s="109">
        <f>IF(I213="x",G213*[1]RESULTATS!$E$61,0)</f>
        <v>0</v>
      </c>
    </row>
    <row r="214" spans="1:13" s="9" customFormat="1" ht="30" x14ac:dyDescent="0.25">
      <c r="A214" s="520"/>
      <c r="B214" s="517"/>
      <c r="C214" s="520"/>
      <c r="D214" s="520"/>
      <c r="E214" s="520"/>
      <c r="F214" s="104" t="s">
        <v>1154</v>
      </c>
      <c r="G214" s="35">
        <v>4</v>
      </c>
      <c r="H214" s="4"/>
      <c r="I214" s="36"/>
      <c r="J214" s="102"/>
      <c r="K214" s="102"/>
      <c r="L214" s="109">
        <f>IF(H214="x",G214*[1]RESULTATS!$E$61,0)</f>
        <v>0</v>
      </c>
      <c r="M214" s="109">
        <f>IF(I214="x",G214*[1]RESULTATS!$E$61,0)</f>
        <v>0</v>
      </c>
    </row>
    <row r="215" spans="1:13" s="9" customFormat="1" x14ac:dyDescent="0.25">
      <c r="A215" s="520"/>
      <c r="B215" s="517"/>
      <c r="C215" s="520"/>
      <c r="D215" s="520"/>
      <c r="E215" s="520"/>
      <c r="F215" s="104" t="s">
        <v>1155</v>
      </c>
      <c r="G215" s="35">
        <v>4</v>
      </c>
      <c r="H215" s="4"/>
      <c r="I215" s="36"/>
      <c r="J215" s="102"/>
      <c r="K215" s="102"/>
      <c r="L215" s="109">
        <f>IF(H215="x",G215*[1]RESULTATS!$E$61,0)</f>
        <v>0</v>
      </c>
      <c r="M215" s="109">
        <f>IF(I215="x",G215*[1]RESULTATS!$E$61,0)</f>
        <v>0</v>
      </c>
    </row>
    <row r="216" spans="1:13" s="9" customFormat="1" x14ac:dyDescent="0.25">
      <c r="A216" s="520"/>
      <c r="B216" s="517"/>
      <c r="C216" s="520"/>
      <c r="D216" s="520"/>
      <c r="E216" s="520"/>
      <c r="F216" s="104" t="s">
        <v>1156</v>
      </c>
      <c r="G216" s="35">
        <v>4</v>
      </c>
      <c r="H216" s="4"/>
      <c r="I216" s="36"/>
      <c r="J216" s="102"/>
      <c r="K216" s="102"/>
      <c r="L216" s="109">
        <f>IF(H216="x",G216*[1]RESULTATS!$E$61,0)</f>
        <v>0</v>
      </c>
      <c r="M216" s="109">
        <f>IF(I216="x",G216*[1]RESULTATS!$E$61,0)</f>
        <v>0</v>
      </c>
    </row>
    <row r="217" spans="1:13" s="9" customFormat="1" x14ac:dyDescent="0.25">
      <c r="A217" s="557"/>
      <c r="B217" s="559"/>
      <c r="C217" s="520"/>
      <c r="D217" s="520"/>
      <c r="E217" s="520"/>
      <c r="F217" s="104" t="s">
        <v>110</v>
      </c>
      <c r="G217" s="35">
        <v>0</v>
      </c>
      <c r="H217" s="4"/>
      <c r="I217" s="36"/>
      <c r="J217" s="102"/>
      <c r="K217" s="102"/>
      <c r="L217" s="109">
        <f>IF(H217="x",G217*[1]RESULTATS!$E$61,0)</f>
        <v>0</v>
      </c>
      <c r="M217" s="109">
        <f>IF(I217="x",G217*[1]RESULTATS!$E$61,0)</f>
        <v>0</v>
      </c>
    </row>
    <row r="218" spans="1:13" s="9" customFormat="1" ht="14.85" customHeight="1" x14ac:dyDescent="0.25">
      <c r="A218" s="556">
        <v>3</v>
      </c>
      <c r="B218" s="558" t="s">
        <v>1157</v>
      </c>
      <c r="C218" s="528" t="s">
        <v>1158</v>
      </c>
      <c r="D218" s="528" t="s">
        <v>1159</v>
      </c>
      <c r="E218" s="528" t="s">
        <v>1160</v>
      </c>
      <c r="F218" s="37" t="s">
        <v>16</v>
      </c>
      <c r="G218" s="3">
        <v>0</v>
      </c>
      <c r="H218" s="4"/>
      <c r="I218" s="36"/>
      <c r="J218" s="548"/>
      <c r="K218" s="548"/>
      <c r="L218" s="109">
        <f>IF(H218="x",G218*[1]RESULTATS!$E$61,0)</f>
        <v>0</v>
      </c>
      <c r="M218" s="109">
        <f>IF(I218="x",G218*[1]RESULTATS!$E$61,0)</f>
        <v>0</v>
      </c>
    </row>
    <row r="219" spans="1:13" s="9" customFormat="1" x14ac:dyDescent="0.25">
      <c r="A219" s="520"/>
      <c r="B219" s="517"/>
      <c r="C219" s="528"/>
      <c r="D219" s="528"/>
      <c r="E219" s="528"/>
      <c r="F219" s="37" t="s">
        <v>17</v>
      </c>
      <c r="G219" s="3">
        <v>0</v>
      </c>
      <c r="H219" s="4"/>
      <c r="I219" s="36"/>
      <c r="J219" s="548"/>
      <c r="K219" s="548"/>
      <c r="L219" s="109">
        <f>IF(H219="x",G219*[1]RESULTATS!$E$61,0)</f>
        <v>0</v>
      </c>
      <c r="M219" s="109">
        <f>IF(I219="x",G219*[1]RESULTATS!$E$61,0)</f>
        <v>0</v>
      </c>
    </row>
    <row r="220" spans="1:13" s="9" customFormat="1" x14ac:dyDescent="0.25">
      <c r="A220" s="520"/>
      <c r="B220" s="517"/>
      <c r="C220" s="528"/>
      <c r="D220" s="528"/>
      <c r="E220" s="528"/>
      <c r="F220" s="37" t="s">
        <v>36</v>
      </c>
      <c r="G220" s="3">
        <v>0</v>
      </c>
      <c r="H220" s="4"/>
      <c r="I220" s="36"/>
      <c r="J220" s="548"/>
      <c r="K220" s="548"/>
      <c r="L220" s="109">
        <f>IF(H220="x",G220*[1]RESULTATS!$E$61,0)</f>
        <v>0</v>
      </c>
      <c r="M220" s="109">
        <f>IF(I220="x",G220*[1]RESULTATS!$E$61,0)</f>
        <v>0</v>
      </c>
    </row>
    <row r="221" spans="1:13" s="9" customFormat="1" x14ac:dyDescent="0.25">
      <c r="A221" s="520"/>
      <c r="B221" s="517"/>
      <c r="C221" s="528"/>
      <c r="D221" s="528"/>
      <c r="E221" s="528"/>
      <c r="F221" s="37" t="s">
        <v>400</v>
      </c>
      <c r="G221" s="3">
        <v>4</v>
      </c>
      <c r="H221" s="4"/>
      <c r="I221" s="36"/>
      <c r="J221" s="548"/>
      <c r="K221" s="548"/>
      <c r="L221" s="109">
        <f>IF(H221="x",G221*[1]RESULTATS!$E$61,0)</f>
        <v>0</v>
      </c>
      <c r="M221" s="109">
        <f>IF(I221="x",G221*[1]RESULTATS!$E$61,0)</f>
        <v>0</v>
      </c>
    </row>
    <row r="222" spans="1:13" s="9" customFormat="1" ht="14.85" customHeight="1" x14ac:dyDescent="0.25">
      <c r="A222" s="528">
        <v>3</v>
      </c>
      <c r="B222" s="544" t="s">
        <v>1161</v>
      </c>
      <c r="C222" s="528" t="s">
        <v>1162</v>
      </c>
      <c r="D222" s="528" t="s">
        <v>1163</v>
      </c>
      <c r="E222" s="528" t="s">
        <v>1164</v>
      </c>
      <c r="F222" s="37" t="s">
        <v>93</v>
      </c>
      <c r="G222" s="3">
        <v>0</v>
      </c>
      <c r="H222" s="4"/>
      <c r="I222" s="36"/>
      <c r="J222" s="548"/>
      <c r="K222" s="548"/>
      <c r="L222" s="109">
        <f>IF(H222="x",G222*[1]RESULTATS!$E$61,0)</f>
        <v>0</v>
      </c>
      <c r="M222" s="109">
        <f>IF(I222="x",G222*[1]RESULTATS!$E$61,0)</f>
        <v>0</v>
      </c>
    </row>
    <row r="223" spans="1:13" s="9" customFormat="1" x14ac:dyDescent="0.25">
      <c r="A223" s="528"/>
      <c r="B223" s="544"/>
      <c r="C223" s="528"/>
      <c r="D223" s="528"/>
      <c r="E223" s="528"/>
      <c r="F223" s="37" t="s">
        <v>17</v>
      </c>
      <c r="G223" s="3">
        <v>0</v>
      </c>
      <c r="H223" s="4"/>
      <c r="I223" s="36"/>
      <c r="J223" s="548"/>
      <c r="K223" s="548"/>
      <c r="L223" s="109">
        <f>IF(H223="x",G223*[1]RESULTATS!$E$61,0)</f>
        <v>0</v>
      </c>
      <c r="M223" s="109">
        <f>IF(I223="x",G223*[1]RESULTATS!$E$61,0)</f>
        <v>0</v>
      </c>
    </row>
    <row r="224" spans="1:13" s="9" customFormat="1" x14ac:dyDescent="0.25">
      <c r="A224" s="528"/>
      <c r="B224" s="544"/>
      <c r="C224" s="528"/>
      <c r="D224" s="528"/>
      <c r="E224" s="528"/>
      <c r="F224" s="37" t="s">
        <v>36</v>
      </c>
      <c r="G224" s="3">
        <v>0</v>
      </c>
      <c r="H224" s="4"/>
      <c r="I224" s="36"/>
      <c r="J224" s="548"/>
      <c r="K224" s="548"/>
      <c r="L224" s="109">
        <f>IF(H224="x",G224*[1]RESULTATS!$E$61,0)</f>
        <v>0</v>
      </c>
      <c r="M224" s="109">
        <f>IF(I224="x",G224*[1]RESULTATS!$E$61,0)</f>
        <v>0</v>
      </c>
    </row>
    <row r="225" spans="1:13" s="9" customFormat="1" x14ac:dyDescent="0.25">
      <c r="A225" s="528"/>
      <c r="B225" s="544"/>
      <c r="C225" s="528"/>
      <c r="D225" s="528"/>
      <c r="E225" s="528"/>
      <c r="F225" s="37" t="s">
        <v>400</v>
      </c>
      <c r="G225" s="3">
        <v>4</v>
      </c>
      <c r="H225" s="4"/>
      <c r="I225" s="36"/>
      <c r="J225" s="548"/>
      <c r="K225" s="548"/>
      <c r="L225" s="109">
        <f>IF(H225="x",G225*[1]RESULTATS!$E$61,0)</f>
        <v>0</v>
      </c>
      <c r="M225" s="109">
        <f>IF(I225="x",G225*[1]RESULTATS!$E$61,0)</f>
        <v>0</v>
      </c>
    </row>
    <row r="226" spans="1:13" s="9" customFormat="1" ht="14.85" customHeight="1" x14ac:dyDescent="0.25">
      <c r="A226" s="528">
        <v>3</v>
      </c>
      <c r="B226" s="544" t="s">
        <v>1165</v>
      </c>
      <c r="C226" s="528" t="s">
        <v>1166</v>
      </c>
      <c r="D226" s="528" t="s">
        <v>1167</v>
      </c>
      <c r="E226" s="528" t="s">
        <v>1168</v>
      </c>
      <c r="F226" s="37" t="s">
        <v>16</v>
      </c>
      <c r="G226" s="3">
        <v>0</v>
      </c>
      <c r="H226" s="4"/>
      <c r="I226" s="36"/>
      <c r="J226" s="548"/>
      <c r="K226" s="548"/>
      <c r="L226" s="109">
        <f>IF(H226="x",G226*[1]RESULTATS!$E$61,0)</f>
        <v>0</v>
      </c>
      <c r="M226" s="109">
        <f>IF(I226="x",G226*[1]RESULTATS!$E$61,0)</f>
        <v>0</v>
      </c>
    </row>
    <row r="227" spans="1:13" s="9" customFormat="1" x14ac:dyDescent="0.25">
      <c r="A227" s="528"/>
      <c r="B227" s="544"/>
      <c r="C227" s="528"/>
      <c r="D227" s="528"/>
      <c r="E227" s="528"/>
      <c r="F227" s="37" t="s">
        <v>1169</v>
      </c>
      <c r="G227" s="3">
        <v>0</v>
      </c>
      <c r="H227" s="4"/>
      <c r="I227" s="36"/>
      <c r="J227" s="548"/>
      <c r="K227" s="548"/>
      <c r="L227" s="109">
        <f>IF(H227="x",G227*[1]RESULTATS!$E$61,0)</f>
        <v>0</v>
      </c>
      <c r="M227" s="109">
        <f>IF(I227="x",G227*[1]RESULTATS!$E$61,0)</f>
        <v>0</v>
      </c>
    </row>
    <row r="228" spans="1:13" s="9" customFormat="1" x14ac:dyDescent="0.25">
      <c r="A228" s="528"/>
      <c r="B228" s="544"/>
      <c r="C228" s="528"/>
      <c r="D228" s="528"/>
      <c r="E228" s="528"/>
      <c r="F228" s="37" t="s">
        <v>1170</v>
      </c>
      <c r="G228" s="3">
        <v>1</v>
      </c>
      <c r="H228" s="4"/>
      <c r="I228" s="36"/>
      <c r="J228" s="548"/>
      <c r="K228" s="548"/>
      <c r="L228" s="109">
        <f>IF(H228="x",G228*[1]RESULTATS!$E$61,0)</f>
        <v>0</v>
      </c>
      <c r="M228" s="109">
        <f>IF(I228="x",G228*[1]RESULTATS!$E$61,0)</f>
        <v>0</v>
      </c>
    </row>
    <row r="229" spans="1:13" s="9" customFormat="1" x14ac:dyDescent="0.25">
      <c r="A229" s="528"/>
      <c r="B229" s="544"/>
      <c r="C229" s="528"/>
      <c r="D229" s="528"/>
      <c r="E229" s="528"/>
      <c r="F229" s="37" t="s">
        <v>1171</v>
      </c>
      <c r="G229" s="3">
        <v>2</v>
      </c>
      <c r="H229" s="4"/>
      <c r="I229" s="36"/>
      <c r="J229" s="548"/>
      <c r="K229" s="548"/>
      <c r="L229" s="109">
        <f>IF(H229="x",G229*[1]RESULTATS!$E$61,0)</f>
        <v>0</v>
      </c>
      <c r="M229" s="109">
        <f>IF(I229="x",G229*[1]RESULTATS!$E$61,0)</f>
        <v>0</v>
      </c>
    </row>
    <row r="230" spans="1:13" s="9" customFormat="1" x14ac:dyDescent="0.25">
      <c r="A230" s="528"/>
      <c r="B230" s="544"/>
      <c r="C230" s="528"/>
      <c r="D230" s="528"/>
      <c r="E230" s="528"/>
      <c r="F230" s="37" t="s">
        <v>1172</v>
      </c>
      <c r="G230" s="3">
        <v>3</v>
      </c>
      <c r="H230" s="4"/>
      <c r="I230" s="36"/>
      <c r="J230" s="548"/>
      <c r="K230" s="548"/>
      <c r="L230" s="109">
        <f>IF(H230="x",G230*[1]RESULTATS!$E$61,0)</f>
        <v>0</v>
      </c>
      <c r="M230" s="109">
        <f>IF(I230="x",G230*[1]RESULTATS!$E$61,0)</f>
        <v>0</v>
      </c>
    </row>
    <row r="231" spans="1:13" s="9" customFormat="1" x14ac:dyDescent="0.25">
      <c r="A231" s="528"/>
      <c r="B231" s="544"/>
      <c r="C231" s="528"/>
      <c r="D231" s="528"/>
      <c r="E231" s="528"/>
      <c r="F231" s="108">
        <v>41</v>
      </c>
      <c r="G231" s="3">
        <v>4</v>
      </c>
      <c r="H231" s="4"/>
      <c r="I231" s="36"/>
      <c r="J231" s="548"/>
      <c r="K231" s="548"/>
      <c r="L231" s="109">
        <f>IF(H231="x",G231*[1]RESULTATS!$E$61,0)</f>
        <v>0</v>
      </c>
      <c r="M231" s="109">
        <f>IF(I231="x",G231*[1]RESULTATS!$E$61,0)</f>
        <v>0</v>
      </c>
    </row>
    <row r="232" spans="1:13" s="9" customFormat="1" ht="14.85" customHeight="1" x14ac:dyDescent="0.25">
      <c r="A232" s="528">
        <v>3</v>
      </c>
      <c r="B232" s="544" t="s">
        <v>1173</v>
      </c>
      <c r="C232" s="528" t="s">
        <v>1174</v>
      </c>
      <c r="D232" s="528" t="s">
        <v>1175</v>
      </c>
      <c r="E232" s="528" t="s">
        <v>1176</v>
      </c>
      <c r="F232" s="37" t="s">
        <v>1177</v>
      </c>
      <c r="G232" s="3">
        <v>2</v>
      </c>
      <c r="H232" s="4"/>
      <c r="I232" s="36"/>
      <c r="J232" s="548"/>
      <c r="K232" s="548"/>
      <c r="L232" s="109">
        <f>IF(H232="x",G232*[1]RESULTATS!$E$61,0)</f>
        <v>0</v>
      </c>
      <c r="M232" s="109">
        <f>IF(I232="x",G232*[1]RESULTATS!$E$61,0)</f>
        <v>0</v>
      </c>
    </row>
    <row r="233" spans="1:13" s="9" customFormat="1" x14ac:dyDescent="0.25">
      <c r="A233" s="528"/>
      <c r="B233" s="544"/>
      <c r="C233" s="528"/>
      <c r="D233" s="528"/>
      <c r="E233" s="528"/>
      <c r="F233" s="37" t="s">
        <v>1178</v>
      </c>
      <c r="G233" s="3">
        <v>2</v>
      </c>
      <c r="H233" s="4"/>
      <c r="I233" s="36"/>
      <c r="J233" s="548"/>
      <c r="K233" s="548"/>
      <c r="L233" s="109">
        <f>IF(H233="x",G233*[1]RESULTATS!$E$61,0)</f>
        <v>0</v>
      </c>
      <c r="M233" s="109">
        <f>IF(I233="x",G233*[1]RESULTATS!$E$61,0)</f>
        <v>0</v>
      </c>
    </row>
    <row r="234" spans="1:13" s="9" customFormat="1" x14ac:dyDescent="0.25">
      <c r="A234" s="528"/>
      <c r="B234" s="544"/>
      <c r="C234" s="528"/>
      <c r="D234" s="528"/>
      <c r="E234" s="528"/>
      <c r="F234" s="37" t="s">
        <v>1179</v>
      </c>
      <c r="G234" s="3">
        <v>2</v>
      </c>
      <c r="H234" s="4"/>
      <c r="I234" s="36"/>
      <c r="J234" s="548"/>
      <c r="K234" s="548"/>
      <c r="L234" s="109">
        <f>IF(H234="x",G234*[1]RESULTATS!$E$61,0)</f>
        <v>0</v>
      </c>
      <c r="M234" s="109">
        <f>IF(I234="x",G234*[1]RESULTATS!$E$61,0)</f>
        <v>0</v>
      </c>
    </row>
    <row r="235" spans="1:13" s="9" customFormat="1" x14ac:dyDescent="0.25">
      <c r="A235" s="528"/>
      <c r="B235" s="544"/>
      <c r="C235" s="528"/>
      <c r="D235" s="528"/>
      <c r="E235" s="528"/>
      <c r="F235" s="37" t="s">
        <v>1180</v>
      </c>
      <c r="G235" s="3">
        <v>2</v>
      </c>
      <c r="H235" s="4"/>
      <c r="I235" s="36"/>
      <c r="J235" s="548"/>
      <c r="K235" s="548"/>
      <c r="L235" s="109">
        <f>IF(H235="x",G235*[1]RESULTATS!$E$61,0)</f>
        <v>0</v>
      </c>
      <c r="M235" s="109">
        <f>IF(I235="x",G235*[1]RESULTATS!$E$61,0)</f>
        <v>0</v>
      </c>
    </row>
    <row r="236" spans="1:13" s="9" customFormat="1" x14ac:dyDescent="0.25">
      <c r="A236" s="528"/>
      <c r="B236" s="544"/>
      <c r="C236" s="528"/>
      <c r="D236" s="528"/>
      <c r="E236" s="528"/>
      <c r="F236" s="37" t="s">
        <v>1181</v>
      </c>
      <c r="G236" s="3">
        <v>2</v>
      </c>
      <c r="H236" s="4"/>
      <c r="I236" s="36"/>
      <c r="J236" s="548"/>
      <c r="K236" s="548"/>
      <c r="L236" s="109">
        <f>IF(H236="x",G236*[1]RESULTATS!$E$61,0)</f>
        <v>0</v>
      </c>
      <c r="M236" s="109">
        <f>IF(I236="x",G236*[1]RESULTATS!$E$61,0)</f>
        <v>0</v>
      </c>
    </row>
    <row r="237" spans="1:13" s="9" customFormat="1" x14ac:dyDescent="0.25">
      <c r="A237" s="528"/>
      <c r="B237" s="544"/>
      <c r="C237" s="528"/>
      <c r="D237" s="528"/>
      <c r="E237" s="528"/>
      <c r="F237" s="37" t="s">
        <v>1182</v>
      </c>
      <c r="G237" s="3">
        <v>2</v>
      </c>
      <c r="H237" s="4"/>
      <c r="I237" s="36"/>
      <c r="J237" s="548"/>
      <c r="K237" s="548"/>
      <c r="L237" s="109">
        <f>IF(H237="x",G237*[1]RESULTATS!$E$61,0)</f>
        <v>0</v>
      </c>
      <c r="M237" s="109">
        <f>IF(I237="x",G237*[1]RESULTATS!$E$61,0)</f>
        <v>0</v>
      </c>
    </row>
    <row r="238" spans="1:13" s="9" customFormat="1" ht="30" x14ac:dyDescent="0.25">
      <c r="A238" s="528">
        <v>3</v>
      </c>
      <c r="B238" s="544" t="s">
        <v>1183</v>
      </c>
      <c r="C238" s="528" t="s">
        <v>1184</v>
      </c>
      <c r="D238" s="528" t="s">
        <v>1185</v>
      </c>
      <c r="E238" s="528" t="s">
        <v>1186</v>
      </c>
      <c r="F238" s="37" t="s">
        <v>1187</v>
      </c>
      <c r="G238" s="3">
        <v>2</v>
      </c>
      <c r="H238" s="4"/>
      <c r="I238" s="36"/>
      <c r="J238" s="548"/>
      <c r="K238" s="548"/>
      <c r="L238" s="109">
        <f>IF(H238="x",G238*[1]RESULTATS!$E$61,0)</f>
        <v>0</v>
      </c>
      <c r="M238" s="109">
        <f>IF(I238="x",G238*[1]RESULTATS!$E$61,0)</f>
        <v>0</v>
      </c>
    </row>
    <row r="239" spans="1:13" s="9" customFormat="1" x14ac:dyDescent="0.25">
      <c r="A239" s="528"/>
      <c r="B239" s="544"/>
      <c r="C239" s="528"/>
      <c r="D239" s="528"/>
      <c r="E239" s="528"/>
      <c r="F239" s="37" t="s">
        <v>1188</v>
      </c>
      <c r="G239" s="3">
        <v>2</v>
      </c>
      <c r="H239" s="4"/>
      <c r="I239" s="36"/>
      <c r="J239" s="548"/>
      <c r="K239" s="548"/>
      <c r="L239" s="109">
        <f>IF(H239="x",G239*[1]RESULTATS!$E$61,0)</f>
        <v>0</v>
      </c>
      <c r="M239" s="109">
        <f>IF(I239="x",G239*[1]RESULTATS!$E$61,0)</f>
        <v>0</v>
      </c>
    </row>
    <row r="240" spans="1:13" s="9" customFormat="1" x14ac:dyDescent="0.25">
      <c r="A240" s="528"/>
      <c r="B240" s="544"/>
      <c r="C240" s="528"/>
      <c r="D240" s="528"/>
      <c r="E240" s="528"/>
      <c r="F240" s="37" t="s">
        <v>1189</v>
      </c>
      <c r="G240" s="3">
        <v>2</v>
      </c>
      <c r="H240" s="4"/>
      <c r="I240" s="36"/>
      <c r="J240" s="548"/>
      <c r="K240" s="548"/>
      <c r="L240" s="109">
        <f>IF(H240="x",G240*[1]RESULTATS!$E$61,0)</f>
        <v>0</v>
      </c>
      <c r="M240" s="109">
        <f>IF(I240="x",G240*[1]RESULTATS!$E$61,0)</f>
        <v>0</v>
      </c>
    </row>
    <row r="241" spans="1:13" s="9" customFormat="1" x14ac:dyDescent="0.25">
      <c r="A241" s="528"/>
      <c r="B241" s="544"/>
      <c r="C241" s="528"/>
      <c r="D241" s="528"/>
      <c r="E241" s="528"/>
      <c r="F241" s="37" t="s">
        <v>1177</v>
      </c>
      <c r="G241" s="3">
        <v>2</v>
      </c>
      <c r="H241" s="4"/>
      <c r="I241" s="36"/>
      <c r="J241" s="548"/>
      <c r="K241" s="548"/>
      <c r="L241" s="109">
        <f>IF(H241="x",G241*[1]RESULTATS!$E$61,0)</f>
        <v>0</v>
      </c>
      <c r="M241" s="109">
        <f>IF(I241="x",G241*[1]RESULTATS!$E$61,0)</f>
        <v>0</v>
      </c>
    </row>
    <row r="242" spans="1:13" s="9" customFormat="1" x14ac:dyDescent="0.25">
      <c r="A242" s="528"/>
      <c r="B242" s="544"/>
      <c r="C242" s="528"/>
      <c r="D242" s="528"/>
      <c r="E242" s="528"/>
      <c r="F242" s="37" t="s">
        <v>1178</v>
      </c>
      <c r="G242" s="3">
        <v>2</v>
      </c>
      <c r="H242" s="4"/>
      <c r="I242" s="36"/>
      <c r="J242" s="548"/>
      <c r="K242" s="548"/>
      <c r="L242" s="109">
        <f>IF(H242="x",G242*[1]RESULTATS!$E$61,0)</f>
        <v>0</v>
      </c>
      <c r="M242" s="109">
        <f>IF(I242="x",G242*[1]RESULTATS!$E$61,0)</f>
        <v>0</v>
      </c>
    </row>
    <row r="243" spans="1:13" s="9" customFormat="1" x14ac:dyDescent="0.25">
      <c r="A243" s="528"/>
      <c r="B243" s="544"/>
      <c r="C243" s="528"/>
      <c r="D243" s="528"/>
      <c r="E243" s="528"/>
      <c r="F243" s="37" t="s">
        <v>1179</v>
      </c>
      <c r="G243" s="3">
        <v>2</v>
      </c>
      <c r="H243" s="4"/>
      <c r="I243" s="36"/>
      <c r="J243" s="548"/>
      <c r="K243" s="548"/>
      <c r="L243" s="109">
        <f>IF(H243="x",G243*[1]RESULTATS!$E$61,0)</f>
        <v>0</v>
      </c>
      <c r="M243" s="109">
        <f>IF(I243="x",G243*[1]RESULTATS!$E$61,0)</f>
        <v>0</v>
      </c>
    </row>
    <row r="244" spans="1:13" s="9" customFormat="1" x14ac:dyDescent="0.25">
      <c r="A244" s="528"/>
      <c r="B244" s="544"/>
      <c r="C244" s="528"/>
      <c r="D244" s="528"/>
      <c r="E244" s="528"/>
      <c r="F244" s="37" t="s">
        <v>1180</v>
      </c>
      <c r="G244" s="3">
        <v>2</v>
      </c>
      <c r="H244" s="4"/>
      <c r="I244" s="36"/>
      <c r="J244" s="548"/>
      <c r="K244" s="548"/>
      <c r="L244" s="109">
        <f>IF(H244="x",G244*[1]RESULTATS!$E$61,0)</f>
        <v>0</v>
      </c>
      <c r="M244" s="109">
        <f>IF(I244="x",G244*[1]RESULTATS!$E$61,0)</f>
        <v>0</v>
      </c>
    </row>
    <row r="245" spans="1:13" s="9" customFormat="1" x14ac:dyDescent="0.25">
      <c r="A245" s="528"/>
      <c r="B245" s="544"/>
      <c r="C245" s="528"/>
      <c r="D245" s="528"/>
      <c r="E245" s="528"/>
      <c r="F245" s="37" t="s">
        <v>1181</v>
      </c>
      <c r="G245" s="3">
        <v>2</v>
      </c>
      <c r="H245" s="4"/>
      <c r="I245" s="36"/>
      <c r="J245" s="548"/>
      <c r="K245" s="548"/>
      <c r="L245" s="109">
        <f>IF(H245="x",G245*[1]RESULTATS!$E$61,0)</f>
        <v>0</v>
      </c>
      <c r="M245" s="109">
        <f>IF(I245="x",G245*[1]RESULTATS!$E$61,0)</f>
        <v>0</v>
      </c>
    </row>
    <row r="246" spans="1:13" s="9" customFormat="1" x14ac:dyDescent="0.25">
      <c r="A246" s="528"/>
      <c r="B246" s="544"/>
      <c r="C246" s="528"/>
      <c r="D246" s="528"/>
      <c r="E246" s="528"/>
      <c r="F246" s="37" t="s">
        <v>1182</v>
      </c>
      <c r="G246" s="3">
        <v>2</v>
      </c>
      <c r="H246" s="4"/>
      <c r="I246" s="36"/>
      <c r="J246" s="548"/>
      <c r="K246" s="548"/>
      <c r="L246" s="109">
        <f>IF(H246="x",G246*[1]RESULTATS!$E$61,0)</f>
        <v>0</v>
      </c>
      <c r="M246" s="109">
        <f>IF(I246="x",G246*[1]RESULTATS!$E$61,0)</f>
        <v>0</v>
      </c>
    </row>
    <row r="247" spans="1:13" s="9" customFormat="1" ht="14.85" customHeight="1" x14ac:dyDescent="0.25">
      <c r="A247" s="528">
        <v>3</v>
      </c>
      <c r="B247" s="544" t="s">
        <v>1190</v>
      </c>
      <c r="C247" s="528" t="s">
        <v>1191</v>
      </c>
      <c r="D247" s="528" t="s">
        <v>1192</v>
      </c>
      <c r="E247" s="528" t="s">
        <v>1193</v>
      </c>
      <c r="F247" s="37" t="s">
        <v>1194</v>
      </c>
      <c r="G247" s="3">
        <v>2</v>
      </c>
      <c r="H247" s="4"/>
      <c r="I247" s="36"/>
      <c r="J247" s="548"/>
      <c r="K247" s="548"/>
      <c r="L247" s="109">
        <f>IF(H247="x",G247*[1]RESULTATS!$E$61,0)</f>
        <v>0</v>
      </c>
      <c r="M247" s="109">
        <f>IF(I247="x",G247*[1]RESULTATS!$E$61,0)</f>
        <v>0</v>
      </c>
    </row>
    <row r="248" spans="1:13" s="9" customFormat="1" x14ac:dyDescent="0.25">
      <c r="A248" s="528"/>
      <c r="B248" s="544"/>
      <c r="C248" s="528"/>
      <c r="D248" s="528"/>
      <c r="E248" s="528"/>
      <c r="F248" s="37" t="s">
        <v>1195</v>
      </c>
      <c r="G248" s="3">
        <v>2</v>
      </c>
      <c r="H248" s="4"/>
      <c r="I248" s="36"/>
      <c r="J248" s="548"/>
      <c r="K248" s="548"/>
      <c r="L248" s="109">
        <f>IF(H248="x",G248*[1]RESULTATS!$E$61,0)</f>
        <v>0</v>
      </c>
      <c r="M248" s="109">
        <f>IF(I248="x",G248*[1]RESULTATS!$E$61,0)</f>
        <v>0</v>
      </c>
    </row>
    <row r="249" spans="1:13" s="9" customFormat="1" x14ac:dyDescent="0.25">
      <c r="A249" s="528"/>
      <c r="B249" s="544"/>
      <c r="C249" s="528"/>
      <c r="D249" s="528"/>
      <c r="E249" s="528"/>
      <c r="F249" s="37" t="s">
        <v>1196</v>
      </c>
      <c r="G249" s="3">
        <v>2</v>
      </c>
      <c r="H249" s="4"/>
      <c r="I249" s="36"/>
      <c r="J249" s="548"/>
      <c r="K249" s="548"/>
      <c r="L249" s="109">
        <f>IF(H249="x",G249*[1]RESULTATS!$E$61,0)</f>
        <v>0</v>
      </c>
      <c r="M249" s="109">
        <f>IF(I249="x",G249*[1]RESULTATS!$E$61,0)</f>
        <v>0</v>
      </c>
    </row>
    <row r="250" spans="1:13" s="9" customFormat="1" x14ac:dyDescent="0.25">
      <c r="A250" s="528"/>
      <c r="B250" s="544"/>
      <c r="C250" s="528"/>
      <c r="D250" s="528"/>
      <c r="E250" s="528"/>
      <c r="F250" s="37" t="s">
        <v>1197</v>
      </c>
      <c r="G250" s="3">
        <v>2</v>
      </c>
      <c r="H250" s="4"/>
      <c r="I250" s="36"/>
      <c r="J250" s="548"/>
      <c r="K250" s="548"/>
      <c r="L250" s="109">
        <f>IF(H250="x",G250*[1]RESULTATS!$E$61,0)</f>
        <v>0</v>
      </c>
      <c r="M250" s="109">
        <f>IF(I250="x",G250*[1]RESULTATS!$E$61,0)</f>
        <v>0</v>
      </c>
    </row>
    <row r="251" spans="1:13" s="9" customFormat="1" x14ac:dyDescent="0.25">
      <c r="A251" s="528"/>
      <c r="B251" s="544"/>
      <c r="C251" s="528"/>
      <c r="D251" s="528"/>
      <c r="E251" s="528"/>
      <c r="F251" s="37" t="s">
        <v>1198</v>
      </c>
      <c r="G251" s="3">
        <v>2</v>
      </c>
      <c r="H251" s="4"/>
      <c r="I251" s="36"/>
      <c r="J251" s="548"/>
      <c r="K251" s="548"/>
      <c r="L251" s="109">
        <f>IF(H251="x",G251*[1]RESULTATS!$E$61,0)</f>
        <v>0</v>
      </c>
      <c r="M251" s="109">
        <f>IF(I251="x",G251*[1]RESULTATS!$E$61,0)</f>
        <v>0</v>
      </c>
    </row>
    <row r="252" spans="1:13" s="9" customFormat="1" ht="15.75" x14ac:dyDescent="0.25">
      <c r="A252" s="8"/>
      <c r="B252" s="8"/>
      <c r="F252" s="55" t="s">
        <v>86</v>
      </c>
      <c r="G252" s="3">
        <f>G251+G231+G243+G237+G196+G190+G192+G191+G193+G225+G195+G194+G197+G221+G198+G200+G199+G201+G189+G188+G187+G186+G185+G184+G183+G182+G179+G180+G178+G177</f>
        <v>89</v>
      </c>
      <c r="H252" s="4">
        <f>SUMIF(H177:H251,"x",G177:G251)</f>
        <v>0</v>
      </c>
      <c r="I252" s="4">
        <f>SUMIF(I177:I251,"x",G177:G251)</f>
        <v>0</v>
      </c>
      <c r="L252" s="22">
        <f>SUM(L177:L251)</f>
        <v>0</v>
      </c>
      <c r="M252" s="22">
        <f>SUM(M177:M251)</f>
        <v>0</v>
      </c>
    </row>
    <row r="253" spans="1:13" s="9" customFormat="1" ht="15.75" x14ac:dyDescent="0.25">
      <c r="A253" s="8"/>
      <c r="B253" s="8"/>
      <c r="F253" s="55" t="s">
        <v>87</v>
      </c>
      <c r="G253" s="22">
        <v>0.185</v>
      </c>
      <c r="H253" s="8"/>
      <c r="I253" s="8"/>
      <c r="L253" s="8"/>
      <c r="M253" s="8"/>
    </row>
    <row r="254" spans="1:13" s="9" customFormat="1" x14ac:dyDescent="0.25">
      <c r="A254" s="8"/>
      <c r="B254" s="8"/>
      <c r="F254" s="69"/>
      <c r="G254" s="8"/>
      <c r="H254" s="8"/>
      <c r="I254" s="8"/>
      <c r="L254" s="8"/>
      <c r="M254" s="8"/>
    </row>
    <row r="255" spans="1:13" s="9" customFormat="1" ht="18.75" x14ac:dyDescent="0.25">
      <c r="A255" s="549" t="s">
        <v>343</v>
      </c>
      <c r="B255" s="550"/>
      <c r="C255" s="550"/>
      <c r="D255" s="550"/>
      <c r="E255" s="550"/>
      <c r="F255" s="550"/>
      <c r="G255" s="550"/>
      <c r="H255" s="550"/>
      <c r="I255" s="550"/>
      <c r="J255" s="550"/>
      <c r="K255" s="550"/>
      <c r="L255" s="550"/>
      <c r="M255" s="551"/>
    </row>
    <row r="256" spans="1:13" s="9" customFormat="1" ht="14.85" customHeight="1" x14ac:dyDescent="0.25">
      <c r="A256" s="528">
        <v>3</v>
      </c>
      <c r="B256" s="544" t="s">
        <v>1199</v>
      </c>
      <c r="C256" s="544" t="s">
        <v>1200</v>
      </c>
      <c r="D256" s="528" t="s">
        <v>1201</v>
      </c>
      <c r="E256" s="528" t="s">
        <v>1202</v>
      </c>
      <c r="F256" s="37" t="s">
        <v>93</v>
      </c>
      <c r="G256" s="3">
        <v>0</v>
      </c>
      <c r="H256" s="4"/>
      <c r="I256" s="36"/>
      <c r="J256" s="102"/>
      <c r="K256" s="102"/>
      <c r="L256" s="109">
        <f>IF(H256="x",G256*[1]RESULTATS!$G$61,0)</f>
        <v>0</v>
      </c>
      <c r="M256" s="109">
        <f>IF(I256="x",G256*[1]RESULTATS!$G$61,0)</f>
        <v>0</v>
      </c>
    </row>
    <row r="257" spans="1:13" s="9" customFormat="1" x14ac:dyDescent="0.25">
      <c r="A257" s="528"/>
      <c r="B257" s="544"/>
      <c r="C257" s="544"/>
      <c r="D257" s="528"/>
      <c r="E257" s="528"/>
      <c r="F257" s="37" t="s">
        <v>1203</v>
      </c>
      <c r="G257" s="3">
        <v>0</v>
      </c>
      <c r="H257" s="4"/>
      <c r="I257" s="36"/>
      <c r="J257" s="102"/>
      <c r="K257" s="102"/>
      <c r="L257" s="109">
        <f>IF(H257="x",G257*[1]RESULTATS!$G$61,0)</f>
        <v>0</v>
      </c>
      <c r="M257" s="109">
        <f>IF(I257="x",G257*[1]RESULTATS!$G$61,0)</f>
        <v>0</v>
      </c>
    </row>
    <row r="258" spans="1:13" s="9" customFormat="1" x14ac:dyDescent="0.25">
      <c r="A258" s="528"/>
      <c r="B258" s="544"/>
      <c r="C258" s="544"/>
      <c r="D258" s="528"/>
      <c r="E258" s="528"/>
      <c r="F258" s="37" t="s">
        <v>1204</v>
      </c>
      <c r="G258" s="3">
        <v>1</v>
      </c>
      <c r="H258" s="4"/>
      <c r="I258" s="36"/>
      <c r="J258" s="102"/>
      <c r="K258" s="102"/>
      <c r="L258" s="109">
        <f>IF(H258="x",G258*[1]RESULTATS!$G$61,0)</f>
        <v>0</v>
      </c>
      <c r="M258" s="109">
        <f>IF(I258="x",G258*[1]RESULTATS!$G$61,0)</f>
        <v>0</v>
      </c>
    </row>
    <row r="259" spans="1:13" s="9" customFormat="1" x14ac:dyDescent="0.25">
      <c r="A259" s="528"/>
      <c r="B259" s="544"/>
      <c r="C259" s="544"/>
      <c r="D259" s="528"/>
      <c r="E259" s="528"/>
      <c r="F259" s="37" t="s">
        <v>1205</v>
      </c>
      <c r="G259" s="3">
        <v>1</v>
      </c>
      <c r="H259" s="4"/>
      <c r="I259" s="36"/>
      <c r="J259" s="102"/>
      <c r="K259" s="102"/>
      <c r="L259" s="109">
        <f>IF(H259="x",G259*[1]RESULTATS!$G$61,0)</f>
        <v>0</v>
      </c>
      <c r="M259" s="109">
        <f>IF(I259="x",G259*[1]RESULTATS!$G$61,0)</f>
        <v>0</v>
      </c>
    </row>
    <row r="260" spans="1:13" s="9" customFormat="1" x14ac:dyDescent="0.25">
      <c r="A260" s="528"/>
      <c r="B260" s="544"/>
      <c r="C260" s="544"/>
      <c r="D260" s="528"/>
      <c r="E260" s="528"/>
      <c r="F260" s="37" t="s">
        <v>1206</v>
      </c>
      <c r="G260" s="3">
        <v>1</v>
      </c>
      <c r="H260" s="4"/>
      <c r="I260" s="36"/>
      <c r="J260" s="102"/>
      <c r="K260" s="102"/>
      <c r="L260" s="109">
        <f>IF(H260="x",G260*[1]RESULTATS!$G$61,0)</f>
        <v>0</v>
      </c>
      <c r="M260" s="109">
        <f>IF(I260="x",G260*[1]RESULTATS!$G$61,0)</f>
        <v>0</v>
      </c>
    </row>
    <row r="261" spans="1:13" s="9" customFormat="1" x14ac:dyDescent="0.25">
      <c r="A261" s="528"/>
      <c r="B261" s="544"/>
      <c r="C261" s="544"/>
      <c r="D261" s="528"/>
      <c r="E261" s="528"/>
      <c r="F261" s="37" t="s">
        <v>110</v>
      </c>
      <c r="G261" s="3">
        <v>0</v>
      </c>
      <c r="H261" s="4"/>
      <c r="I261" s="36"/>
      <c r="J261" s="102"/>
      <c r="K261" s="102"/>
      <c r="L261" s="109">
        <f>IF(H261="x",G261*[1]RESULTATS!$G$61,0)</f>
        <v>0</v>
      </c>
      <c r="M261" s="109">
        <f>IF(I261="x",G261*[1]RESULTATS!$G$61,0)</f>
        <v>0</v>
      </c>
    </row>
    <row r="262" spans="1:13" s="9" customFormat="1" ht="14.85" customHeight="1" x14ac:dyDescent="0.25">
      <c r="A262" s="528">
        <v>3</v>
      </c>
      <c r="B262" s="544" t="s">
        <v>1207</v>
      </c>
      <c r="C262" s="528" t="s">
        <v>1208</v>
      </c>
      <c r="D262" s="528" t="s">
        <v>1209</v>
      </c>
      <c r="E262" s="528" t="s">
        <v>1210</v>
      </c>
      <c r="F262" s="37" t="s">
        <v>1211</v>
      </c>
      <c r="G262" s="3">
        <v>1</v>
      </c>
      <c r="H262" s="4"/>
      <c r="I262" s="36"/>
      <c r="J262" s="102"/>
      <c r="K262" s="102"/>
      <c r="L262" s="109">
        <f>IF(H262="x",G262*[1]RESULTATS!$G$61,0)</f>
        <v>0</v>
      </c>
      <c r="M262" s="109">
        <f>IF(I262="x",G262*[1]RESULTATS!$G$61,0)</f>
        <v>0</v>
      </c>
    </row>
    <row r="263" spans="1:13" s="9" customFormat="1" x14ac:dyDescent="0.25">
      <c r="A263" s="528"/>
      <c r="B263" s="544"/>
      <c r="C263" s="528"/>
      <c r="D263" s="528"/>
      <c r="E263" s="528"/>
      <c r="F263" s="37" t="s">
        <v>1212</v>
      </c>
      <c r="G263" s="3">
        <v>1</v>
      </c>
      <c r="H263" s="4"/>
      <c r="I263" s="36"/>
      <c r="J263" s="102"/>
      <c r="K263" s="102"/>
      <c r="L263" s="109">
        <f>IF(H263="x",G263*[1]RESULTATS!$G$61,0)</f>
        <v>0</v>
      </c>
      <c r="M263" s="109">
        <f>IF(I263="x",G263*[1]RESULTATS!$G$61,0)</f>
        <v>0</v>
      </c>
    </row>
    <row r="264" spans="1:13" s="9" customFormat="1" x14ac:dyDescent="0.25">
      <c r="A264" s="528"/>
      <c r="B264" s="544"/>
      <c r="C264" s="528"/>
      <c r="D264" s="528"/>
      <c r="E264" s="528"/>
      <c r="F264" s="37" t="s">
        <v>1127</v>
      </c>
      <c r="G264" s="3">
        <v>1</v>
      </c>
      <c r="H264" s="4"/>
      <c r="I264" s="36"/>
      <c r="J264" s="102"/>
      <c r="K264" s="102"/>
      <c r="L264" s="109">
        <f>IF(H264="x",G264*[1]RESULTATS!$G$61,0)</f>
        <v>0</v>
      </c>
      <c r="M264" s="109">
        <f>IF(I264="x",G264*[1]RESULTATS!$G$61,0)</f>
        <v>0</v>
      </c>
    </row>
    <row r="265" spans="1:13" s="9" customFormat="1" x14ac:dyDescent="0.25">
      <c r="A265" s="528"/>
      <c r="B265" s="544"/>
      <c r="C265" s="528"/>
      <c r="D265" s="528"/>
      <c r="E265" s="528"/>
      <c r="F265" s="37" t="s">
        <v>1213</v>
      </c>
      <c r="G265" s="3">
        <v>1</v>
      </c>
      <c r="H265" s="4"/>
      <c r="I265" s="36"/>
      <c r="J265" s="102"/>
      <c r="K265" s="102"/>
      <c r="L265" s="109">
        <f>IF(H265="x",G265*[1]RESULTATS!$G$61,0)</f>
        <v>0</v>
      </c>
      <c r="M265" s="109">
        <f>IF(I265="x",G265*[1]RESULTATS!$G$61,0)</f>
        <v>0</v>
      </c>
    </row>
    <row r="266" spans="1:13" s="9" customFormat="1" x14ac:dyDescent="0.25">
      <c r="A266" s="528"/>
      <c r="B266" s="544"/>
      <c r="C266" s="528"/>
      <c r="D266" s="528"/>
      <c r="E266" s="528"/>
      <c r="F266" s="37" t="s">
        <v>1214</v>
      </c>
      <c r="G266" s="3">
        <v>1</v>
      </c>
      <c r="H266" s="4"/>
      <c r="I266" s="36"/>
      <c r="J266" s="102"/>
      <c r="K266" s="102"/>
      <c r="L266" s="109">
        <f>IF(H266="x",G266*[1]RESULTATS!$G$61,0)</f>
        <v>0</v>
      </c>
      <c r="M266" s="109">
        <f>IF(I266="x",G266*[1]RESULTATS!$G$61,0)</f>
        <v>0</v>
      </c>
    </row>
    <row r="267" spans="1:13" s="9" customFormat="1" x14ac:dyDescent="0.25">
      <c r="A267" s="528"/>
      <c r="B267" s="544"/>
      <c r="C267" s="528"/>
      <c r="D267" s="528"/>
      <c r="E267" s="528"/>
      <c r="F267" s="37" t="s">
        <v>1215</v>
      </c>
      <c r="G267" s="3">
        <v>1</v>
      </c>
      <c r="H267" s="4"/>
      <c r="I267" s="36"/>
      <c r="J267" s="102"/>
      <c r="K267" s="102"/>
      <c r="L267" s="109">
        <f>IF(H267="x",G267*[1]RESULTATS!$G$61,0)</f>
        <v>0</v>
      </c>
      <c r="M267" s="109">
        <f>IF(I267="x",G267*[1]RESULTATS!$G$61,0)</f>
        <v>0</v>
      </c>
    </row>
    <row r="268" spans="1:13" s="9" customFormat="1" x14ac:dyDescent="0.25">
      <c r="A268" s="528"/>
      <c r="B268" s="544"/>
      <c r="C268" s="528"/>
      <c r="D268" s="528"/>
      <c r="E268" s="528"/>
      <c r="F268" s="37" t="s">
        <v>1216</v>
      </c>
      <c r="G268" s="3">
        <v>1</v>
      </c>
      <c r="H268" s="4"/>
      <c r="I268" s="36"/>
      <c r="J268" s="102"/>
      <c r="K268" s="102"/>
      <c r="L268" s="109">
        <f>IF(H268="x",G268*[1]RESULTATS!$G$61,0)</f>
        <v>0</v>
      </c>
      <c r="M268" s="109">
        <f>IF(I268="x",G268*[1]RESULTATS!$G$61,0)</f>
        <v>0</v>
      </c>
    </row>
    <row r="269" spans="1:13" s="9" customFormat="1" ht="45" x14ac:dyDescent="0.25">
      <c r="A269" s="528"/>
      <c r="B269" s="544"/>
      <c r="C269" s="528"/>
      <c r="D269" s="528"/>
      <c r="E269" s="528"/>
      <c r="F269" s="37" t="s">
        <v>1217</v>
      </c>
      <c r="G269" s="3">
        <v>1</v>
      </c>
      <c r="H269" s="4"/>
      <c r="I269" s="36"/>
      <c r="J269" s="102"/>
      <c r="K269" s="102"/>
      <c r="L269" s="109">
        <f>IF(H269="x",G269*[1]RESULTATS!$G$61,0)</f>
        <v>0</v>
      </c>
      <c r="M269" s="109">
        <f>IF(I269="x",G269*[1]RESULTATS!$G$61,0)</f>
        <v>0</v>
      </c>
    </row>
    <row r="270" spans="1:13" s="9" customFormat="1" x14ac:dyDescent="0.25">
      <c r="A270" s="528"/>
      <c r="B270" s="544"/>
      <c r="C270" s="528"/>
      <c r="D270" s="528"/>
      <c r="E270" s="528"/>
      <c r="F270" s="112" t="s">
        <v>1218</v>
      </c>
      <c r="G270" s="3">
        <v>40</v>
      </c>
      <c r="H270" s="4"/>
      <c r="I270" s="36"/>
      <c r="J270" s="102"/>
      <c r="K270" s="102"/>
      <c r="L270" s="109">
        <f>IF(H270="x",G270*[1]RESULTATS!$G$61,0)</f>
        <v>0</v>
      </c>
      <c r="M270" s="109">
        <f>IF(I270="x",G270*[1]RESULTATS!$G$61,0)</f>
        <v>0</v>
      </c>
    </row>
    <row r="271" spans="1:13" s="9" customFormat="1" ht="30" x14ac:dyDescent="0.25">
      <c r="A271" s="528"/>
      <c r="B271" s="544"/>
      <c r="C271" s="528"/>
      <c r="D271" s="528"/>
      <c r="E271" s="528"/>
      <c r="F271" s="37" t="s">
        <v>1219</v>
      </c>
      <c r="G271" s="3">
        <v>1</v>
      </c>
      <c r="H271" s="4"/>
      <c r="I271" s="36"/>
      <c r="J271" s="102"/>
      <c r="K271" s="102"/>
      <c r="L271" s="109">
        <f>IF(H271="x",G271*[1]RESULTATS!$G$61,0)</f>
        <v>0</v>
      </c>
      <c r="M271" s="109">
        <f>IF(I271="x",G271*[1]RESULTATS!$G$61,0)</f>
        <v>0</v>
      </c>
    </row>
    <row r="272" spans="1:13" s="9" customFormat="1" ht="30" x14ac:dyDescent="0.25">
      <c r="A272" s="528"/>
      <c r="B272" s="544"/>
      <c r="C272" s="528"/>
      <c r="D272" s="528"/>
      <c r="E272" s="528"/>
      <c r="F272" s="37" t="s">
        <v>1220</v>
      </c>
      <c r="G272" s="3">
        <v>1</v>
      </c>
      <c r="H272" s="4"/>
      <c r="I272" s="36"/>
      <c r="J272" s="102"/>
      <c r="K272" s="102"/>
      <c r="L272" s="109">
        <f>IF(H272="x",G272*[1]RESULTATS!$G$61,0)</f>
        <v>0</v>
      </c>
      <c r="M272" s="109">
        <f>IF(I272="x",G272*[1]RESULTATS!$G$61,0)</f>
        <v>0</v>
      </c>
    </row>
    <row r="273" spans="1:13" s="9" customFormat="1" x14ac:dyDescent="0.25">
      <c r="A273" s="528"/>
      <c r="B273" s="544"/>
      <c r="C273" s="528"/>
      <c r="D273" s="528"/>
      <c r="E273" s="528"/>
      <c r="F273" s="37" t="s">
        <v>1221</v>
      </c>
      <c r="G273" s="3">
        <v>2</v>
      </c>
      <c r="H273" s="4"/>
      <c r="I273" s="36"/>
      <c r="J273" s="102"/>
      <c r="K273" s="102"/>
      <c r="L273" s="109">
        <f>IF(H273="x",G273*[1]RESULTATS!$G$61,0)</f>
        <v>0</v>
      </c>
      <c r="M273" s="109">
        <f>IF(I273="x",G273*[1]RESULTATS!$G$61,0)</f>
        <v>0</v>
      </c>
    </row>
    <row r="274" spans="1:13" s="9" customFormat="1" x14ac:dyDescent="0.25">
      <c r="A274" s="528"/>
      <c r="B274" s="544"/>
      <c r="C274" s="528"/>
      <c r="D274" s="528"/>
      <c r="E274" s="528"/>
      <c r="F274" s="37" t="s">
        <v>1222</v>
      </c>
      <c r="G274" s="3">
        <v>2</v>
      </c>
      <c r="H274" s="4"/>
      <c r="I274" s="36"/>
      <c r="J274" s="102"/>
      <c r="K274" s="102"/>
      <c r="L274" s="109">
        <f>IF(H274="x",G274*[1]RESULTATS!$G$61,0)</f>
        <v>0</v>
      </c>
      <c r="M274" s="109">
        <f>IF(I274="x",G274*[1]RESULTATS!$G$61,0)</f>
        <v>0</v>
      </c>
    </row>
    <row r="275" spans="1:13" s="9" customFormat="1" x14ac:dyDescent="0.25">
      <c r="A275" s="528"/>
      <c r="B275" s="544"/>
      <c r="C275" s="528"/>
      <c r="D275" s="528"/>
      <c r="E275" s="528"/>
      <c r="F275" s="37" t="s">
        <v>1223</v>
      </c>
      <c r="G275" s="3">
        <v>3</v>
      </c>
      <c r="H275" s="4"/>
      <c r="I275" s="36"/>
      <c r="J275" s="102"/>
      <c r="K275" s="102"/>
      <c r="L275" s="109">
        <f>IF(H275="x",G275*[1]RESULTATS!$G$61,0)</f>
        <v>0</v>
      </c>
      <c r="M275" s="109">
        <f>IF(I275="x",G275*[1]RESULTATS!$G$61,0)</f>
        <v>0</v>
      </c>
    </row>
    <row r="276" spans="1:13" s="9" customFormat="1" x14ac:dyDescent="0.25">
      <c r="A276" s="528"/>
      <c r="B276" s="544"/>
      <c r="C276" s="528"/>
      <c r="D276" s="528"/>
      <c r="E276" s="528"/>
      <c r="F276" s="37" t="s">
        <v>1224</v>
      </c>
      <c r="G276" s="3">
        <v>3</v>
      </c>
      <c r="H276" s="4"/>
      <c r="I276" s="36"/>
      <c r="J276" s="102"/>
      <c r="K276" s="102"/>
      <c r="L276" s="109">
        <f>IF(H276="x",G276*[1]RESULTATS!$G$61,0)</f>
        <v>0</v>
      </c>
      <c r="M276" s="109">
        <f>IF(I276="x",G276*[1]RESULTATS!$G$61,0)</f>
        <v>0</v>
      </c>
    </row>
    <row r="277" spans="1:13" s="9" customFormat="1" ht="30" x14ac:dyDescent="0.25">
      <c r="A277" s="528"/>
      <c r="B277" s="544"/>
      <c r="C277" s="528"/>
      <c r="D277" s="528"/>
      <c r="E277" s="528"/>
      <c r="F277" s="37" t="s">
        <v>1225</v>
      </c>
      <c r="G277" s="3">
        <v>3</v>
      </c>
      <c r="H277" s="4"/>
      <c r="I277" s="36"/>
      <c r="J277" s="102"/>
      <c r="K277" s="102"/>
      <c r="L277" s="109">
        <f>IF(H277="x",G277*[1]RESULTATS!$G$61,0)</f>
        <v>0</v>
      </c>
      <c r="M277" s="109">
        <f>IF(I277="x",G277*[1]RESULTATS!$G$61,0)</f>
        <v>0</v>
      </c>
    </row>
    <row r="278" spans="1:13" s="9" customFormat="1" x14ac:dyDescent="0.25">
      <c r="A278" s="528"/>
      <c r="B278" s="544"/>
      <c r="C278" s="528"/>
      <c r="D278" s="528"/>
      <c r="E278" s="528"/>
      <c r="F278" s="37" t="s">
        <v>1226</v>
      </c>
      <c r="G278" s="3">
        <v>3</v>
      </c>
      <c r="H278" s="4"/>
      <c r="I278" s="36"/>
      <c r="J278" s="102"/>
      <c r="K278" s="102"/>
      <c r="L278" s="109">
        <f>IF(H278="x",G278*[1]RESULTATS!$G$61,0)</f>
        <v>0</v>
      </c>
      <c r="M278" s="109">
        <f>IF(I278="x",G278*[1]RESULTATS!$G$61,0)</f>
        <v>0</v>
      </c>
    </row>
    <row r="279" spans="1:13" s="9" customFormat="1" ht="30" x14ac:dyDescent="0.25">
      <c r="A279" s="528"/>
      <c r="B279" s="544"/>
      <c r="C279" s="528"/>
      <c r="D279" s="528"/>
      <c r="E279" s="528"/>
      <c r="F279" s="37" t="s">
        <v>1227</v>
      </c>
      <c r="G279" s="3">
        <v>3</v>
      </c>
      <c r="H279" s="4"/>
      <c r="I279" s="36"/>
      <c r="J279" s="102"/>
      <c r="K279" s="102"/>
      <c r="L279" s="109">
        <f>IF(H279="x",G279*[1]RESULTATS!$G$61,0)</f>
        <v>0</v>
      </c>
      <c r="M279" s="109">
        <f>IF(I279="x",G279*[1]RESULTATS!$G$61,0)</f>
        <v>0</v>
      </c>
    </row>
    <row r="280" spans="1:13" s="9" customFormat="1" x14ac:dyDescent="0.25">
      <c r="A280" s="528"/>
      <c r="B280" s="544"/>
      <c r="C280" s="528"/>
      <c r="D280" s="528"/>
      <c r="E280" s="528"/>
      <c r="F280" s="37" t="s">
        <v>1228</v>
      </c>
      <c r="G280" s="3">
        <v>3</v>
      </c>
      <c r="H280" s="4"/>
      <c r="I280" s="36"/>
      <c r="J280" s="102"/>
      <c r="K280" s="102"/>
      <c r="L280" s="109">
        <f>IF(H280="x",G280*[1]RESULTATS!$G$61,0)</f>
        <v>0</v>
      </c>
      <c r="M280" s="109">
        <f>IF(I280="x",G280*[1]RESULTATS!$G$61,0)</f>
        <v>0</v>
      </c>
    </row>
    <row r="281" spans="1:13" s="9" customFormat="1" x14ac:dyDescent="0.25">
      <c r="A281" s="528"/>
      <c r="B281" s="544"/>
      <c r="C281" s="528"/>
      <c r="D281" s="528"/>
      <c r="E281" s="528"/>
      <c r="F281" s="37" t="s">
        <v>1229</v>
      </c>
      <c r="G281" s="3">
        <v>3</v>
      </c>
      <c r="H281" s="4"/>
      <c r="I281" s="36"/>
      <c r="J281" s="102"/>
      <c r="K281" s="102"/>
      <c r="L281" s="109">
        <f>IF(H281="x",G281*[1]RESULTATS!$G$61,0)</f>
        <v>0</v>
      </c>
      <c r="M281" s="109">
        <f>IF(I281="x",G281*[1]RESULTATS!$G$61,0)</f>
        <v>0</v>
      </c>
    </row>
    <row r="282" spans="1:13" s="9" customFormat="1" x14ac:dyDescent="0.25">
      <c r="A282" s="528"/>
      <c r="B282" s="544"/>
      <c r="C282" s="528"/>
      <c r="D282" s="528"/>
      <c r="E282" s="528"/>
      <c r="F282" s="37" t="s">
        <v>1230</v>
      </c>
      <c r="G282" s="3">
        <v>5</v>
      </c>
      <c r="H282" s="4"/>
      <c r="I282" s="36"/>
      <c r="J282" s="102"/>
      <c r="K282" s="102"/>
      <c r="L282" s="109">
        <f>IF(H282="x",G282*[1]RESULTATS!$G$61,0)</f>
        <v>0</v>
      </c>
      <c r="M282" s="109">
        <f>IF(I282="x",G282*[1]RESULTATS!$G$61,0)</f>
        <v>0</v>
      </c>
    </row>
    <row r="283" spans="1:13" s="9" customFormat="1" x14ac:dyDescent="0.25">
      <c r="A283" s="528"/>
      <c r="B283" s="544"/>
      <c r="C283" s="528"/>
      <c r="D283" s="528"/>
      <c r="E283" s="528"/>
      <c r="F283" s="37" t="s">
        <v>1231</v>
      </c>
      <c r="G283" s="3">
        <v>7</v>
      </c>
      <c r="H283" s="4"/>
      <c r="I283" s="36"/>
      <c r="J283" s="102"/>
      <c r="K283" s="102"/>
      <c r="L283" s="109">
        <f>IF(H283="x",G283*[1]RESULTATS!$G$61,0)</f>
        <v>0</v>
      </c>
      <c r="M283" s="109">
        <f>IF(I283="x",G283*[1]RESULTATS!$G$61,0)</f>
        <v>0</v>
      </c>
    </row>
    <row r="284" spans="1:13" s="9" customFormat="1" x14ac:dyDescent="0.25">
      <c r="A284" s="528"/>
      <c r="B284" s="544"/>
      <c r="C284" s="528"/>
      <c r="D284" s="528"/>
      <c r="E284" s="528"/>
      <c r="F284" s="37" t="s">
        <v>110</v>
      </c>
      <c r="G284" s="3">
        <v>0</v>
      </c>
      <c r="H284" s="4"/>
      <c r="I284" s="36"/>
      <c r="J284" s="102"/>
      <c r="K284" s="102"/>
      <c r="L284" s="109">
        <f>IF(H284="x",G284*[1]RESULTATS!$G$61,0)</f>
        <v>0</v>
      </c>
      <c r="M284" s="109">
        <f>IF(I284="x",G284*[1]RESULTATS!$G$61,0)</f>
        <v>0</v>
      </c>
    </row>
    <row r="285" spans="1:13" s="9" customFormat="1" ht="14.85" customHeight="1" x14ac:dyDescent="0.25">
      <c r="A285" s="528">
        <v>3</v>
      </c>
      <c r="B285" s="544" t="s">
        <v>1232</v>
      </c>
      <c r="C285" s="528" t="s">
        <v>1233</v>
      </c>
      <c r="D285" s="528" t="s">
        <v>1234</v>
      </c>
      <c r="E285" s="528" t="s">
        <v>1235</v>
      </c>
      <c r="F285" s="37" t="s">
        <v>93</v>
      </c>
      <c r="G285" s="3">
        <v>0</v>
      </c>
      <c r="H285" s="4"/>
      <c r="I285" s="36"/>
      <c r="J285" s="548"/>
      <c r="K285" s="548"/>
      <c r="L285" s="109">
        <f>IF(H285="x",G285*[1]RESULTATS!$G$61,0)</f>
        <v>0</v>
      </c>
      <c r="M285" s="109">
        <f>IF(I285="x",G285*[1]RESULTATS!$G$61,0)</f>
        <v>0</v>
      </c>
    </row>
    <row r="286" spans="1:13" s="9" customFormat="1" x14ac:dyDescent="0.25">
      <c r="A286" s="528"/>
      <c r="B286" s="544"/>
      <c r="C286" s="528"/>
      <c r="D286" s="528"/>
      <c r="E286" s="528"/>
      <c r="F286" s="37" t="s">
        <v>1236</v>
      </c>
      <c r="G286" s="3">
        <v>0</v>
      </c>
      <c r="H286" s="4"/>
      <c r="I286" s="36"/>
      <c r="J286" s="548"/>
      <c r="K286" s="548"/>
      <c r="L286" s="109">
        <f>IF(H286="x",G286*[1]RESULTATS!$G$61,0)</f>
        <v>0</v>
      </c>
      <c r="M286" s="109">
        <f>IF(I286="x",G286*[1]RESULTATS!$G$61,0)</f>
        <v>0</v>
      </c>
    </row>
    <row r="287" spans="1:13" s="9" customFormat="1" x14ac:dyDescent="0.25">
      <c r="A287" s="528"/>
      <c r="B287" s="544"/>
      <c r="C287" s="528"/>
      <c r="D287" s="528"/>
      <c r="E287" s="528"/>
      <c r="F287" s="37" t="s">
        <v>1237</v>
      </c>
      <c r="G287" s="3">
        <v>1</v>
      </c>
      <c r="H287" s="4"/>
      <c r="I287" s="36"/>
      <c r="J287" s="548"/>
      <c r="K287" s="548"/>
      <c r="L287" s="109">
        <f>IF(H287="x",G287*[1]RESULTATS!$G$61,0)</f>
        <v>0</v>
      </c>
      <c r="M287" s="109">
        <f>IF(I287="x",G287*[1]RESULTATS!$G$61,0)</f>
        <v>0</v>
      </c>
    </row>
    <row r="288" spans="1:13" s="9" customFormat="1" x14ac:dyDescent="0.25">
      <c r="A288" s="528"/>
      <c r="B288" s="544"/>
      <c r="C288" s="528"/>
      <c r="D288" s="528"/>
      <c r="E288" s="528"/>
      <c r="F288" s="37" t="s">
        <v>1171</v>
      </c>
      <c r="G288" s="3">
        <v>2</v>
      </c>
      <c r="H288" s="4"/>
      <c r="I288" s="36"/>
      <c r="J288" s="548"/>
      <c r="K288" s="548"/>
      <c r="L288" s="109">
        <f>IF(H288="x",G288*[1]RESULTATS!$G$61,0)</f>
        <v>0</v>
      </c>
      <c r="M288" s="109">
        <f>IF(I288="x",G288*[1]RESULTATS!$G$61,0)</f>
        <v>0</v>
      </c>
    </row>
    <row r="289" spans="1:13" s="9" customFormat="1" x14ac:dyDescent="0.25">
      <c r="A289" s="528"/>
      <c r="B289" s="544"/>
      <c r="C289" s="528"/>
      <c r="D289" s="528"/>
      <c r="E289" s="528"/>
      <c r="F289" s="37" t="s">
        <v>1238</v>
      </c>
      <c r="G289" s="3">
        <v>3</v>
      </c>
      <c r="H289" s="4"/>
      <c r="I289" s="36"/>
      <c r="J289" s="548"/>
      <c r="K289" s="548"/>
      <c r="L289" s="109">
        <f>IF(H289="x",G289*[1]RESULTATS!$G$61,0)</f>
        <v>0</v>
      </c>
      <c r="M289" s="109">
        <f>IF(I289="x",G289*[1]RESULTATS!$G$61,0)</f>
        <v>0</v>
      </c>
    </row>
    <row r="290" spans="1:13" s="9" customFormat="1" x14ac:dyDescent="0.25">
      <c r="A290" s="528"/>
      <c r="B290" s="544"/>
      <c r="C290" s="528"/>
      <c r="D290" s="528"/>
      <c r="E290" s="528"/>
      <c r="F290" s="108">
        <v>41</v>
      </c>
      <c r="G290" s="3">
        <v>4</v>
      </c>
      <c r="H290" s="4"/>
      <c r="I290" s="36"/>
      <c r="J290" s="548"/>
      <c r="K290" s="548"/>
      <c r="L290" s="109">
        <f>IF(H290="x",G290*[1]RESULTATS!$G$61,0)</f>
        <v>0</v>
      </c>
      <c r="M290" s="109">
        <f>IF(I290="x",G290*[1]RESULTATS!$G$61,0)</f>
        <v>0</v>
      </c>
    </row>
    <row r="291" spans="1:13" s="9" customFormat="1" ht="60" x14ac:dyDescent="0.25">
      <c r="A291" s="4">
        <v>3</v>
      </c>
      <c r="B291" s="4" t="s">
        <v>1239</v>
      </c>
      <c r="C291" s="37" t="s">
        <v>1240</v>
      </c>
      <c r="D291" s="37" t="s">
        <v>1241</v>
      </c>
      <c r="E291" s="37" t="s">
        <v>1242</v>
      </c>
      <c r="F291" s="37">
        <v>5885</v>
      </c>
      <c r="G291" s="3">
        <v>2</v>
      </c>
      <c r="H291" s="4"/>
      <c r="I291" s="36"/>
      <c r="J291" s="34"/>
      <c r="K291" s="34"/>
      <c r="L291" s="109">
        <f>IF(H291="x",G291*[1]RESULTATS!$G$61,0)</f>
        <v>0</v>
      </c>
      <c r="M291" s="109">
        <f>IF(I291="x",G291*[1]RESULTATS!$G$61,0)</f>
        <v>0</v>
      </c>
    </row>
    <row r="292" spans="1:13" s="9" customFormat="1" ht="15.75" x14ac:dyDescent="0.25">
      <c r="A292" s="8"/>
      <c r="B292" s="8"/>
      <c r="F292" s="55" t="s">
        <v>86</v>
      </c>
      <c r="G292" s="3">
        <f>G291+G290+G270+G269+G268+G267+G266+G265+G264+G263+G262+G260+G259+G258</f>
        <v>57</v>
      </c>
      <c r="H292" s="4">
        <f>SUMIF(H256:H291,"x",G256:G291)</f>
        <v>0</v>
      </c>
      <c r="I292" s="4">
        <f>SUMIF(I256:I291,"x",G256:G291)</f>
        <v>0</v>
      </c>
      <c r="L292" s="22">
        <f>SUM(L256:L291)</f>
        <v>0</v>
      </c>
      <c r="M292" s="22">
        <f>SUM(M256:M291)</f>
        <v>0</v>
      </c>
    </row>
    <row r="293" spans="1:13" s="9" customFormat="1" ht="15.75" x14ac:dyDescent="0.25">
      <c r="A293" s="8"/>
      <c r="B293" s="8"/>
      <c r="F293" s="55" t="s">
        <v>87</v>
      </c>
      <c r="G293" s="22">
        <v>3.5000000000000003E-2</v>
      </c>
      <c r="H293" s="8"/>
      <c r="I293" s="8"/>
      <c r="L293" s="8"/>
      <c r="M293" s="8"/>
    </row>
    <row r="294" spans="1:13" s="9" customFormat="1" x14ac:dyDescent="0.25">
      <c r="A294" s="8"/>
      <c r="B294" s="8"/>
      <c r="F294" s="69"/>
      <c r="G294" s="8"/>
      <c r="H294" s="8"/>
      <c r="I294" s="8"/>
      <c r="L294" s="8"/>
      <c r="M294" s="8"/>
    </row>
    <row r="295" spans="1:13" s="9" customFormat="1" ht="18.75" customHeight="1" x14ac:dyDescent="0.25">
      <c r="A295" s="549" t="s">
        <v>414</v>
      </c>
      <c r="B295" s="550"/>
      <c r="C295" s="550"/>
      <c r="D295" s="550"/>
      <c r="E295" s="550"/>
      <c r="F295" s="550"/>
      <c r="G295" s="550"/>
      <c r="H295" s="550"/>
      <c r="I295" s="550"/>
      <c r="J295" s="550"/>
      <c r="K295" s="550"/>
      <c r="L295" s="550"/>
      <c r="M295" s="551"/>
    </row>
    <row r="296" spans="1:13" s="9" customFormat="1" ht="14.85" customHeight="1" x14ac:dyDescent="0.25">
      <c r="A296" s="528">
        <v>3</v>
      </c>
      <c r="B296" s="544" t="s">
        <v>1243</v>
      </c>
      <c r="C296" s="528" t="s">
        <v>1244</v>
      </c>
      <c r="D296" s="528" t="s">
        <v>1245</v>
      </c>
      <c r="E296" s="528" t="s">
        <v>1246</v>
      </c>
      <c r="F296" s="37" t="s">
        <v>1247</v>
      </c>
      <c r="G296" s="3">
        <v>0</v>
      </c>
      <c r="H296" s="4"/>
      <c r="I296" s="36"/>
      <c r="J296" s="102"/>
      <c r="K296" s="102"/>
      <c r="L296" s="109">
        <f>IF(H296="x",G296*[1]RESULTATS!$D$61,0)</f>
        <v>0</v>
      </c>
      <c r="M296" s="109">
        <f>IF(I296="x",G296*[1]RESULTATS!$D$61,0)</f>
        <v>0</v>
      </c>
    </row>
    <row r="297" spans="1:13" s="9" customFormat="1" x14ac:dyDescent="0.25">
      <c r="A297" s="528"/>
      <c r="B297" s="544"/>
      <c r="C297" s="528"/>
      <c r="D297" s="528"/>
      <c r="E297" s="528"/>
      <c r="F297" s="37" t="s">
        <v>1248</v>
      </c>
      <c r="G297" s="3">
        <v>1</v>
      </c>
      <c r="H297" s="4"/>
      <c r="I297" s="36"/>
      <c r="J297" s="118"/>
      <c r="K297" s="118"/>
      <c r="L297" s="109">
        <f>IF(H297="x",G297*[1]RESULTATS!$D$61,0)</f>
        <v>0</v>
      </c>
      <c r="M297" s="109">
        <f>IF(I297="x",G297*[1]RESULTATS!$D$61,0)</f>
        <v>0</v>
      </c>
    </row>
    <row r="298" spans="1:13" s="9" customFormat="1" ht="69.599999999999994" customHeight="1" x14ac:dyDescent="0.25">
      <c r="A298" s="528"/>
      <c r="B298" s="544"/>
      <c r="C298" s="528"/>
      <c r="D298" s="528"/>
      <c r="E298" s="528"/>
      <c r="F298" s="37" t="s">
        <v>1249</v>
      </c>
      <c r="G298" s="3">
        <v>2</v>
      </c>
      <c r="H298" s="4"/>
      <c r="I298" s="36"/>
      <c r="J298" s="118"/>
      <c r="K298" s="118"/>
      <c r="L298" s="109">
        <f>IF(H298="x",G298*[1]RESULTATS!$D$61,0)</f>
        <v>0</v>
      </c>
      <c r="M298" s="109">
        <f>IF(I298="x",G298*[1]RESULTATS!$D$61,0)</f>
        <v>0</v>
      </c>
    </row>
    <row r="299" spans="1:13" s="9" customFormat="1" ht="132" customHeight="1" x14ac:dyDescent="0.25">
      <c r="A299" s="528"/>
      <c r="B299" s="544"/>
      <c r="C299" s="528"/>
      <c r="D299" s="528"/>
      <c r="E299" s="528"/>
      <c r="F299" s="37" t="s">
        <v>1250</v>
      </c>
      <c r="G299" s="3">
        <v>2</v>
      </c>
      <c r="H299" s="4"/>
      <c r="I299" s="36"/>
      <c r="J299" s="118"/>
      <c r="K299" s="118"/>
      <c r="L299" s="109">
        <f>IF(H299="x",G299*[1]RESULTATS!$D$61,0)</f>
        <v>0</v>
      </c>
      <c r="M299" s="109">
        <f>IF(I299="x",G299*[1]RESULTATS!$D$61,0)</f>
        <v>0</v>
      </c>
    </row>
    <row r="300" spans="1:13" s="9" customFormat="1" ht="69" customHeight="1" x14ac:dyDescent="0.25">
      <c r="A300" s="528"/>
      <c r="B300" s="544"/>
      <c r="C300" s="528"/>
      <c r="D300" s="528"/>
      <c r="E300" s="528"/>
      <c r="F300" s="37" t="s">
        <v>1251</v>
      </c>
      <c r="G300" s="3">
        <v>2</v>
      </c>
      <c r="H300" s="4"/>
      <c r="I300" s="36"/>
      <c r="J300" s="118"/>
      <c r="K300" s="119"/>
      <c r="L300" s="109">
        <f>IF(H300="x",G300*[1]RESULTATS!$D$61,0)</f>
        <v>0</v>
      </c>
      <c r="M300" s="109">
        <f>IF(I300="x",G300*[1]RESULTATS!$D$61,0)</f>
        <v>0</v>
      </c>
    </row>
    <row r="301" spans="1:13" s="9" customFormat="1" x14ac:dyDescent="0.25">
      <c r="A301" s="528"/>
      <c r="B301" s="544"/>
      <c r="C301" s="528"/>
      <c r="D301" s="528"/>
      <c r="E301" s="528"/>
      <c r="F301" s="37" t="s">
        <v>31</v>
      </c>
      <c r="G301" s="3">
        <v>0</v>
      </c>
      <c r="H301" s="4"/>
      <c r="I301" s="36"/>
      <c r="J301" s="118"/>
      <c r="K301" s="118"/>
      <c r="L301" s="109">
        <f>IF(H301="x",G301*[1]RESULTATS!$D$61,0)</f>
        <v>0</v>
      </c>
      <c r="M301" s="109">
        <f>IF(I301="x",G301*[1]RESULTATS!$D$61,0)</f>
        <v>0</v>
      </c>
    </row>
    <row r="302" spans="1:13" s="9" customFormat="1" ht="14.85" customHeight="1" x14ac:dyDescent="0.25">
      <c r="A302" s="528">
        <v>3</v>
      </c>
      <c r="B302" s="544" t="s">
        <v>1252</v>
      </c>
      <c r="C302" s="528" t="s">
        <v>1244</v>
      </c>
      <c r="D302" s="528" t="s">
        <v>1253</v>
      </c>
      <c r="E302" s="528" t="s">
        <v>1254</v>
      </c>
      <c r="F302" s="37" t="s">
        <v>1255</v>
      </c>
      <c r="G302" s="3">
        <v>1</v>
      </c>
      <c r="H302" s="4"/>
      <c r="I302" s="36"/>
      <c r="J302" s="118"/>
      <c r="K302" s="118"/>
      <c r="L302" s="109">
        <f>IF(H302="x",G302*[1]RESULTATS!$D$61,0)</f>
        <v>0</v>
      </c>
      <c r="M302" s="109">
        <f>IF(I302="x",G302*[1]RESULTATS!$D$61,0)</f>
        <v>0</v>
      </c>
    </row>
    <row r="303" spans="1:13" s="9" customFormat="1" x14ac:dyDescent="0.25">
      <c r="A303" s="528"/>
      <c r="B303" s="544"/>
      <c r="C303" s="528"/>
      <c r="D303" s="528"/>
      <c r="E303" s="528"/>
      <c r="F303" s="37" t="s">
        <v>1127</v>
      </c>
      <c r="G303" s="3">
        <v>1</v>
      </c>
      <c r="H303" s="4"/>
      <c r="I303" s="36"/>
      <c r="J303" s="118"/>
      <c r="K303" s="118"/>
      <c r="L303" s="109">
        <f>IF(H303="x",G303*[1]RESULTATS!$D$61,0)</f>
        <v>0</v>
      </c>
      <c r="M303" s="109">
        <f>IF(I303="x",G303*[1]RESULTATS!$D$61,0)</f>
        <v>0</v>
      </c>
    </row>
    <row r="304" spans="1:13" s="9" customFormat="1" x14ac:dyDescent="0.25">
      <c r="A304" s="528"/>
      <c r="B304" s="544"/>
      <c r="C304" s="528"/>
      <c r="D304" s="528"/>
      <c r="E304" s="528"/>
      <c r="F304" s="37" t="s">
        <v>1256</v>
      </c>
      <c r="G304" s="3">
        <v>1</v>
      </c>
      <c r="H304" s="4"/>
      <c r="I304" s="36"/>
      <c r="J304" s="118"/>
      <c r="K304" s="118"/>
      <c r="L304" s="109">
        <f>IF(H304="x",G304*[1]RESULTATS!$D$61,0)</f>
        <v>0</v>
      </c>
      <c r="M304" s="109">
        <f>IF(I304="x",G304*[1]RESULTATS!$D$61,0)</f>
        <v>0</v>
      </c>
    </row>
    <row r="305" spans="1:13" s="9" customFormat="1" ht="30" x14ac:dyDescent="0.25">
      <c r="A305" s="528"/>
      <c r="B305" s="544"/>
      <c r="C305" s="528"/>
      <c r="D305" s="528"/>
      <c r="E305" s="528"/>
      <c r="F305" s="37" t="s">
        <v>965</v>
      </c>
      <c r="G305" s="3">
        <v>1</v>
      </c>
      <c r="H305" s="4"/>
      <c r="I305" s="36"/>
      <c r="J305" s="118"/>
      <c r="K305" s="118"/>
      <c r="L305" s="109">
        <f>IF(H305="x",G305*[1]RESULTATS!$D$61,0)</f>
        <v>0</v>
      </c>
      <c r="M305" s="109">
        <f>IF(I305="x",G305*[1]RESULTATS!$D$61,0)</f>
        <v>0</v>
      </c>
    </row>
    <row r="306" spans="1:13" s="9" customFormat="1" x14ac:dyDescent="0.25">
      <c r="A306" s="528"/>
      <c r="B306" s="544"/>
      <c r="C306" s="528"/>
      <c r="D306" s="528"/>
      <c r="E306" s="528"/>
      <c r="F306" s="37" t="s">
        <v>1257</v>
      </c>
      <c r="G306" s="3">
        <v>1</v>
      </c>
      <c r="H306" s="4"/>
      <c r="I306" s="36"/>
      <c r="J306" s="118"/>
      <c r="K306" s="118"/>
      <c r="L306" s="109">
        <f>IF(H306="x",G306*[1]RESULTATS!$D$61,0)</f>
        <v>0</v>
      </c>
      <c r="M306" s="109">
        <f>IF(I306="x",G306*[1]RESULTATS!$D$61,0)</f>
        <v>0</v>
      </c>
    </row>
    <row r="307" spans="1:13" s="9" customFormat="1" ht="30" x14ac:dyDescent="0.25">
      <c r="A307" s="528"/>
      <c r="B307" s="544"/>
      <c r="C307" s="528"/>
      <c r="D307" s="528"/>
      <c r="E307" s="528"/>
      <c r="F307" s="37" t="s">
        <v>1258</v>
      </c>
      <c r="G307" s="3">
        <v>1</v>
      </c>
      <c r="H307" s="4"/>
      <c r="I307" s="36"/>
      <c r="J307" s="118"/>
      <c r="K307" s="118"/>
      <c r="L307" s="109">
        <f>IF(H307="x",G307*[1]RESULTATS!$D$61,0)</f>
        <v>0</v>
      </c>
      <c r="M307" s="109">
        <f>IF(I307="x",G307*[1]RESULTATS!$D$61,0)</f>
        <v>0</v>
      </c>
    </row>
    <row r="308" spans="1:13" s="9" customFormat="1" ht="30" x14ac:dyDescent="0.25">
      <c r="A308" s="528"/>
      <c r="B308" s="544"/>
      <c r="C308" s="528"/>
      <c r="D308" s="528"/>
      <c r="E308" s="528"/>
      <c r="F308" s="37" t="s">
        <v>1259</v>
      </c>
      <c r="G308" s="3">
        <v>1</v>
      </c>
      <c r="H308" s="4"/>
      <c r="I308" s="36"/>
      <c r="J308" s="118"/>
      <c r="K308" s="118"/>
      <c r="L308" s="109">
        <f>IF(H308="x",G308*[1]RESULTATS!$D$61,0)</f>
        <v>0</v>
      </c>
      <c r="M308" s="109">
        <f>IF(I308="x",G308*[1]RESULTATS!$D$61,0)</f>
        <v>0</v>
      </c>
    </row>
    <row r="309" spans="1:13" s="9" customFormat="1" ht="29.1" customHeight="1" x14ac:dyDescent="0.25">
      <c r="A309" s="528"/>
      <c r="B309" s="544"/>
      <c r="C309" s="528"/>
      <c r="D309" s="528"/>
      <c r="E309" s="528"/>
      <c r="F309" s="37" t="s">
        <v>1260</v>
      </c>
      <c r="G309" s="3">
        <v>1</v>
      </c>
      <c r="H309" s="4"/>
      <c r="I309" s="36"/>
      <c r="J309" s="118"/>
      <c r="K309" s="118"/>
      <c r="L309" s="109">
        <f>IF(H309="x",G309*[1]RESULTATS!$D$61,0)</f>
        <v>0</v>
      </c>
      <c r="M309" s="109">
        <f>IF(I309="x",G309*[1]RESULTATS!$D$61,0)</f>
        <v>0</v>
      </c>
    </row>
    <row r="310" spans="1:13" s="9" customFormat="1" ht="30" x14ac:dyDescent="0.25">
      <c r="A310" s="528"/>
      <c r="B310" s="544"/>
      <c r="C310" s="528"/>
      <c r="D310" s="528"/>
      <c r="E310" s="528"/>
      <c r="F310" s="37" t="s">
        <v>1261</v>
      </c>
      <c r="G310" s="3">
        <v>1</v>
      </c>
      <c r="H310" s="4"/>
      <c r="I310" s="36"/>
      <c r="J310" s="118"/>
      <c r="K310" s="118"/>
      <c r="L310" s="109">
        <f>IF(H310="x",G310*[1]RESULTATS!$D$61,0)</f>
        <v>0</v>
      </c>
      <c r="M310" s="109">
        <f>IF(I310="x",G310*[1]RESULTATS!$D$61,0)</f>
        <v>0</v>
      </c>
    </row>
    <row r="311" spans="1:13" s="9" customFormat="1" x14ac:dyDescent="0.25">
      <c r="A311" s="528"/>
      <c r="B311" s="544"/>
      <c r="C311" s="528"/>
      <c r="D311" s="528"/>
      <c r="E311" s="528"/>
      <c r="F311" s="37" t="s">
        <v>1138</v>
      </c>
      <c r="G311" s="3">
        <v>1</v>
      </c>
      <c r="H311" s="4"/>
      <c r="I311" s="36"/>
      <c r="J311" s="118"/>
      <c r="K311" s="118"/>
      <c r="L311" s="109">
        <f>IF(H311="x",G311*[1]RESULTATS!$D$61,0)</f>
        <v>0</v>
      </c>
      <c r="M311" s="109">
        <f>IF(I311="x",G311*[1]RESULTATS!$D$61,0)</f>
        <v>0</v>
      </c>
    </row>
    <row r="312" spans="1:13" s="9" customFormat="1" x14ac:dyDescent="0.25">
      <c r="A312" s="528"/>
      <c r="B312" s="544"/>
      <c r="C312" s="528"/>
      <c r="D312" s="528"/>
      <c r="E312" s="528"/>
      <c r="F312" s="37" t="s">
        <v>1262</v>
      </c>
      <c r="G312" s="3">
        <v>1</v>
      </c>
      <c r="H312" s="4"/>
      <c r="I312" s="36"/>
      <c r="J312" s="118"/>
      <c r="K312" s="118"/>
      <c r="L312" s="109">
        <f>IF(H312="x",G312*[1]RESULTATS!$D$61,0)</f>
        <v>0</v>
      </c>
      <c r="M312" s="109">
        <f>IF(I312="x",G312*[1]RESULTATS!$D$61,0)</f>
        <v>0</v>
      </c>
    </row>
    <row r="313" spans="1:13" s="9" customFormat="1" ht="45" x14ac:dyDescent="0.25">
      <c r="A313" s="528"/>
      <c r="B313" s="544"/>
      <c r="C313" s="528"/>
      <c r="D313" s="528"/>
      <c r="E313" s="528"/>
      <c r="F313" s="37" t="s">
        <v>1263</v>
      </c>
      <c r="G313" s="3">
        <v>1</v>
      </c>
      <c r="H313" s="4"/>
      <c r="I313" s="36"/>
      <c r="J313" s="118"/>
      <c r="K313" s="118"/>
      <c r="L313" s="109">
        <f>IF(H313="x",G313*[1]RESULTATS!$D$61,0)</f>
        <v>0</v>
      </c>
      <c r="M313" s="109">
        <f>IF(I313="x",G313*[1]RESULTATS!$D$61,0)</f>
        <v>0</v>
      </c>
    </row>
    <row r="314" spans="1:13" s="9" customFormat="1" ht="30" x14ac:dyDescent="0.25">
      <c r="A314" s="528"/>
      <c r="B314" s="544"/>
      <c r="C314" s="528"/>
      <c r="D314" s="528"/>
      <c r="E314" s="528"/>
      <c r="F314" s="112" t="s">
        <v>1264</v>
      </c>
      <c r="G314" s="3">
        <v>40</v>
      </c>
      <c r="H314" s="4"/>
      <c r="I314" s="36"/>
      <c r="J314" s="118"/>
      <c r="K314" s="118"/>
      <c r="L314" s="109">
        <f>IF(H314="x",G314*[1]RESULTATS!$D$61,0)</f>
        <v>0</v>
      </c>
      <c r="M314" s="109">
        <f>IF(I314="x",G314*[1]RESULTATS!$D$61,0)</f>
        <v>0</v>
      </c>
    </row>
    <row r="315" spans="1:13" s="9" customFormat="1" ht="30" x14ac:dyDescent="0.25">
      <c r="A315" s="528"/>
      <c r="B315" s="544"/>
      <c r="C315" s="528"/>
      <c r="D315" s="528"/>
      <c r="E315" s="528"/>
      <c r="F315" s="37" t="s">
        <v>1265</v>
      </c>
      <c r="G315" s="3">
        <v>2</v>
      </c>
      <c r="H315" s="4"/>
      <c r="I315" s="36"/>
      <c r="J315" s="118"/>
      <c r="K315" s="118"/>
      <c r="L315" s="109">
        <f>IF(H315="x",G315*[1]RESULTATS!$D$61,0)</f>
        <v>0</v>
      </c>
      <c r="M315" s="109">
        <f>IF(I315="x",G315*[1]RESULTATS!$D$61,0)</f>
        <v>0</v>
      </c>
    </row>
    <row r="316" spans="1:13" s="9" customFormat="1" x14ac:dyDescent="0.25">
      <c r="A316" s="528"/>
      <c r="B316" s="544"/>
      <c r="C316" s="528"/>
      <c r="D316" s="528"/>
      <c r="E316" s="528"/>
      <c r="F316" s="37" t="s">
        <v>1266</v>
      </c>
      <c r="G316" s="3">
        <v>2</v>
      </c>
      <c r="H316" s="4"/>
      <c r="I316" s="36"/>
      <c r="J316" s="118"/>
      <c r="K316" s="118"/>
      <c r="L316" s="109">
        <f>IF(H316="x",G316*[1]RESULTATS!$D$61,0)</f>
        <v>0</v>
      </c>
      <c r="M316" s="109">
        <f>IF(I316="x",G316*[1]RESULTATS!$D$61,0)</f>
        <v>0</v>
      </c>
    </row>
    <row r="317" spans="1:13" s="9" customFormat="1" x14ac:dyDescent="0.25">
      <c r="A317" s="528"/>
      <c r="B317" s="544"/>
      <c r="C317" s="528"/>
      <c r="D317" s="528"/>
      <c r="E317" s="528"/>
      <c r="F317" s="37" t="s">
        <v>1267</v>
      </c>
      <c r="G317" s="3">
        <v>2</v>
      </c>
      <c r="H317" s="4"/>
      <c r="I317" s="36"/>
      <c r="J317" s="118"/>
      <c r="K317" s="118"/>
      <c r="L317" s="109">
        <f>IF(H317="x",G317*[1]RESULTATS!$D$61,0)</f>
        <v>0</v>
      </c>
      <c r="M317" s="109">
        <f>IF(I317="x",G317*[1]RESULTATS!$D$61,0)</f>
        <v>0</v>
      </c>
    </row>
    <row r="318" spans="1:13" s="9" customFormat="1" ht="30" x14ac:dyDescent="0.25">
      <c r="A318" s="528"/>
      <c r="B318" s="544"/>
      <c r="C318" s="528"/>
      <c r="D318" s="528"/>
      <c r="E318" s="528"/>
      <c r="F318" s="37" t="s">
        <v>1268</v>
      </c>
      <c r="G318" s="3">
        <v>2</v>
      </c>
      <c r="H318" s="4"/>
      <c r="I318" s="36"/>
      <c r="J318" s="118"/>
      <c r="K318" s="118"/>
      <c r="L318" s="109">
        <f>IF(H318="x",G318*[1]RESULTATS!$D$61,0)</f>
        <v>0</v>
      </c>
      <c r="M318" s="109">
        <f>IF(I318="x",G318*[1]RESULTATS!$D$61,0)</f>
        <v>0</v>
      </c>
    </row>
    <row r="319" spans="1:13" s="9" customFormat="1" ht="30" x14ac:dyDescent="0.25">
      <c r="A319" s="528"/>
      <c r="B319" s="544"/>
      <c r="C319" s="528"/>
      <c r="D319" s="528"/>
      <c r="E319" s="528"/>
      <c r="F319" s="37" t="s">
        <v>1269</v>
      </c>
      <c r="G319" s="3">
        <v>2</v>
      </c>
      <c r="H319" s="4"/>
      <c r="I319" s="36"/>
      <c r="J319" s="118"/>
      <c r="K319" s="118"/>
      <c r="L319" s="109">
        <f>IF(H319="x",G319*[1]RESULTATS!$D$61,0)</f>
        <v>0</v>
      </c>
      <c r="M319" s="109">
        <f>IF(I319="x",G319*[1]RESULTATS!$D$61,0)</f>
        <v>0</v>
      </c>
    </row>
    <row r="320" spans="1:13" s="9" customFormat="1" ht="60" x14ac:dyDescent="0.25">
      <c r="A320" s="528"/>
      <c r="B320" s="544"/>
      <c r="C320" s="528"/>
      <c r="D320" s="528"/>
      <c r="E320" s="528"/>
      <c r="F320" s="37" t="s">
        <v>1270</v>
      </c>
      <c r="G320" s="3">
        <v>2</v>
      </c>
      <c r="H320" s="4"/>
      <c r="I320" s="36"/>
      <c r="J320" s="118"/>
      <c r="K320" s="118"/>
      <c r="L320" s="109">
        <f>IF(H320="x",G320*[1]RESULTATS!$D$61,0)</f>
        <v>0</v>
      </c>
      <c r="M320" s="109">
        <f>IF(I320="x",G320*[1]RESULTATS!$D$61,0)</f>
        <v>0</v>
      </c>
    </row>
    <row r="321" spans="1:13" s="9" customFormat="1" x14ac:dyDescent="0.25">
      <c r="A321" s="528"/>
      <c r="B321" s="544"/>
      <c r="C321" s="528"/>
      <c r="D321" s="528"/>
      <c r="E321" s="528"/>
      <c r="F321" s="37" t="s">
        <v>1271</v>
      </c>
      <c r="G321" s="3">
        <v>4</v>
      </c>
      <c r="H321" s="4"/>
      <c r="I321" s="36"/>
      <c r="J321" s="118"/>
      <c r="K321" s="118"/>
      <c r="L321" s="109">
        <f>IF(H321="x",G321*[1]RESULTATS!$D$61,0)</f>
        <v>0</v>
      </c>
      <c r="M321" s="109">
        <f>IF(I321="x",G321*[1]RESULTATS!$D$61,0)</f>
        <v>0</v>
      </c>
    </row>
    <row r="322" spans="1:13" s="9" customFormat="1" ht="30" x14ac:dyDescent="0.25">
      <c r="A322" s="528"/>
      <c r="B322" s="544"/>
      <c r="C322" s="528"/>
      <c r="D322" s="528"/>
      <c r="E322" s="528"/>
      <c r="F322" s="37" t="s">
        <v>1272</v>
      </c>
      <c r="G322" s="3">
        <v>6</v>
      </c>
      <c r="H322" s="4"/>
      <c r="I322" s="36"/>
      <c r="J322" s="118"/>
      <c r="K322" s="118"/>
      <c r="L322" s="109">
        <f>IF(H322="x",G322*[1]RESULTATS!$D$61,0)</f>
        <v>0</v>
      </c>
      <c r="M322" s="109">
        <f>IF(I322="x",G322*[1]RESULTATS!$D$61,0)</f>
        <v>0</v>
      </c>
    </row>
    <row r="323" spans="1:13" s="9" customFormat="1" ht="30" x14ac:dyDescent="0.25">
      <c r="A323" s="528"/>
      <c r="B323" s="544"/>
      <c r="C323" s="528"/>
      <c r="D323" s="528"/>
      <c r="E323" s="528"/>
      <c r="F323" s="37" t="s">
        <v>1273</v>
      </c>
      <c r="G323" s="3">
        <v>8</v>
      </c>
      <c r="H323" s="4"/>
      <c r="I323" s="36"/>
      <c r="J323" s="118"/>
      <c r="K323" s="118"/>
      <c r="L323" s="109">
        <f>IF(H323="x",G323*[1]RESULTATS!$D$61,0)</f>
        <v>0</v>
      </c>
      <c r="M323" s="109">
        <f>IF(I323="x",G323*[1]RESULTATS!$D$61,0)</f>
        <v>0</v>
      </c>
    </row>
    <row r="324" spans="1:13" s="9" customFormat="1" x14ac:dyDescent="0.25">
      <c r="A324" s="528"/>
      <c r="B324" s="544"/>
      <c r="C324" s="528"/>
      <c r="D324" s="528"/>
      <c r="E324" s="528"/>
      <c r="F324" s="37" t="s">
        <v>1274</v>
      </c>
      <c r="G324" s="3">
        <v>10</v>
      </c>
      <c r="H324" s="4"/>
      <c r="I324" s="36"/>
      <c r="J324" s="118"/>
      <c r="K324" s="118"/>
      <c r="L324" s="109">
        <f>IF(H324="x",G324*[1]RESULTATS!$D$61,0)</f>
        <v>0</v>
      </c>
      <c r="M324" s="109">
        <f>IF(I324="x",G324*[1]RESULTATS!$D$61,0)</f>
        <v>0</v>
      </c>
    </row>
    <row r="325" spans="1:13" s="9" customFormat="1" x14ac:dyDescent="0.25">
      <c r="A325" s="528"/>
      <c r="B325" s="544"/>
      <c r="C325" s="528"/>
      <c r="D325" s="528"/>
      <c r="E325" s="528"/>
      <c r="F325" s="37" t="s">
        <v>110</v>
      </c>
      <c r="G325" s="3">
        <v>0</v>
      </c>
      <c r="H325" s="4"/>
      <c r="I325" s="36"/>
      <c r="J325" s="118"/>
      <c r="K325" s="118"/>
      <c r="L325" s="109">
        <f>IF(H325="x",G325*[1]RESULTATS!$D$61,0)</f>
        <v>0</v>
      </c>
      <c r="M325" s="109">
        <f>IF(I325="x",G325*[1]RESULTATS!$D$61,0)</f>
        <v>0</v>
      </c>
    </row>
    <row r="326" spans="1:13" s="9" customFormat="1" ht="14.85" customHeight="1" x14ac:dyDescent="0.25">
      <c r="A326" s="528">
        <v>3</v>
      </c>
      <c r="B326" s="544" t="s">
        <v>1275</v>
      </c>
      <c r="C326" s="528" t="s">
        <v>1276</v>
      </c>
      <c r="D326" s="528" t="s">
        <v>1277</v>
      </c>
      <c r="E326" s="528" t="s">
        <v>1278</v>
      </c>
      <c r="F326" s="37" t="s">
        <v>93</v>
      </c>
      <c r="G326" s="3">
        <v>0</v>
      </c>
      <c r="H326" s="4"/>
      <c r="I326" s="36"/>
      <c r="J326" s="552"/>
      <c r="K326" s="552"/>
      <c r="L326" s="109">
        <f>IF(H326="x",G326*[1]RESULTATS!$D$61,0)</f>
        <v>0</v>
      </c>
      <c r="M326" s="109">
        <f>IF(I326="x",G326*[1]RESULTATS!$D$61,0)</f>
        <v>0</v>
      </c>
    </row>
    <row r="327" spans="1:13" s="9" customFormat="1" x14ac:dyDescent="0.25">
      <c r="A327" s="528"/>
      <c r="B327" s="544"/>
      <c r="C327" s="528"/>
      <c r="D327" s="528"/>
      <c r="E327" s="528"/>
      <c r="F327" s="37" t="s">
        <v>1279</v>
      </c>
      <c r="G327" s="3">
        <v>0</v>
      </c>
      <c r="H327" s="4"/>
      <c r="I327" s="36"/>
      <c r="J327" s="552"/>
      <c r="K327" s="552"/>
      <c r="L327" s="109">
        <f>IF(H327="x",G327*[1]RESULTATS!$D$61,0)</f>
        <v>0</v>
      </c>
      <c r="M327" s="109">
        <f>IF(I327="x",G327*[1]RESULTATS!$D$61,0)</f>
        <v>0</v>
      </c>
    </row>
    <row r="328" spans="1:13" s="9" customFormat="1" x14ac:dyDescent="0.25">
      <c r="A328" s="528"/>
      <c r="B328" s="544"/>
      <c r="C328" s="528"/>
      <c r="D328" s="528"/>
      <c r="E328" s="528"/>
      <c r="F328" s="37" t="s">
        <v>1280</v>
      </c>
      <c r="G328" s="3">
        <v>2</v>
      </c>
      <c r="H328" s="4"/>
      <c r="I328" s="36"/>
      <c r="J328" s="552"/>
      <c r="K328" s="552"/>
      <c r="L328" s="109">
        <f>IF(H328="x",G328*[1]RESULTATS!$D$61,0)</f>
        <v>0</v>
      </c>
      <c r="M328" s="109">
        <f>IF(I328="x",G328*[1]RESULTATS!$D$61,0)</f>
        <v>0</v>
      </c>
    </row>
    <row r="329" spans="1:13" s="9" customFormat="1" ht="30" x14ac:dyDescent="0.25">
      <c r="A329" s="528"/>
      <c r="B329" s="544"/>
      <c r="C329" s="528"/>
      <c r="D329" s="528"/>
      <c r="E329" s="528"/>
      <c r="F329" s="37" t="s">
        <v>1281</v>
      </c>
      <c r="G329" s="3">
        <v>3</v>
      </c>
      <c r="H329" s="4"/>
      <c r="I329" s="36"/>
      <c r="J329" s="552"/>
      <c r="K329" s="552"/>
      <c r="L329" s="109">
        <f>IF(H329="x",G329*[1]RESULTATS!$D$61,0)</f>
        <v>0</v>
      </c>
      <c r="M329" s="109">
        <f>IF(I329="x",G329*[1]RESULTATS!$D$61,0)</f>
        <v>0</v>
      </c>
    </row>
    <row r="330" spans="1:13" s="9" customFormat="1" x14ac:dyDescent="0.25">
      <c r="A330" s="528"/>
      <c r="B330" s="544"/>
      <c r="C330" s="528"/>
      <c r="D330" s="528"/>
      <c r="E330" s="528"/>
      <c r="F330" s="37" t="s">
        <v>1282</v>
      </c>
      <c r="G330" s="3">
        <v>0</v>
      </c>
      <c r="H330" s="4"/>
      <c r="I330" s="36"/>
      <c r="J330" s="552"/>
      <c r="K330" s="552"/>
      <c r="L330" s="109">
        <f>IF(H330="x",G330*[1]RESULTATS!$D$61,0)</f>
        <v>0</v>
      </c>
      <c r="M330" s="109">
        <f>IF(I330="x",G330*[1]RESULTATS!$D$61,0)</f>
        <v>0</v>
      </c>
    </row>
    <row r="331" spans="1:13" s="9" customFormat="1" ht="14.85" customHeight="1" x14ac:dyDescent="0.25">
      <c r="A331" s="528">
        <v>3</v>
      </c>
      <c r="B331" s="544" t="s">
        <v>1283</v>
      </c>
      <c r="C331" s="528" t="s">
        <v>1284</v>
      </c>
      <c r="D331" s="528" t="s">
        <v>1285</v>
      </c>
      <c r="E331" s="528" t="s">
        <v>1286</v>
      </c>
      <c r="F331" s="37" t="s">
        <v>93</v>
      </c>
      <c r="G331" s="3">
        <v>0</v>
      </c>
      <c r="H331" s="4"/>
      <c r="I331" s="36"/>
      <c r="J331" s="553"/>
      <c r="K331" s="553"/>
      <c r="L331" s="109">
        <f>IF(H331="x",G331*[1]RESULTATS!$D$61,0)</f>
        <v>0</v>
      </c>
      <c r="M331" s="109">
        <f>IF(I331="x",G331*[1]RESULTATS!$D$61,0)</f>
        <v>0</v>
      </c>
    </row>
    <row r="332" spans="1:13" s="9" customFormat="1" x14ac:dyDescent="0.25">
      <c r="A332" s="528"/>
      <c r="B332" s="544"/>
      <c r="C332" s="528"/>
      <c r="D332" s="528"/>
      <c r="E332" s="528"/>
      <c r="F332" s="37" t="s">
        <v>98</v>
      </c>
      <c r="G332" s="3">
        <v>0</v>
      </c>
      <c r="H332" s="4"/>
      <c r="I332" s="36"/>
      <c r="J332" s="554"/>
      <c r="K332" s="554"/>
      <c r="L332" s="109">
        <f>IF(H332="x",G332*[1]RESULTATS!$D$61,0)</f>
        <v>0</v>
      </c>
      <c r="M332" s="109">
        <f>IF(I332="x",G332*[1]RESULTATS!$D$61,0)</f>
        <v>0</v>
      </c>
    </row>
    <row r="333" spans="1:13" s="9" customFormat="1" x14ac:dyDescent="0.25">
      <c r="A333" s="528"/>
      <c r="B333" s="544"/>
      <c r="C333" s="528"/>
      <c r="D333" s="528"/>
      <c r="E333" s="528"/>
      <c r="F333" s="37" t="s">
        <v>1287</v>
      </c>
      <c r="G333" s="3">
        <v>0</v>
      </c>
      <c r="H333" s="4"/>
      <c r="I333" s="36"/>
      <c r="J333" s="554"/>
      <c r="K333" s="554"/>
      <c r="L333" s="109">
        <f>IF(H333="x",G333*[1]RESULTATS!$D$61,0)</f>
        <v>0</v>
      </c>
      <c r="M333" s="109">
        <f>IF(I333="x",G333*[1]RESULTATS!$D$61,0)</f>
        <v>0</v>
      </c>
    </row>
    <row r="334" spans="1:13" s="9" customFormat="1" x14ac:dyDescent="0.25">
      <c r="A334" s="528"/>
      <c r="B334" s="544"/>
      <c r="C334" s="528"/>
      <c r="D334" s="528"/>
      <c r="E334" s="528"/>
      <c r="F334" s="37" t="s">
        <v>1288</v>
      </c>
      <c r="G334" s="3">
        <v>1</v>
      </c>
      <c r="H334" s="4"/>
      <c r="I334" s="36"/>
      <c r="J334" s="554"/>
      <c r="K334" s="554"/>
      <c r="L334" s="109">
        <f>IF(H334="x",G334*[1]RESULTATS!$D$61,0)</f>
        <v>0</v>
      </c>
      <c r="M334" s="109">
        <f>IF(I334="x",G334*[1]RESULTATS!$D$61,0)</f>
        <v>0</v>
      </c>
    </row>
    <row r="335" spans="1:13" s="9" customFormat="1" x14ac:dyDescent="0.25">
      <c r="A335" s="528"/>
      <c r="B335" s="544"/>
      <c r="C335" s="528"/>
      <c r="D335" s="528"/>
      <c r="E335" s="528"/>
      <c r="F335" s="37" t="s">
        <v>1289</v>
      </c>
      <c r="G335" s="3">
        <v>2</v>
      </c>
      <c r="H335" s="4"/>
      <c r="I335" s="36"/>
      <c r="J335" s="554"/>
      <c r="K335" s="554"/>
      <c r="L335" s="109">
        <f>IF(H335="x",G335*[1]RESULTATS!$D$61,0)</f>
        <v>0</v>
      </c>
      <c r="M335" s="109">
        <f>IF(I335="x",G335*[1]RESULTATS!$D$61,0)</f>
        <v>0</v>
      </c>
    </row>
    <row r="336" spans="1:13" s="9" customFormat="1" x14ac:dyDescent="0.25">
      <c r="A336" s="528"/>
      <c r="B336" s="544"/>
      <c r="C336" s="528"/>
      <c r="D336" s="528"/>
      <c r="E336" s="528"/>
      <c r="F336" s="37" t="s">
        <v>1290</v>
      </c>
      <c r="G336" s="3">
        <v>3</v>
      </c>
      <c r="H336" s="4"/>
      <c r="I336" s="36"/>
      <c r="J336" s="554"/>
      <c r="K336" s="554"/>
      <c r="L336" s="109">
        <f>IF(H336="x",G336*[1]RESULTATS!$D$61,0)</f>
        <v>0</v>
      </c>
      <c r="M336" s="109">
        <f>IF(I336="x",G336*[1]RESULTATS!$D$61,0)</f>
        <v>0</v>
      </c>
    </row>
    <row r="337" spans="1:13" s="9" customFormat="1" x14ac:dyDescent="0.25">
      <c r="A337" s="528"/>
      <c r="B337" s="544"/>
      <c r="C337" s="528"/>
      <c r="D337" s="528"/>
      <c r="E337" s="528"/>
      <c r="F337" s="37" t="s">
        <v>1291</v>
      </c>
      <c r="G337" s="3">
        <v>4</v>
      </c>
      <c r="H337" s="4"/>
      <c r="I337" s="36"/>
      <c r="J337" s="554"/>
      <c r="K337" s="554"/>
      <c r="L337" s="109">
        <f>IF(H337="x",G337*[1]RESULTATS!$D$61,0)</f>
        <v>0</v>
      </c>
      <c r="M337" s="109">
        <f>IF(I337="x",G337*[1]RESULTATS!$D$61,0)</f>
        <v>0</v>
      </c>
    </row>
    <row r="338" spans="1:13" s="9" customFormat="1" ht="14.85" customHeight="1" x14ac:dyDescent="0.25">
      <c r="A338" s="528">
        <v>3</v>
      </c>
      <c r="B338" s="544" t="s">
        <v>1292</v>
      </c>
      <c r="C338" s="528" t="s">
        <v>1293</v>
      </c>
      <c r="D338" s="528" t="s">
        <v>1294</v>
      </c>
      <c r="E338" s="528" t="s">
        <v>1295</v>
      </c>
      <c r="F338" s="37" t="s">
        <v>93</v>
      </c>
      <c r="G338" s="3">
        <v>0</v>
      </c>
      <c r="H338" s="4"/>
      <c r="I338" s="36"/>
      <c r="J338" s="554"/>
      <c r="K338" s="554"/>
      <c r="L338" s="109">
        <f>IF(H338="x",G338*[1]RESULTATS!$D$61,0)</f>
        <v>0</v>
      </c>
      <c r="M338" s="109">
        <f>IF(I338="x",G338*[1]RESULTATS!$D$61,0)</f>
        <v>0</v>
      </c>
    </row>
    <row r="339" spans="1:13" s="9" customFormat="1" x14ac:dyDescent="0.25">
      <c r="A339" s="528"/>
      <c r="B339" s="544"/>
      <c r="C339" s="528"/>
      <c r="D339" s="528"/>
      <c r="E339" s="528"/>
      <c r="F339" s="37" t="s">
        <v>98</v>
      </c>
      <c r="G339" s="3">
        <v>0</v>
      </c>
      <c r="H339" s="4"/>
      <c r="I339" s="36"/>
      <c r="J339" s="554"/>
      <c r="K339" s="554"/>
      <c r="L339" s="109">
        <f>IF(H339="x",G339*[1]RESULTATS!$D$61,0)</f>
        <v>0</v>
      </c>
      <c r="M339" s="109">
        <f>IF(I339="x",G339*[1]RESULTATS!$D$61,0)</f>
        <v>0</v>
      </c>
    </row>
    <row r="340" spans="1:13" s="9" customFormat="1" x14ac:dyDescent="0.25">
      <c r="A340" s="528"/>
      <c r="B340" s="544"/>
      <c r="C340" s="528"/>
      <c r="D340" s="528"/>
      <c r="E340" s="528"/>
      <c r="F340" s="37" t="s">
        <v>1296</v>
      </c>
      <c r="G340" s="3">
        <v>0</v>
      </c>
      <c r="H340" s="4"/>
      <c r="I340" s="36"/>
      <c r="J340" s="554"/>
      <c r="K340" s="554"/>
      <c r="L340" s="109">
        <f>IF(H340="x",G340*[1]RESULTATS!$D$61,0)</f>
        <v>0</v>
      </c>
      <c r="M340" s="109">
        <f>IF(I340="x",G340*[1]RESULTATS!$D$61,0)</f>
        <v>0</v>
      </c>
    </row>
    <row r="341" spans="1:13" s="9" customFormat="1" x14ac:dyDescent="0.25">
      <c r="A341" s="528"/>
      <c r="B341" s="544"/>
      <c r="C341" s="528"/>
      <c r="D341" s="528"/>
      <c r="E341" s="528"/>
      <c r="F341" s="37" t="s">
        <v>1297</v>
      </c>
      <c r="G341" s="3">
        <v>1</v>
      </c>
      <c r="H341" s="4"/>
      <c r="I341" s="36"/>
      <c r="J341" s="554"/>
      <c r="K341" s="554"/>
      <c r="L341" s="109">
        <f>IF(H341="x",G341*[1]RESULTATS!$D$61,0)</f>
        <v>0</v>
      </c>
      <c r="M341" s="109">
        <f>IF(I341="x",G341*[1]RESULTATS!$D$61,0)</f>
        <v>0</v>
      </c>
    </row>
    <row r="342" spans="1:13" s="9" customFormat="1" x14ac:dyDescent="0.25">
      <c r="A342" s="528"/>
      <c r="B342" s="544"/>
      <c r="C342" s="528"/>
      <c r="D342" s="528"/>
      <c r="E342" s="528"/>
      <c r="F342" s="37" t="s">
        <v>1298</v>
      </c>
      <c r="G342" s="3">
        <v>2</v>
      </c>
      <c r="H342" s="4"/>
      <c r="I342" s="36"/>
      <c r="J342" s="554"/>
      <c r="K342" s="554"/>
      <c r="L342" s="109">
        <f>IF(H342="x",G342*[1]RESULTATS!$D$61,0)</f>
        <v>0</v>
      </c>
      <c r="M342" s="109">
        <f>IF(I342="x",G342*[1]RESULTATS!$D$61,0)</f>
        <v>0</v>
      </c>
    </row>
    <row r="343" spans="1:13" s="9" customFormat="1" x14ac:dyDescent="0.25">
      <c r="A343" s="528"/>
      <c r="B343" s="544"/>
      <c r="C343" s="528"/>
      <c r="D343" s="528"/>
      <c r="E343" s="528"/>
      <c r="F343" s="37" t="s">
        <v>1299</v>
      </c>
      <c r="G343" s="3">
        <v>3</v>
      </c>
      <c r="H343" s="4"/>
      <c r="I343" s="36"/>
      <c r="J343" s="554"/>
      <c r="K343" s="554"/>
      <c r="L343" s="109">
        <f>IF(H343="x",G343*[1]RESULTATS!$D$61,0)</f>
        <v>0</v>
      </c>
      <c r="M343" s="109">
        <f>IF(I343="x",G343*[1]RESULTATS!$D$61,0)</f>
        <v>0</v>
      </c>
    </row>
    <row r="344" spans="1:13" s="9" customFormat="1" x14ac:dyDescent="0.25">
      <c r="A344" s="528"/>
      <c r="B344" s="544"/>
      <c r="C344" s="528"/>
      <c r="D344" s="528"/>
      <c r="E344" s="528"/>
      <c r="F344" s="37" t="s">
        <v>1300</v>
      </c>
      <c r="G344" s="3">
        <v>4</v>
      </c>
      <c r="H344" s="4"/>
      <c r="I344" s="36"/>
      <c r="J344" s="555"/>
      <c r="K344" s="555"/>
      <c r="L344" s="109">
        <f>IF(H344="x",G344*[1]RESULTATS!$D$61,0)</f>
        <v>0</v>
      </c>
      <c r="M344" s="109">
        <f>IF(I344="x",G344*[1]RESULTATS!$D$61,0)</f>
        <v>0</v>
      </c>
    </row>
    <row r="345" spans="1:13" s="9" customFormat="1" ht="14.85" customHeight="1" x14ac:dyDescent="0.25">
      <c r="A345" s="528">
        <v>3</v>
      </c>
      <c r="B345" s="544" t="s">
        <v>1301</v>
      </c>
      <c r="C345" s="528" t="s">
        <v>1302</v>
      </c>
      <c r="D345" s="528" t="s">
        <v>1303</v>
      </c>
      <c r="E345" s="528" t="s">
        <v>1304</v>
      </c>
      <c r="F345" s="37" t="s">
        <v>93</v>
      </c>
      <c r="G345" s="3">
        <v>0</v>
      </c>
      <c r="H345" s="4"/>
      <c r="I345" s="36"/>
      <c r="J345" s="552"/>
      <c r="K345" s="552"/>
      <c r="L345" s="109">
        <f>IF(H345="x",G345*[1]RESULTATS!$D$61,0)</f>
        <v>0</v>
      </c>
      <c r="M345" s="109">
        <f>IF(I345="x",G345*[1]RESULTATS!$D$61,0)</f>
        <v>0</v>
      </c>
    </row>
    <row r="346" spans="1:13" s="9" customFormat="1" x14ac:dyDescent="0.25">
      <c r="A346" s="528"/>
      <c r="B346" s="544"/>
      <c r="C346" s="528"/>
      <c r="D346" s="528"/>
      <c r="E346" s="528"/>
      <c r="F346" s="37" t="s">
        <v>98</v>
      </c>
      <c r="G346" s="3">
        <v>0</v>
      </c>
      <c r="H346" s="4"/>
      <c r="I346" s="36"/>
      <c r="J346" s="552"/>
      <c r="K346" s="552"/>
      <c r="L346" s="109">
        <f>IF(H346="x",G346*[1]RESULTATS!$D$61,0)</f>
        <v>0</v>
      </c>
      <c r="M346" s="109">
        <f>IF(I346="x",G346*[1]RESULTATS!$D$61,0)</f>
        <v>0</v>
      </c>
    </row>
    <row r="347" spans="1:13" s="9" customFormat="1" x14ac:dyDescent="0.25">
      <c r="A347" s="528"/>
      <c r="B347" s="544"/>
      <c r="C347" s="528"/>
      <c r="D347" s="528"/>
      <c r="E347" s="528"/>
      <c r="F347" s="37" t="s">
        <v>1296</v>
      </c>
      <c r="G347" s="3">
        <v>0</v>
      </c>
      <c r="H347" s="4"/>
      <c r="I347" s="36"/>
      <c r="J347" s="552"/>
      <c r="K347" s="552"/>
      <c r="L347" s="109">
        <f>IF(H347="x",G347*[1]RESULTATS!$D$61,0)</f>
        <v>0</v>
      </c>
      <c r="M347" s="109">
        <f>IF(I347="x",G347*[1]RESULTATS!$D$61,0)</f>
        <v>0</v>
      </c>
    </row>
    <row r="348" spans="1:13" s="9" customFormat="1" x14ac:dyDescent="0.25">
      <c r="A348" s="528"/>
      <c r="B348" s="544"/>
      <c r="C348" s="528"/>
      <c r="D348" s="528"/>
      <c r="E348" s="528"/>
      <c r="F348" s="37" t="s">
        <v>1297</v>
      </c>
      <c r="G348" s="3">
        <v>1</v>
      </c>
      <c r="H348" s="4"/>
      <c r="I348" s="36"/>
      <c r="J348" s="552"/>
      <c r="K348" s="552"/>
      <c r="L348" s="109">
        <f>IF(H348="x",G348*[1]RESULTATS!$D$61,0)</f>
        <v>0</v>
      </c>
      <c r="M348" s="109">
        <f>IF(I348="x",G348*[1]RESULTATS!$D$61,0)</f>
        <v>0</v>
      </c>
    </row>
    <row r="349" spans="1:13" s="9" customFormat="1" x14ac:dyDescent="0.25">
      <c r="A349" s="528"/>
      <c r="B349" s="544"/>
      <c r="C349" s="528"/>
      <c r="D349" s="528"/>
      <c r="E349" s="528"/>
      <c r="F349" s="37" t="s">
        <v>1298</v>
      </c>
      <c r="G349" s="3">
        <v>2</v>
      </c>
      <c r="H349" s="4"/>
      <c r="I349" s="36"/>
      <c r="J349" s="552"/>
      <c r="K349" s="552"/>
      <c r="L349" s="109">
        <f>IF(H349="x",G349*[1]RESULTATS!$D$61,0)</f>
        <v>0</v>
      </c>
      <c r="M349" s="109">
        <f>IF(I349="x",G349*[1]RESULTATS!$D$61,0)</f>
        <v>0</v>
      </c>
    </row>
    <row r="350" spans="1:13" s="9" customFormat="1" x14ac:dyDescent="0.25">
      <c r="A350" s="528"/>
      <c r="B350" s="544"/>
      <c r="C350" s="528"/>
      <c r="D350" s="528"/>
      <c r="E350" s="528"/>
      <c r="F350" s="37" t="s">
        <v>1305</v>
      </c>
      <c r="G350" s="3">
        <v>3</v>
      </c>
      <c r="H350" s="4"/>
      <c r="I350" s="36"/>
      <c r="J350" s="552"/>
      <c r="K350" s="552"/>
      <c r="L350" s="109">
        <f>IF(H350="x",G350*[1]RESULTATS!$D$61,0)</f>
        <v>0</v>
      </c>
      <c r="M350" s="109">
        <f>IF(I350="x",G350*[1]RESULTATS!$D$61,0)</f>
        <v>0</v>
      </c>
    </row>
    <row r="351" spans="1:13" s="9" customFormat="1" x14ac:dyDescent="0.25">
      <c r="A351" s="528"/>
      <c r="B351" s="544"/>
      <c r="C351" s="528"/>
      <c r="D351" s="528"/>
      <c r="E351" s="528"/>
      <c r="F351" s="37" t="s">
        <v>1291</v>
      </c>
      <c r="G351" s="3">
        <v>4</v>
      </c>
      <c r="H351" s="4"/>
      <c r="I351" s="36"/>
      <c r="J351" s="552"/>
      <c r="K351" s="552"/>
      <c r="L351" s="109">
        <f>IF(H351="x",G351*[1]RESULTATS!$D$61,0)</f>
        <v>0</v>
      </c>
      <c r="M351" s="109">
        <f>IF(I351="x",G351*[1]RESULTATS!$D$61,0)</f>
        <v>0</v>
      </c>
    </row>
    <row r="352" spans="1:13" s="9" customFormat="1" ht="14.85" customHeight="1" x14ac:dyDescent="0.25">
      <c r="A352" s="528">
        <v>3</v>
      </c>
      <c r="B352" s="544" t="s">
        <v>1306</v>
      </c>
      <c r="C352" s="528" t="s">
        <v>1307</v>
      </c>
      <c r="D352" s="528" t="s">
        <v>1308</v>
      </c>
      <c r="E352" s="528" t="s">
        <v>1309</v>
      </c>
      <c r="F352" s="37" t="s">
        <v>93</v>
      </c>
      <c r="G352" s="3">
        <v>0</v>
      </c>
      <c r="H352" s="4"/>
      <c r="I352" s="36"/>
      <c r="J352" s="552"/>
      <c r="K352" s="552"/>
      <c r="L352" s="109">
        <f>IF(H352="x",G352*[1]RESULTATS!$D$61,0)</f>
        <v>0</v>
      </c>
      <c r="M352" s="109">
        <f>IF(I352="x",G352*[1]RESULTATS!$D$61,0)</f>
        <v>0</v>
      </c>
    </row>
    <row r="353" spans="1:13" s="9" customFormat="1" x14ac:dyDescent="0.25">
      <c r="A353" s="528"/>
      <c r="B353" s="544"/>
      <c r="C353" s="528"/>
      <c r="D353" s="528"/>
      <c r="E353" s="528"/>
      <c r="F353" s="37" t="s">
        <v>98</v>
      </c>
      <c r="G353" s="3">
        <v>0</v>
      </c>
      <c r="H353" s="4"/>
      <c r="I353" s="36"/>
      <c r="J353" s="552"/>
      <c r="K353" s="552"/>
      <c r="L353" s="109">
        <f>IF(H353="x",G353*[1]RESULTATS!$D$61,0)</f>
        <v>0</v>
      </c>
      <c r="M353" s="109">
        <f>IF(I353="x",G353*[1]RESULTATS!$D$61,0)</f>
        <v>0</v>
      </c>
    </row>
    <row r="354" spans="1:13" s="9" customFormat="1" x14ac:dyDescent="0.25">
      <c r="A354" s="528"/>
      <c r="B354" s="544"/>
      <c r="C354" s="528"/>
      <c r="D354" s="528"/>
      <c r="E354" s="528"/>
      <c r="F354" s="37" t="s">
        <v>1296</v>
      </c>
      <c r="G354" s="3">
        <v>0</v>
      </c>
      <c r="H354" s="4"/>
      <c r="I354" s="36"/>
      <c r="J354" s="552"/>
      <c r="K354" s="552"/>
      <c r="L354" s="109">
        <f>IF(H354="x",G354*[1]RESULTATS!$D$61,0)</f>
        <v>0</v>
      </c>
      <c r="M354" s="109">
        <f>IF(I354="x",G354*[1]RESULTATS!$D$61,0)</f>
        <v>0</v>
      </c>
    </row>
    <row r="355" spans="1:13" s="9" customFormat="1" x14ac:dyDescent="0.25">
      <c r="A355" s="528"/>
      <c r="B355" s="544"/>
      <c r="C355" s="528"/>
      <c r="D355" s="528"/>
      <c r="E355" s="528"/>
      <c r="F355" s="37" t="s">
        <v>1310</v>
      </c>
      <c r="G355" s="3">
        <v>1</v>
      </c>
      <c r="H355" s="4"/>
      <c r="I355" s="36"/>
      <c r="J355" s="552"/>
      <c r="K355" s="552"/>
      <c r="L355" s="109">
        <f>IF(H355="x",G355*[1]RESULTATS!$D$61,0)</f>
        <v>0</v>
      </c>
      <c r="M355" s="109">
        <f>IF(I355="x",G355*[1]RESULTATS!$D$61,0)</f>
        <v>0</v>
      </c>
    </row>
    <row r="356" spans="1:13" s="9" customFormat="1" x14ac:dyDescent="0.25">
      <c r="A356" s="528"/>
      <c r="B356" s="544"/>
      <c r="C356" s="528"/>
      <c r="D356" s="528"/>
      <c r="E356" s="528"/>
      <c r="F356" s="37" t="s">
        <v>1311</v>
      </c>
      <c r="G356" s="3">
        <v>2</v>
      </c>
      <c r="H356" s="4"/>
      <c r="I356" s="36"/>
      <c r="J356" s="552"/>
      <c r="K356" s="552"/>
      <c r="L356" s="109">
        <f>IF(H356="x",G356*[1]RESULTATS!$D$61,0)</f>
        <v>0</v>
      </c>
      <c r="M356" s="109">
        <f>IF(I356="x",G356*[1]RESULTATS!$D$61,0)</f>
        <v>0</v>
      </c>
    </row>
    <row r="357" spans="1:13" s="9" customFormat="1" x14ac:dyDescent="0.25">
      <c r="A357" s="528"/>
      <c r="B357" s="544"/>
      <c r="C357" s="528"/>
      <c r="D357" s="528"/>
      <c r="E357" s="528"/>
      <c r="F357" s="37" t="s">
        <v>1312</v>
      </c>
      <c r="G357" s="3">
        <v>3</v>
      </c>
      <c r="H357" s="4"/>
      <c r="I357" s="36"/>
      <c r="J357" s="552"/>
      <c r="K357" s="552"/>
      <c r="L357" s="109">
        <f>IF(H357="x",G357*[1]RESULTATS!$D$61,0)</f>
        <v>0</v>
      </c>
      <c r="M357" s="109">
        <f>IF(I357="x",G357*[1]RESULTATS!$D$61,0)</f>
        <v>0</v>
      </c>
    </row>
    <row r="358" spans="1:13" s="9" customFormat="1" x14ac:dyDescent="0.25">
      <c r="A358" s="528"/>
      <c r="B358" s="544"/>
      <c r="C358" s="528"/>
      <c r="D358" s="528"/>
      <c r="E358" s="528"/>
      <c r="F358" s="37" t="s">
        <v>1291</v>
      </c>
      <c r="G358" s="3">
        <v>4</v>
      </c>
      <c r="H358" s="4"/>
      <c r="I358" s="36"/>
      <c r="J358" s="552"/>
      <c r="K358" s="552"/>
      <c r="L358" s="109">
        <f>IF(H358="x",G358*[1]RESULTATS!$D$61,0)</f>
        <v>0</v>
      </c>
      <c r="M358" s="109">
        <f>IF(I358="x",G358*[1]RESULTATS!$D$61,0)</f>
        <v>0</v>
      </c>
    </row>
    <row r="359" spans="1:13" s="9" customFormat="1" ht="14.85" customHeight="1" x14ac:dyDescent="0.25">
      <c r="A359" s="528">
        <v>3</v>
      </c>
      <c r="B359" s="544" t="s">
        <v>1313</v>
      </c>
      <c r="C359" s="528" t="s">
        <v>1314</v>
      </c>
      <c r="D359" s="528" t="s">
        <v>1315</v>
      </c>
      <c r="E359" s="528" t="s">
        <v>1309</v>
      </c>
      <c r="F359" s="37" t="s">
        <v>93</v>
      </c>
      <c r="G359" s="3">
        <v>0</v>
      </c>
      <c r="H359" s="4"/>
      <c r="I359" s="36"/>
      <c r="J359" s="552"/>
      <c r="K359" s="552"/>
      <c r="L359" s="109">
        <f>IF(H359="x",G359*[1]RESULTATS!$D$61,0)</f>
        <v>0</v>
      </c>
      <c r="M359" s="109">
        <f>IF(I359="x",G359*[1]RESULTATS!$D$61,0)</f>
        <v>0</v>
      </c>
    </row>
    <row r="360" spans="1:13" s="9" customFormat="1" x14ac:dyDescent="0.25">
      <c r="A360" s="528"/>
      <c r="B360" s="544"/>
      <c r="C360" s="528"/>
      <c r="D360" s="528"/>
      <c r="E360" s="528"/>
      <c r="F360" s="37" t="s">
        <v>98</v>
      </c>
      <c r="G360" s="3">
        <v>0</v>
      </c>
      <c r="H360" s="4"/>
      <c r="I360" s="36"/>
      <c r="J360" s="552"/>
      <c r="K360" s="552"/>
      <c r="L360" s="109">
        <f>IF(H360="x",G360*[1]RESULTATS!$D$61,0)</f>
        <v>0</v>
      </c>
      <c r="M360" s="109">
        <f>IF(I360="x",G360*[1]RESULTATS!$D$61,0)</f>
        <v>0</v>
      </c>
    </row>
    <row r="361" spans="1:13" s="9" customFormat="1" x14ac:dyDescent="0.25">
      <c r="A361" s="528"/>
      <c r="B361" s="544"/>
      <c r="C361" s="528"/>
      <c r="D361" s="528"/>
      <c r="E361" s="528"/>
      <c r="F361" s="37" t="s">
        <v>1296</v>
      </c>
      <c r="G361" s="3">
        <v>0</v>
      </c>
      <c r="H361" s="4"/>
      <c r="I361" s="36"/>
      <c r="J361" s="552"/>
      <c r="K361" s="552"/>
      <c r="L361" s="109">
        <f>IF(H361="x",G361*[1]RESULTATS!$D$61,0)</f>
        <v>0</v>
      </c>
      <c r="M361" s="109">
        <f>IF(I361="x",G361*[1]RESULTATS!$D$61,0)</f>
        <v>0</v>
      </c>
    </row>
    <row r="362" spans="1:13" s="9" customFormat="1" x14ac:dyDescent="0.25">
      <c r="A362" s="528"/>
      <c r="B362" s="544"/>
      <c r="C362" s="528"/>
      <c r="D362" s="528"/>
      <c r="E362" s="528"/>
      <c r="F362" s="37" t="s">
        <v>1316</v>
      </c>
      <c r="G362" s="3">
        <v>1</v>
      </c>
      <c r="H362" s="4"/>
      <c r="I362" s="36"/>
      <c r="J362" s="552"/>
      <c r="K362" s="552"/>
      <c r="L362" s="109">
        <f>IF(H362="x",G362*[1]RESULTATS!$D$61,0)</f>
        <v>0</v>
      </c>
      <c r="M362" s="109">
        <f>IF(I362="x",G362*[1]RESULTATS!$D$61,0)</f>
        <v>0</v>
      </c>
    </row>
    <row r="363" spans="1:13" s="9" customFormat="1" x14ac:dyDescent="0.25">
      <c r="A363" s="528"/>
      <c r="B363" s="544"/>
      <c r="C363" s="528"/>
      <c r="D363" s="528"/>
      <c r="E363" s="528"/>
      <c r="F363" s="37" t="s">
        <v>1298</v>
      </c>
      <c r="G363" s="3">
        <v>2</v>
      </c>
      <c r="H363" s="4"/>
      <c r="I363" s="36"/>
      <c r="J363" s="552"/>
      <c r="K363" s="552"/>
      <c r="L363" s="109">
        <f>IF(H363="x",G363*[1]RESULTATS!$D$61,0)</f>
        <v>0</v>
      </c>
      <c r="M363" s="109">
        <f>IF(I363="x",G363*[1]RESULTATS!$D$61,0)</f>
        <v>0</v>
      </c>
    </row>
    <row r="364" spans="1:13" s="9" customFormat="1" x14ac:dyDescent="0.25">
      <c r="A364" s="528"/>
      <c r="B364" s="544"/>
      <c r="C364" s="528"/>
      <c r="D364" s="528"/>
      <c r="E364" s="528"/>
      <c r="F364" s="37" t="s">
        <v>1305</v>
      </c>
      <c r="G364" s="3">
        <v>3</v>
      </c>
      <c r="H364" s="4"/>
      <c r="I364" s="36"/>
      <c r="J364" s="552"/>
      <c r="K364" s="552"/>
      <c r="L364" s="109">
        <f>IF(H364="x",G364*[1]RESULTATS!$D$61,0)</f>
        <v>0</v>
      </c>
      <c r="M364" s="109">
        <f>IF(I364="x",G364*[1]RESULTATS!$D$61,0)</f>
        <v>0</v>
      </c>
    </row>
    <row r="365" spans="1:13" s="9" customFormat="1" x14ac:dyDescent="0.25">
      <c r="A365" s="528"/>
      <c r="B365" s="544"/>
      <c r="C365" s="528"/>
      <c r="D365" s="528"/>
      <c r="E365" s="528"/>
      <c r="F365" s="37" t="s">
        <v>1291</v>
      </c>
      <c r="G365" s="3">
        <v>4</v>
      </c>
      <c r="H365" s="4"/>
      <c r="I365" s="36"/>
      <c r="J365" s="552"/>
      <c r="K365" s="552"/>
      <c r="L365" s="109">
        <f>IF(H365="x",G365*[1]RESULTATS!$D$61,0)</f>
        <v>0</v>
      </c>
      <c r="M365" s="109">
        <f>IF(I365="x",G365*[1]RESULTATS!$D$61,0)</f>
        <v>0</v>
      </c>
    </row>
    <row r="366" spans="1:13" s="9" customFormat="1" ht="14.85" customHeight="1" x14ac:dyDescent="0.25">
      <c r="A366" s="528">
        <v>3</v>
      </c>
      <c r="B366" s="544" t="s">
        <v>1317</v>
      </c>
      <c r="C366" s="528" t="s">
        <v>1318</v>
      </c>
      <c r="D366" s="528" t="s">
        <v>1319</v>
      </c>
      <c r="E366" s="528" t="s">
        <v>1320</v>
      </c>
      <c r="F366" s="37" t="s">
        <v>93</v>
      </c>
      <c r="G366" s="3">
        <v>0</v>
      </c>
      <c r="H366" s="4"/>
      <c r="I366" s="36"/>
      <c r="J366" s="552"/>
      <c r="K366" s="552"/>
      <c r="L366" s="109">
        <f>IF(H366="x",G366*[1]RESULTATS!$D$61,0)</f>
        <v>0</v>
      </c>
      <c r="M366" s="109">
        <f>IF(I366="x",G366*[1]RESULTATS!$D$61,0)</f>
        <v>0</v>
      </c>
    </row>
    <row r="367" spans="1:13" s="9" customFormat="1" x14ac:dyDescent="0.25">
      <c r="A367" s="528"/>
      <c r="B367" s="544"/>
      <c r="C367" s="528"/>
      <c r="D367" s="528"/>
      <c r="E367" s="528"/>
      <c r="F367" s="37" t="s">
        <v>1321</v>
      </c>
      <c r="G367" s="3">
        <v>0</v>
      </c>
      <c r="H367" s="4"/>
      <c r="I367" s="36"/>
      <c r="J367" s="552"/>
      <c r="K367" s="552"/>
      <c r="L367" s="109">
        <f>IF(H367="x",G367*[1]RESULTATS!$D$61,0)</f>
        <v>0</v>
      </c>
      <c r="M367" s="109">
        <f>IF(I367="x",G367*[1]RESULTATS!$D$61,0)</f>
        <v>0</v>
      </c>
    </row>
    <row r="368" spans="1:13" s="9" customFormat="1" x14ac:dyDescent="0.25">
      <c r="A368" s="528"/>
      <c r="B368" s="544"/>
      <c r="C368" s="528"/>
      <c r="D368" s="528"/>
      <c r="E368" s="528"/>
      <c r="F368" s="37" t="s">
        <v>976</v>
      </c>
      <c r="G368" s="3">
        <v>1</v>
      </c>
      <c r="H368" s="4"/>
      <c r="I368" s="36"/>
      <c r="J368" s="552"/>
      <c r="K368" s="552"/>
      <c r="L368" s="109">
        <f>IF(H368="x",G368*[1]RESULTATS!$D$61,0)</f>
        <v>0</v>
      </c>
      <c r="M368" s="109">
        <f>IF(I368="x",G368*[1]RESULTATS!$D$61,0)</f>
        <v>0</v>
      </c>
    </row>
    <row r="369" spans="1:13" s="9" customFormat="1" x14ac:dyDescent="0.25">
      <c r="A369" s="528"/>
      <c r="B369" s="544"/>
      <c r="C369" s="528"/>
      <c r="D369" s="528"/>
      <c r="E369" s="528"/>
      <c r="F369" s="37" t="s">
        <v>977</v>
      </c>
      <c r="G369" s="3">
        <v>2</v>
      </c>
      <c r="H369" s="4"/>
      <c r="I369" s="36"/>
      <c r="J369" s="552"/>
      <c r="K369" s="552"/>
      <c r="L369" s="109">
        <f>IF(H369="x",G369*[1]RESULTATS!$D$61,0)</f>
        <v>0</v>
      </c>
      <c r="M369" s="109">
        <f>IF(I369="x",G369*[1]RESULTATS!$D$61,0)</f>
        <v>0</v>
      </c>
    </row>
    <row r="370" spans="1:13" s="9" customFormat="1" x14ac:dyDescent="0.25">
      <c r="A370" s="528"/>
      <c r="B370" s="544"/>
      <c r="C370" s="528"/>
      <c r="D370" s="528"/>
      <c r="E370" s="528"/>
      <c r="F370" s="37" t="s">
        <v>978</v>
      </c>
      <c r="G370" s="3">
        <v>3</v>
      </c>
      <c r="H370" s="4"/>
      <c r="I370" s="36"/>
      <c r="J370" s="552"/>
      <c r="K370" s="552"/>
      <c r="L370" s="109">
        <f>IF(H370="x",G370*[1]RESULTATS!$D$61,0)</f>
        <v>0</v>
      </c>
      <c r="M370" s="109">
        <f>IF(I370="x",G370*[1]RESULTATS!$D$61,0)</f>
        <v>0</v>
      </c>
    </row>
    <row r="371" spans="1:13" s="9" customFormat="1" x14ac:dyDescent="0.25">
      <c r="A371" s="528"/>
      <c r="B371" s="544"/>
      <c r="C371" s="528"/>
      <c r="D371" s="528"/>
      <c r="E371" s="528"/>
      <c r="F371" s="108">
        <v>1</v>
      </c>
      <c r="G371" s="3">
        <v>4</v>
      </c>
      <c r="H371" s="4"/>
      <c r="I371" s="36"/>
      <c r="J371" s="552"/>
      <c r="K371" s="552"/>
      <c r="L371" s="109">
        <f>IF(H371="x",G371*[1]RESULTATS!$D$61,0)</f>
        <v>0</v>
      </c>
      <c r="M371" s="109">
        <f>IF(I371="x",G371*[1]RESULTATS!$D$61,0)</f>
        <v>0</v>
      </c>
    </row>
    <row r="372" spans="1:13" s="9" customFormat="1" ht="15.75" x14ac:dyDescent="0.25">
      <c r="A372" s="8"/>
      <c r="B372" s="8"/>
      <c r="F372" s="55" t="s">
        <v>86</v>
      </c>
      <c r="G372" s="3">
        <f>G371+G365+G358+G351+G344+G337+G329+G314+G313+G312+G311+G310+G309+G308+G307+G306+G305+G304+G303+G302+G300+G299+G298+G297</f>
        <v>86</v>
      </c>
      <c r="H372" s="4">
        <f>SUMIF(H296:H371,"x",G296:G371)</f>
        <v>0</v>
      </c>
      <c r="I372" s="4">
        <f>SUMIF(I296:I371,"x",G296:G371)</f>
        <v>0</v>
      </c>
      <c r="L372" s="22">
        <f>SUM(L296:L371)</f>
        <v>0</v>
      </c>
      <c r="M372" s="22">
        <f>SUM(M296:M371)</f>
        <v>0</v>
      </c>
    </row>
    <row r="373" spans="1:13" s="9" customFormat="1" ht="15.75" x14ac:dyDescent="0.25">
      <c r="A373" s="8"/>
      <c r="B373" s="8"/>
      <c r="F373" s="55" t="s">
        <v>87</v>
      </c>
      <c r="G373" s="22">
        <v>4.4999999999999998E-2</v>
      </c>
      <c r="H373" s="8"/>
      <c r="I373" s="8"/>
      <c r="L373" s="8"/>
      <c r="M373" s="8"/>
    </row>
    <row r="374" spans="1:13" s="9" customFormat="1" x14ac:dyDescent="0.25">
      <c r="A374" s="8"/>
      <c r="B374" s="8"/>
      <c r="F374" s="69"/>
      <c r="G374" s="8"/>
      <c r="H374" s="8"/>
      <c r="I374" s="8"/>
      <c r="L374" s="8"/>
      <c r="M374" s="8"/>
    </row>
    <row r="375" spans="1:13" s="9" customFormat="1" ht="18.75" x14ac:dyDescent="0.25">
      <c r="A375" s="549" t="s">
        <v>455</v>
      </c>
      <c r="B375" s="550"/>
      <c r="C375" s="550"/>
      <c r="D375" s="550"/>
      <c r="E375" s="550"/>
      <c r="F375" s="550"/>
      <c r="G375" s="550"/>
      <c r="H375" s="550"/>
      <c r="I375" s="550"/>
      <c r="J375" s="550"/>
      <c r="K375" s="550"/>
      <c r="L375" s="550"/>
      <c r="M375" s="551"/>
    </row>
    <row r="376" spans="1:13" s="9" customFormat="1" x14ac:dyDescent="0.25">
      <c r="A376" s="528">
        <v>3</v>
      </c>
      <c r="B376" s="544" t="s">
        <v>1322</v>
      </c>
      <c r="C376" s="528" t="s">
        <v>1323</v>
      </c>
      <c r="D376" s="528" t="s">
        <v>1324</v>
      </c>
      <c r="E376" s="528" t="s">
        <v>1325</v>
      </c>
      <c r="F376" s="37" t="s">
        <v>16</v>
      </c>
      <c r="G376" s="3">
        <v>0</v>
      </c>
      <c r="H376" s="4"/>
      <c r="I376" s="36"/>
      <c r="J376" s="548"/>
      <c r="K376" s="548"/>
      <c r="L376" s="109">
        <f>IF(H376="x",G376*[1]RESULTATS!$F$61,0)</f>
        <v>0</v>
      </c>
      <c r="M376" s="109">
        <f>IF(I376="x",G376*[1]RESULTATS!$F$61,0)</f>
        <v>0</v>
      </c>
    </row>
    <row r="377" spans="1:13" s="9" customFormat="1" x14ac:dyDescent="0.25">
      <c r="A377" s="528"/>
      <c r="B377" s="544"/>
      <c r="C377" s="528"/>
      <c r="D377" s="528"/>
      <c r="E377" s="528"/>
      <c r="F377" s="37" t="s">
        <v>1326</v>
      </c>
      <c r="G377" s="3">
        <v>0</v>
      </c>
      <c r="H377" s="4"/>
      <c r="I377" s="36"/>
      <c r="J377" s="548"/>
      <c r="K377" s="548"/>
      <c r="L377" s="109">
        <f>IF(H377="x",G377*[1]RESULTATS!$F$61,0)</f>
        <v>0</v>
      </c>
      <c r="M377" s="109">
        <f>IF(I377="x",G377*[1]RESULTATS!$F$61,0)</f>
        <v>0</v>
      </c>
    </row>
    <row r="378" spans="1:13" s="9" customFormat="1" x14ac:dyDescent="0.25">
      <c r="A378" s="528"/>
      <c r="B378" s="544"/>
      <c r="C378" s="528"/>
      <c r="D378" s="528"/>
      <c r="E378" s="528"/>
      <c r="F378" s="37" t="s">
        <v>1327</v>
      </c>
      <c r="G378" s="3">
        <v>2</v>
      </c>
      <c r="H378" s="4"/>
      <c r="I378" s="36"/>
      <c r="J378" s="548"/>
      <c r="K378" s="548"/>
      <c r="L378" s="109">
        <f>IF(H378="x",G378*[1]RESULTATS!$F$61,0)</f>
        <v>0</v>
      </c>
      <c r="M378" s="109">
        <f>IF(I378="x",G378*[1]RESULTATS!$F$61,0)</f>
        <v>0</v>
      </c>
    </row>
    <row r="379" spans="1:13" s="9" customFormat="1" x14ac:dyDescent="0.25">
      <c r="A379" s="528"/>
      <c r="B379" s="544"/>
      <c r="C379" s="528"/>
      <c r="D379" s="528"/>
      <c r="E379" s="528"/>
      <c r="F379" s="37" t="s">
        <v>1328</v>
      </c>
      <c r="G379" s="3">
        <v>2</v>
      </c>
      <c r="H379" s="4"/>
      <c r="I379" s="36"/>
      <c r="J379" s="548"/>
      <c r="K379" s="548"/>
      <c r="L379" s="109">
        <f>IF(H379="x",G379*[1]RESULTATS!$F$61,0)</f>
        <v>0</v>
      </c>
      <c r="M379" s="109">
        <f>IF(I379="x",G379*[1]RESULTATS!$F$61,0)</f>
        <v>0</v>
      </c>
    </row>
    <row r="380" spans="1:13" s="9" customFormat="1" x14ac:dyDescent="0.25">
      <c r="A380" s="528"/>
      <c r="B380" s="544"/>
      <c r="C380" s="528"/>
      <c r="D380" s="528"/>
      <c r="E380" s="528"/>
      <c r="F380" s="37" t="s">
        <v>1329</v>
      </c>
      <c r="G380" s="3">
        <v>2</v>
      </c>
      <c r="H380" s="4"/>
      <c r="I380" s="36"/>
      <c r="J380" s="548"/>
      <c r="K380" s="548"/>
      <c r="L380" s="109">
        <f>IF(H380="x",G380*[1]RESULTATS!$F$61,0)</f>
        <v>0</v>
      </c>
      <c r="M380" s="109">
        <f>IF(I380="x",G380*[1]RESULTATS!$F$61,0)</f>
        <v>0</v>
      </c>
    </row>
    <row r="381" spans="1:13" s="9" customFormat="1" x14ac:dyDescent="0.25">
      <c r="A381" s="528"/>
      <c r="B381" s="544"/>
      <c r="C381" s="528"/>
      <c r="D381" s="528"/>
      <c r="E381" s="528"/>
      <c r="F381" s="37" t="s">
        <v>1330</v>
      </c>
      <c r="G381" s="3">
        <v>2</v>
      </c>
      <c r="H381" s="4"/>
      <c r="I381" s="36"/>
      <c r="J381" s="548"/>
      <c r="K381" s="548"/>
      <c r="L381" s="109">
        <f>IF(H381="x",G381*[1]RESULTATS!$F$61,0)</f>
        <v>0</v>
      </c>
      <c r="M381" s="109">
        <f>IF(I381="x",G381*[1]RESULTATS!$F$61,0)</f>
        <v>0</v>
      </c>
    </row>
    <row r="382" spans="1:13" s="9" customFormat="1" x14ac:dyDescent="0.25">
      <c r="A382" s="528"/>
      <c r="B382" s="544"/>
      <c r="C382" s="528"/>
      <c r="D382" s="528"/>
      <c r="E382" s="528"/>
      <c r="F382" s="37" t="s">
        <v>31</v>
      </c>
      <c r="G382" s="3">
        <v>0</v>
      </c>
      <c r="H382" s="4"/>
      <c r="I382" s="36"/>
      <c r="J382" s="548"/>
      <c r="K382" s="548"/>
      <c r="L382" s="109">
        <f>IF(H382="x",G382*[1]RESULTATS!$F$61,0)</f>
        <v>0</v>
      </c>
      <c r="M382" s="109">
        <f>IF(I382="x",G382*[1]RESULTATS!$F$61,0)</f>
        <v>0</v>
      </c>
    </row>
    <row r="383" spans="1:13" s="9" customFormat="1" ht="14.85" customHeight="1" x14ac:dyDescent="0.25">
      <c r="A383" s="528">
        <v>3</v>
      </c>
      <c r="B383" s="544" t="s">
        <v>1331</v>
      </c>
      <c r="C383" s="528" t="s">
        <v>1323</v>
      </c>
      <c r="D383" s="528" t="s">
        <v>1332</v>
      </c>
      <c r="E383" s="528" t="s">
        <v>1333</v>
      </c>
      <c r="F383" s="37" t="s">
        <v>93</v>
      </c>
      <c r="G383" s="3">
        <v>0</v>
      </c>
      <c r="H383" s="4"/>
      <c r="I383" s="36"/>
      <c r="J383" s="548"/>
      <c r="K383" s="548"/>
      <c r="L383" s="109">
        <f>IF(H383="x",G383*[1]RESULTATS!$F$61,0)</f>
        <v>0</v>
      </c>
      <c r="M383" s="109">
        <f>IF(I383="x",G383*[1]RESULTATS!$F$61,0)</f>
        <v>0</v>
      </c>
    </row>
    <row r="384" spans="1:13" s="9" customFormat="1" x14ac:dyDescent="0.25">
      <c r="A384" s="528"/>
      <c r="B384" s="544"/>
      <c r="C384" s="528"/>
      <c r="D384" s="528"/>
      <c r="E384" s="528"/>
      <c r="F384" s="37" t="s">
        <v>1326</v>
      </c>
      <c r="G384" s="3">
        <v>0</v>
      </c>
      <c r="H384" s="4"/>
      <c r="I384" s="36"/>
      <c r="J384" s="548"/>
      <c r="K384" s="548"/>
      <c r="L384" s="109">
        <f>IF(H384="x",G384*[1]RESULTATS!$F$61,0)</f>
        <v>0</v>
      </c>
      <c r="M384" s="109">
        <f>IF(I384="x",G384*[1]RESULTATS!$F$61,0)</f>
        <v>0</v>
      </c>
    </row>
    <row r="385" spans="1:13" s="9" customFormat="1" x14ac:dyDescent="0.25">
      <c r="A385" s="528"/>
      <c r="B385" s="544"/>
      <c r="C385" s="528"/>
      <c r="D385" s="528"/>
      <c r="E385" s="528"/>
      <c r="F385" s="37" t="s">
        <v>1334</v>
      </c>
      <c r="G385" s="3">
        <v>1</v>
      </c>
      <c r="H385" s="4"/>
      <c r="I385" s="36"/>
      <c r="J385" s="548"/>
      <c r="K385" s="548"/>
      <c r="L385" s="109">
        <f>IF(H385="x",G385*[1]RESULTATS!$F$61,0)</f>
        <v>0</v>
      </c>
      <c r="M385" s="109">
        <f>IF(I385="x",G385*[1]RESULTATS!$F$61,0)</f>
        <v>0</v>
      </c>
    </row>
    <row r="386" spans="1:13" s="9" customFormat="1" ht="30" x14ac:dyDescent="0.25">
      <c r="A386" s="528"/>
      <c r="B386" s="544"/>
      <c r="C386" s="528"/>
      <c r="D386" s="528"/>
      <c r="E386" s="528"/>
      <c r="F386" s="37" t="s">
        <v>1335</v>
      </c>
      <c r="G386" s="3">
        <v>1</v>
      </c>
      <c r="H386" s="4"/>
      <c r="I386" s="36"/>
      <c r="J386" s="548"/>
      <c r="K386" s="548"/>
      <c r="L386" s="109">
        <f>IF(H386="x",G386*[1]RESULTATS!$F$61,0)</f>
        <v>0</v>
      </c>
      <c r="M386" s="109">
        <f>IF(I386="x",G386*[1]RESULTATS!$F$61,0)</f>
        <v>0</v>
      </c>
    </row>
    <row r="387" spans="1:13" s="9" customFormat="1" x14ac:dyDescent="0.25">
      <c r="A387" s="528"/>
      <c r="B387" s="544"/>
      <c r="C387" s="528"/>
      <c r="D387" s="528"/>
      <c r="E387" s="528"/>
      <c r="F387" s="37" t="s">
        <v>1336</v>
      </c>
      <c r="G387" s="3">
        <v>1</v>
      </c>
      <c r="H387" s="4"/>
      <c r="I387" s="36"/>
      <c r="J387" s="548"/>
      <c r="K387" s="548"/>
      <c r="L387" s="109">
        <f>IF(H387="x",G387*[1]RESULTATS!$F$61,0)</f>
        <v>0</v>
      </c>
      <c r="M387" s="109">
        <f>IF(I387="x",G387*[1]RESULTATS!$F$61,0)</f>
        <v>0</v>
      </c>
    </row>
    <row r="388" spans="1:13" s="9" customFormat="1" x14ac:dyDescent="0.25">
      <c r="A388" s="528"/>
      <c r="B388" s="544"/>
      <c r="C388" s="528"/>
      <c r="D388" s="528"/>
      <c r="E388" s="528"/>
      <c r="F388" s="37" t="s">
        <v>1337</v>
      </c>
      <c r="G388" s="3">
        <v>1</v>
      </c>
      <c r="H388" s="4"/>
      <c r="I388" s="36"/>
      <c r="J388" s="548"/>
      <c r="K388" s="548"/>
      <c r="L388" s="109">
        <f>IF(H388="x",G388*[1]RESULTATS!$F$61,0)</f>
        <v>0</v>
      </c>
      <c r="M388" s="109">
        <f>IF(I388="x",G388*[1]RESULTATS!$F$61,0)</f>
        <v>0</v>
      </c>
    </row>
    <row r="389" spans="1:13" s="9" customFormat="1" x14ac:dyDescent="0.25">
      <c r="A389" s="528"/>
      <c r="B389" s="544"/>
      <c r="C389" s="528"/>
      <c r="D389" s="528"/>
      <c r="E389" s="528"/>
      <c r="F389" s="37" t="s">
        <v>31</v>
      </c>
      <c r="G389" s="3">
        <v>0</v>
      </c>
      <c r="H389" s="4"/>
      <c r="I389" s="36"/>
      <c r="J389" s="548"/>
      <c r="K389" s="548"/>
      <c r="L389" s="109">
        <f>IF(H389="x",G389*[1]RESULTATS!$F$61,0)</f>
        <v>0</v>
      </c>
      <c r="M389" s="109">
        <f>IF(I389="x",G389*[1]RESULTATS!$F$61,0)</f>
        <v>0</v>
      </c>
    </row>
    <row r="390" spans="1:13" s="9" customFormat="1" x14ac:dyDescent="0.25">
      <c r="A390" s="528">
        <v>3</v>
      </c>
      <c r="B390" s="544" t="s">
        <v>1338</v>
      </c>
      <c r="C390" s="528" t="s">
        <v>1339</v>
      </c>
      <c r="D390" s="528" t="s">
        <v>1340</v>
      </c>
      <c r="E390" s="528" t="s">
        <v>1341</v>
      </c>
      <c r="F390" s="37" t="s">
        <v>1342</v>
      </c>
      <c r="G390" s="3">
        <v>1</v>
      </c>
      <c r="H390" s="4"/>
      <c r="I390" s="36"/>
      <c r="J390" s="102"/>
      <c r="K390" s="102"/>
      <c r="L390" s="109">
        <f>IF(H390="x",G390*[1]RESULTATS!$F$61,0)</f>
        <v>0</v>
      </c>
      <c r="M390" s="109">
        <f>IF(I390="x",G390*[1]RESULTATS!$F$61,0)</f>
        <v>0</v>
      </c>
    </row>
    <row r="391" spans="1:13" s="9" customFormat="1" x14ac:dyDescent="0.25">
      <c r="A391" s="528"/>
      <c r="B391" s="544"/>
      <c r="C391" s="528"/>
      <c r="D391" s="528"/>
      <c r="E391" s="528"/>
      <c r="F391" s="37" t="s">
        <v>1343</v>
      </c>
      <c r="G391" s="3">
        <v>1</v>
      </c>
      <c r="H391" s="4"/>
      <c r="I391" s="36"/>
      <c r="J391" s="102"/>
      <c r="K391" s="102"/>
      <c r="L391" s="109">
        <f>IF(H391="x",G391*[1]RESULTATS!$F$61,0)</f>
        <v>0</v>
      </c>
      <c r="M391" s="109">
        <f>IF(I391="x",G391*[1]RESULTATS!$F$61,0)</f>
        <v>0</v>
      </c>
    </row>
    <row r="392" spans="1:13" s="9" customFormat="1" x14ac:dyDescent="0.25">
      <c r="A392" s="528"/>
      <c r="B392" s="544"/>
      <c r="C392" s="528"/>
      <c r="D392" s="528"/>
      <c r="E392" s="528"/>
      <c r="F392" s="37" t="s">
        <v>1344</v>
      </c>
      <c r="G392" s="3">
        <v>1</v>
      </c>
      <c r="H392" s="4"/>
      <c r="I392" s="36"/>
      <c r="J392" s="102"/>
      <c r="K392" s="102"/>
      <c r="L392" s="109">
        <f>IF(H392="x",G392*[1]RESULTATS!$F$61,0)</f>
        <v>0</v>
      </c>
      <c r="M392" s="109">
        <f>IF(I392="x",G392*[1]RESULTATS!$F$61,0)</f>
        <v>0</v>
      </c>
    </row>
    <row r="393" spans="1:13" s="9" customFormat="1" x14ac:dyDescent="0.25">
      <c r="A393" s="528"/>
      <c r="B393" s="544"/>
      <c r="C393" s="528"/>
      <c r="D393" s="528"/>
      <c r="E393" s="528"/>
      <c r="F393" s="37" t="s">
        <v>1345</v>
      </c>
      <c r="G393" s="3">
        <v>1</v>
      </c>
      <c r="H393" s="4"/>
      <c r="I393" s="36"/>
      <c r="J393" s="102"/>
      <c r="K393" s="102"/>
      <c r="L393" s="109">
        <f>IF(H393="x",G393*[1]RESULTATS!$F$61,0)</f>
        <v>0</v>
      </c>
      <c r="M393" s="109">
        <f>IF(I393="x",G393*[1]RESULTATS!$F$61,0)</f>
        <v>0</v>
      </c>
    </row>
    <row r="394" spans="1:13" s="9" customFormat="1" x14ac:dyDescent="0.25">
      <c r="A394" s="528"/>
      <c r="B394" s="544"/>
      <c r="C394" s="528"/>
      <c r="D394" s="528"/>
      <c r="E394" s="528"/>
      <c r="F394" s="37" t="s">
        <v>1346</v>
      </c>
      <c r="G394" s="3">
        <v>1</v>
      </c>
      <c r="H394" s="4"/>
      <c r="I394" s="36"/>
      <c r="J394" s="102"/>
      <c r="K394" s="102"/>
      <c r="L394" s="109">
        <f>IF(H394="x",G394*[1]RESULTATS!$F$61,0)</f>
        <v>0</v>
      </c>
      <c r="M394" s="109">
        <f>IF(I394="x",G394*[1]RESULTATS!$F$61,0)</f>
        <v>0</v>
      </c>
    </row>
    <row r="395" spans="1:13" s="9" customFormat="1" ht="30" x14ac:dyDescent="0.25">
      <c r="A395" s="528"/>
      <c r="B395" s="544"/>
      <c r="C395" s="528"/>
      <c r="D395" s="528"/>
      <c r="E395" s="528"/>
      <c r="F395" s="37" t="s">
        <v>1347</v>
      </c>
      <c r="G395" s="3">
        <v>1</v>
      </c>
      <c r="H395" s="4"/>
      <c r="I395" s="36"/>
      <c r="J395" s="102"/>
      <c r="K395" s="102"/>
      <c r="L395" s="109">
        <f>IF(H395="x",G395*[1]RESULTATS!$F$61,0)</f>
        <v>0</v>
      </c>
      <c r="M395" s="109">
        <f>IF(I395="x",G395*[1]RESULTATS!$F$61,0)</f>
        <v>0</v>
      </c>
    </row>
    <row r="396" spans="1:13" s="9" customFormat="1" ht="30" x14ac:dyDescent="0.25">
      <c r="A396" s="528"/>
      <c r="B396" s="544"/>
      <c r="C396" s="528"/>
      <c r="D396" s="528"/>
      <c r="E396" s="528"/>
      <c r="F396" s="37" t="s">
        <v>1348</v>
      </c>
      <c r="G396" s="3">
        <v>1</v>
      </c>
      <c r="H396" s="4"/>
      <c r="I396" s="36"/>
      <c r="J396" s="102"/>
      <c r="K396" s="102"/>
      <c r="L396" s="109">
        <f>IF(H396="x",G396*[1]RESULTATS!$F$61,0)</f>
        <v>0</v>
      </c>
      <c r="M396" s="109">
        <f>IF(I396="x",G396*[1]RESULTATS!$F$61,0)</f>
        <v>0</v>
      </c>
    </row>
    <row r="397" spans="1:13" s="9" customFormat="1" ht="30" x14ac:dyDescent="0.25">
      <c r="A397" s="528"/>
      <c r="B397" s="544"/>
      <c r="C397" s="528"/>
      <c r="D397" s="528"/>
      <c r="E397" s="528"/>
      <c r="F397" s="37" t="s">
        <v>1349</v>
      </c>
      <c r="G397" s="3">
        <v>1</v>
      </c>
      <c r="H397" s="4"/>
      <c r="I397" s="36"/>
      <c r="J397" s="102"/>
      <c r="K397" s="102"/>
      <c r="L397" s="109">
        <f>IF(H397="x",G397*[1]RESULTATS!$F$61,0)</f>
        <v>0</v>
      </c>
      <c r="M397" s="109">
        <f>IF(I397="x",G397*[1]RESULTATS!$F$61,0)</f>
        <v>0</v>
      </c>
    </row>
    <row r="398" spans="1:13" s="9" customFormat="1" x14ac:dyDescent="0.25">
      <c r="A398" s="528"/>
      <c r="B398" s="544"/>
      <c r="C398" s="528"/>
      <c r="D398" s="528"/>
      <c r="E398" s="528"/>
      <c r="F398" s="37" t="s">
        <v>1070</v>
      </c>
      <c r="G398" s="3">
        <v>1</v>
      </c>
      <c r="H398" s="4"/>
      <c r="I398" s="36"/>
      <c r="J398" s="102"/>
      <c r="K398" s="102"/>
      <c r="L398" s="109">
        <f>IF(H398="x",G398*[1]RESULTATS!$F$61,0)</f>
        <v>0</v>
      </c>
      <c r="M398" s="109">
        <f>IF(I398="x",G398*[1]RESULTATS!$F$61,0)</f>
        <v>0</v>
      </c>
    </row>
    <row r="399" spans="1:13" s="9" customFormat="1" ht="30" x14ac:dyDescent="0.25">
      <c r="A399" s="528"/>
      <c r="B399" s="544"/>
      <c r="C399" s="528"/>
      <c r="D399" s="528"/>
      <c r="E399" s="528"/>
      <c r="F399" s="37" t="s">
        <v>1350</v>
      </c>
      <c r="G399" s="3">
        <v>1</v>
      </c>
      <c r="H399" s="4"/>
      <c r="I399" s="36"/>
      <c r="J399" s="102"/>
      <c r="K399" s="102"/>
      <c r="L399" s="109">
        <f>IF(H399="x",G399*[1]RESULTATS!$F$61,0)</f>
        <v>0</v>
      </c>
      <c r="M399" s="109">
        <f>IF(I399="x",G399*[1]RESULTATS!$F$61,0)</f>
        <v>0</v>
      </c>
    </row>
    <row r="400" spans="1:13" s="9" customFormat="1" ht="45" x14ac:dyDescent="0.25">
      <c r="A400" s="528"/>
      <c r="B400" s="544"/>
      <c r="C400" s="528"/>
      <c r="D400" s="528"/>
      <c r="E400" s="528"/>
      <c r="F400" s="37" t="s">
        <v>1351</v>
      </c>
      <c r="G400" s="3">
        <v>1</v>
      </c>
      <c r="H400" s="4"/>
      <c r="I400" s="36"/>
      <c r="J400" s="102"/>
      <c r="K400" s="102"/>
      <c r="L400" s="109">
        <f>IF(H400="x",G400*[1]RESULTATS!$F$61,0)</f>
        <v>0</v>
      </c>
      <c r="M400" s="109">
        <f>IF(I400="x",G400*[1]RESULTATS!$F$61,0)</f>
        <v>0</v>
      </c>
    </row>
    <row r="401" spans="1:13" s="9" customFormat="1" x14ac:dyDescent="0.25">
      <c r="A401" s="528"/>
      <c r="B401" s="544"/>
      <c r="C401" s="528"/>
      <c r="D401" s="528"/>
      <c r="E401" s="528"/>
      <c r="F401" s="112" t="s">
        <v>1352</v>
      </c>
      <c r="G401" s="3">
        <v>40</v>
      </c>
      <c r="H401" s="4"/>
      <c r="I401" s="36"/>
      <c r="J401" s="102"/>
      <c r="K401" s="102"/>
      <c r="L401" s="109">
        <f>IF(H401="x",G401*[1]RESULTATS!$F$61,0)</f>
        <v>0</v>
      </c>
      <c r="M401" s="109">
        <f>IF(I401="x",G401*[1]RESULTATS!$F$61,0)</f>
        <v>0</v>
      </c>
    </row>
    <row r="402" spans="1:13" s="9" customFormat="1" ht="30" x14ac:dyDescent="0.25">
      <c r="A402" s="528"/>
      <c r="B402" s="544"/>
      <c r="C402" s="528"/>
      <c r="D402" s="528"/>
      <c r="E402" s="528"/>
      <c r="F402" s="37" t="s">
        <v>1353</v>
      </c>
      <c r="G402" s="3">
        <v>1</v>
      </c>
      <c r="H402" s="4"/>
      <c r="I402" s="36"/>
      <c r="J402" s="102"/>
      <c r="K402" s="102"/>
      <c r="L402" s="109">
        <f>IF(H402="x",G402*[1]RESULTATS!$F$61,0)</f>
        <v>0</v>
      </c>
      <c r="M402" s="109">
        <f>IF(I402="x",G402*[1]RESULTATS!$F$61,0)</f>
        <v>0</v>
      </c>
    </row>
    <row r="403" spans="1:13" s="9" customFormat="1" ht="30" x14ac:dyDescent="0.25">
      <c r="A403" s="528"/>
      <c r="B403" s="544"/>
      <c r="C403" s="528"/>
      <c r="D403" s="528"/>
      <c r="E403" s="528"/>
      <c r="F403" s="37" t="s">
        <v>1354</v>
      </c>
      <c r="G403" s="3">
        <v>1</v>
      </c>
      <c r="H403" s="4"/>
      <c r="I403" s="36"/>
      <c r="J403" s="102"/>
      <c r="K403" s="102"/>
      <c r="L403" s="109">
        <f>IF(H403="x",G403*[1]RESULTATS!$F$61,0)</f>
        <v>0</v>
      </c>
      <c r="M403" s="109">
        <f>IF(I403="x",G403*[1]RESULTATS!$F$61,0)</f>
        <v>0</v>
      </c>
    </row>
    <row r="404" spans="1:13" s="9" customFormat="1" x14ac:dyDescent="0.25">
      <c r="A404" s="528"/>
      <c r="B404" s="544"/>
      <c r="C404" s="528"/>
      <c r="D404" s="528"/>
      <c r="E404" s="528"/>
      <c r="F404" s="37" t="s">
        <v>1355</v>
      </c>
      <c r="G404" s="3">
        <v>1</v>
      </c>
      <c r="H404" s="4"/>
      <c r="I404" s="36"/>
      <c r="J404" s="102"/>
      <c r="K404" s="102"/>
      <c r="L404" s="109">
        <f>IF(H404="x",G404*[1]RESULTATS!$F$61,0)</f>
        <v>0</v>
      </c>
      <c r="M404" s="109">
        <f>IF(I404="x",G404*[1]RESULTATS!$F$61,0)</f>
        <v>0</v>
      </c>
    </row>
    <row r="405" spans="1:13" s="9" customFormat="1" x14ac:dyDescent="0.25">
      <c r="A405" s="528"/>
      <c r="B405" s="544"/>
      <c r="C405" s="528"/>
      <c r="D405" s="528"/>
      <c r="E405" s="528"/>
      <c r="F405" s="37" t="s">
        <v>1356</v>
      </c>
      <c r="G405" s="3">
        <v>1</v>
      </c>
      <c r="H405" s="4"/>
      <c r="I405" s="36"/>
      <c r="J405" s="102"/>
      <c r="K405" s="102"/>
      <c r="L405" s="109">
        <f>IF(H405="x",G405*[1]RESULTATS!$F$61,0)</f>
        <v>0</v>
      </c>
      <c r="M405" s="109">
        <f>IF(I405="x",G405*[1]RESULTATS!$F$61,0)</f>
        <v>0</v>
      </c>
    </row>
    <row r="406" spans="1:13" s="9" customFormat="1" x14ac:dyDescent="0.25">
      <c r="A406" s="528"/>
      <c r="B406" s="544"/>
      <c r="C406" s="528"/>
      <c r="D406" s="528"/>
      <c r="E406" s="528"/>
      <c r="F406" s="37" t="s">
        <v>1357</v>
      </c>
      <c r="G406" s="3">
        <v>1</v>
      </c>
      <c r="H406" s="4"/>
      <c r="I406" s="36"/>
      <c r="J406" s="102"/>
      <c r="K406" s="102"/>
      <c r="L406" s="109">
        <f>IF(H406="x",G406*[1]RESULTATS!$F$61,0)</f>
        <v>0</v>
      </c>
      <c r="M406" s="109">
        <f>IF(I406="x",G406*[1]RESULTATS!$F$61,0)</f>
        <v>0</v>
      </c>
    </row>
    <row r="407" spans="1:13" s="9" customFormat="1" x14ac:dyDescent="0.25">
      <c r="A407" s="528"/>
      <c r="B407" s="544"/>
      <c r="C407" s="528"/>
      <c r="D407" s="528"/>
      <c r="E407" s="528"/>
      <c r="F407" s="37" t="s">
        <v>1358</v>
      </c>
      <c r="G407" s="3">
        <v>1</v>
      </c>
      <c r="H407" s="4"/>
      <c r="I407" s="36"/>
      <c r="J407" s="102"/>
      <c r="K407" s="102"/>
      <c r="L407" s="109">
        <f>IF(H407="x",G407*[1]RESULTATS!$F$61,0)</f>
        <v>0</v>
      </c>
      <c r="M407" s="109">
        <f>IF(I407="x",G407*[1]RESULTATS!$F$61,0)</f>
        <v>0</v>
      </c>
    </row>
    <row r="408" spans="1:13" s="9" customFormat="1" x14ac:dyDescent="0.25">
      <c r="A408" s="528"/>
      <c r="B408" s="544"/>
      <c r="C408" s="528"/>
      <c r="D408" s="528"/>
      <c r="E408" s="528"/>
      <c r="F408" s="37" t="s">
        <v>1359</v>
      </c>
      <c r="G408" s="3">
        <v>1</v>
      </c>
      <c r="H408" s="4"/>
      <c r="I408" s="36"/>
      <c r="J408" s="102"/>
      <c r="K408" s="102"/>
      <c r="L408" s="109">
        <f>IF(H408="x",G408*[1]RESULTATS!$F$61,0)</f>
        <v>0</v>
      </c>
      <c r="M408" s="109">
        <f>IF(I408="x",G408*[1]RESULTATS!$F$61,0)</f>
        <v>0</v>
      </c>
    </row>
    <row r="409" spans="1:13" s="9" customFormat="1" x14ac:dyDescent="0.25">
      <c r="A409" s="528"/>
      <c r="B409" s="544"/>
      <c r="C409" s="528"/>
      <c r="D409" s="528"/>
      <c r="E409" s="528"/>
      <c r="F409" s="37" t="s">
        <v>1360</v>
      </c>
      <c r="G409" s="3">
        <v>1</v>
      </c>
      <c r="H409" s="4"/>
      <c r="I409" s="36"/>
      <c r="J409" s="102"/>
      <c r="K409" s="102"/>
      <c r="L409" s="109">
        <f>IF(H409="x",G409*[1]RESULTATS!$F$61,0)</f>
        <v>0</v>
      </c>
      <c r="M409" s="109">
        <f>IF(I409="x",G409*[1]RESULTATS!$F$61,0)</f>
        <v>0</v>
      </c>
    </row>
    <row r="410" spans="1:13" s="9" customFormat="1" ht="30" x14ac:dyDescent="0.25">
      <c r="A410" s="528"/>
      <c r="B410" s="544"/>
      <c r="C410" s="528"/>
      <c r="D410" s="528"/>
      <c r="E410" s="528"/>
      <c r="F410" s="37" t="s">
        <v>1361</v>
      </c>
      <c r="G410" s="3">
        <v>2</v>
      </c>
      <c r="H410" s="4"/>
      <c r="I410" s="36"/>
      <c r="J410" s="102"/>
      <c r="K410" s="102"/>
      <c r="L410" s="109">
        <f>IF(H410="x",G410*[1]RESULTATS!$F$61,0)</f>
        <v>0</v>
      </c>
      <c r="M410" s="109">
        <f>IF(I410="x",G410*[1]RESULTATS!$F$61,0)</f>
        <v>0</v>
      </c>
    </row>
    <row r="411" spans="1:13" s="9" customFormat="1" x14ac:dyDescent="0.25">
      <c r="A411" s="528"/>
      <c r="B411" s="544"/>
      <c r="C411" s="528"/>
      <c r="D411" s="528"/>
      <c r="E411" s="528"/>
      <c r="F411" s="37" t="s">
        <v>1362</v>
      </c>
      <c r="G411" s="3">
        <v>2</v>
      </c>
      <c r="H411" s="4"/>
      <c r="I411" s="36"/>
      <c r="J411" s="102"/>
      <c r="K411" s="102"/>
      <c r="L411" s="109">
        <f>IF(H411="x",G411*[1]RESULTATS!$F$61,0)</f>
        <v>0</v>
      </c>
      <c r="M411" s="109">
        <f>IF(I411="x",G411*[1]RESULTATS!$F$61,0)</f>
        <v>0</v>
      </c>
    </row>
    <row r="412" spans="1:13" s="9" customFormat="1" x14ac:dyDescent="0.25">
      <c r="A412" s="528"/>
      <c r="B412" s="544"/>
      <c r="C412" s="528"/>
      <c r="D412" s="528"/>
      <c r="E412" s="528"/>
      <c r="F412" s="37" t="s">
        <v>1363</v>
      </c>
      <c r="G412" s="3">
        <v>2</v>
      </c>
      <c r="H412" s="4"/>
      <c r="I412" s="36"/>
      <c r="J412" s="102"/>
      <c r="K412" s="102"/>
      <c r="L412" s="109">
        <f>IF(H412="x",G412*[1]RESULTATS!$F$61,0)</f>
        <v>0</v>
      </c>
      <c r="M412" s="109">
        <f>IF(I412="x",G412*[1]RESULTATS!$F$61,0)</f>
        <v>0</v>
      </c>
    </row>
    <row r="413" spans="1:13" s="9" customFormat="1" x14ac:dyDescent="0.25">
      <c r="A413" s="528"/>
      <c r="B413" s="544"/>
      <c r="C413" s="528"/>
      <c r="D413" s="528"/>
      <c r="E413" s="528"/>
      <c r="F413" s="37" t="s">
        <v>1364</v>
      </c>
      <c r="G413" s="3">
        <v>2</v>
      </c>
      <c r="H413" s="4"/>
      <c r="I413" s="36"/>
      <c r="J413" s="102"/>
      <c r="K413" s="102"/>
      <c r="L413" s="109">
        <f>IF(H413="x",G413*[1]RESULTATS!$F$61,0)</f>
        <v>0</v>
      </c>
      <c r="M413" s="109">
        <f>IF(I413="x",G413*[1]RESULTATS!$F$61,0)</f>
        <v>0</v>
      </c>
    </row>
    <row r="414" spans="1:13" s="9" customFormat="1" x14ac:dyDescent="0.25">
      <c r="A414" s="528"/>
      <c r="B414" s="544"/>
      <c r="C414" s="528"/>
      <c r="D414" s="528"/>
      <c r="E414" s="528"/>
      <c r="F414" s="37" t="s">
        <v>1365</v>
      </c>
      <c r="G414" s="3">
        <v>2</v>
      </c>
      <c r="H414" s="4"/>
      <c r="I414" s="36"/>
      <c r="J414" s="102"/>
      <c r="K414" s="102"/>
      <c r="L414" s="109">
        <f>IF(H414="x",G414*[1]RESULTATS!$F$61,0)</f>
        <v>0</v>
      </c>
      <c r="M414" s="109">
        <f>IF(I414="x",G414*[1]RESULTATS!$F$61,0)</f>
        <v>0</v>
      </c>
    </row>
    <row r="415" spans="1:13" s="9" customFormat="1" ht="30" x14ac:dyDescent="0.25">
      <c r="A415" s="528"/>
      <c r="B415" s="544"/>
      <c r="C415" s="528"/>
      <c r="D415" s="528"/>
      <c r="E415" s="528"/>
      <c r="F415" s="37" t="s">
        <v>1366</v>
      </c>
      <c r="G415" s="3">
        <v>2</v>
      </c>
      <c r="H415" s="4"/>
      <c r="I415" s="36"/>
      <c r="J415" s="102"/>
      <c r="K415" s="102"/>
      <c r="L415" s="109">
        <f>IF(H415="x",G415*[1]RESULTATS!$F$61,0)</f>
        <v>0</v>
      </c>
      <c r="M415" s="109">
        <f>IF(I415="x",G415*[1]RESULTATS!$F$61,0)</f>
        <v>0</v>
      </c>
    </row>
    <row r="416" spans="1:13" s="9" customFormat="1" ht="30" x14ac:dyDescent="0.25">
      <c r="A416" s="528"/>
      <c r="B416" s="544"/>
      <c r="C416" s="528"/>
      <c r="D416" s="528"/>
      <c r="E416" s="528"/>
      <c r="F416" s="37" t="s">
        <v>1367</v>
      </c>
      <c r="G416" s="3">
        <v>2</v>
      </c>
      <c r="H416" s="4"/>
      <c r="I416" s="36"/>
      <c r="J416" s="102"/>
      <c r="K416" s="102"/>
      <c r="L416" s="109">
        <f>IF(H416="x",G416*[1]RESULTATS!$F$61,0)</f>
        <v>0</v>
      </c>
      <c r="M416" s="109">
        <f>IF(I416="x",G416*[1]RESULTATS!$F$61,0)</f>
        <v>0</v>
      </c>
    </row>
    <row r="417" spans="1:13" s="9" customFormat="1" ht="30" x14ac:dyDescent="0.25">
      <c r="A417" s="528"/>
      <c r="B417" s="544"/>
      <c r="C417" s="528"/>
      <c r="D417" s="528"/>
      <c r="E417" s="528"/>
      <c r="F417" s="37" t="s">
        <v>1368</v>
      </c>
      <c r="G417" s="3">
        <v>2</v>
      </c>
      <c r="H417" s="4"/>
      <c r="I417" s="36"/>
      <c r="J417" s="102"/>
      <c r="K417" s="102"/>
      <c r="L417" s="109">
        <f>IF(H417="x",G417*[1]RESULTATS!$F$61,0)</f>
        <v>0</v>
      </c>
      <c r="M417" s="109">
        <f>IF(I417="x",G417*[1]RESULTATS!$F$61,0)</f>
        <v>0</v>
      </c>
    </row>
    <row r="418" spans="1:13" s="9" customFormat="1" ht="30" x14ac:dyDescent="0.25">
      <c r="A418" s="528"/>
      <c r="B418" s="544"/>
      <c r="C418" s="528"/>
      <c r="D418" s="528"/>
      <c r="E418" s="528"/>
      <c r="F418" s="37" t="s">
        <v>1369</v>
      </c>
      <c r="G418" s="3">
        <v>2</v>
      </c>
      <c r="H418" s="4"/>
      <c r="I418" s="36"/>
      <c r="J418" s="102"/>
      <c r="K418" s="102"/>
      <c r="L418" s="109">
        <f>IF(H418="x",G418*[1]RESULTATS!$F$61,0)</f>
        <v>0</v>
      </c>
      <c r="M418" s="109">
        <f>IF(I418="x",G418*[1]RESULTATS!$F$61,0)</f>
        <v>0</v>
      </c>
    </row>
    <row r="419" spans="1:13" s="9" customFormat="1" x14ac:dyDescent="0.25">
      <c r="A419" s="528"/>
      <c r="B419" s="544"/>
      <c r="C419" s="528"/>
      <c r="D419" s="528"/>
      <c r="E419" s="528"/>
      <c r="F419" s="37" t="s">
        <v>1370</v>
      </c>
      <c r="G419" s="3">
        <v>2</v>
      </c>
      <c r="H419" s="4"/>
      <c r="I419" s="36"/>
      <c r="J419" s="102"/>
      <c r="K419" s="102"/>
      <c r="L419" s="109">
        <f>IF(H419="x",G419*[1]RESULTATS!$F$61,0)</f>
        <v>0</v>
      </c>
      <c r="M419" s="109">
        <f>IF(I419="x",G419*[1]RESULTATS!$F$61,0)</f>
        <v>0</v>
      </c>
    </row>
    <row r="420" spans="1:13" s="9" customFormat="1" x14ac:dyDescent="0.25">
      <c r="A420" s="528"/>
      <c r="B420" s="544"/>
      <c r="C420" s="528"/>
      <c r="D420" s="528"/>
      <c r="E420" s="528"/>
      <c r="F420" s="37" t="s">
        <v>1371</v>
      </c>
      <c r="G420" s="3">
        <v>2</v>
      </c>
      <c r="H420" s="4"/>
      <c r="I420" s="36"/>
      <c r="J420" s="102"/>
      <c r="K420" s="102"/>
      <c r="L420" s="109">
        <f>IF(H420="x",G420*[1]RESULTATS!$F$61,0)</f>
        <v>0</v>
      </c>
      <c r="M420" s="109">
        <f>IF(I420="x",G420*[1]RESULTATS!$F$61,0)</f>
        <v>0</v>
      </c>
    </row>
    <row r="421" spans="1:13" s="9" customFormat="1" x14ac:dyDescent="0.25">
      <c r="A421" s="528"/>
      <c r="B421" s="544"/>
      <c r="C421" s="528"/>
      <c r="D421" s="528"/>
      <c r="E421" s="528"/>
      <c r="F421" s="37" t="s">
        <v>1372</v>
      </c>
      <c r="G421" s="3">
        <v>2</v>
      </c>
      <c r="H421" s="4"/>
      <c r="I421" s="36"/>
      <c r="J421" s="102"/>
      <c r="K421" s="102"/>
      <c r="L421" s="109">
        <f>IF(H421="x",G421*[1]RESULTATS!$F$61,0)</f>
        <v>0</v>
      </c>
      <c r="M421" s="109">
        <f>IF(I421="x",G421*[1]RESULTATS!$F$61,0)</f>
        <v>0</v>
      </c>
    </row>
    <row r="422" spans="1:13" s="9" customFormat="1" ht="45" x14ac:dyDescent="0.25">
      <c r="A422" s="528"/>
      <c r="B422" s="544"/>
      <c r="C422" s="528"/>
      <c r="D422" s="528"/>
      <c r="E422" s="528"/>
      <c r="F422" s="37" t="s">
        <v>1373</v>
      </c>
      <c r="G422" s="3">
        <v>4</v>
      </c>
      <c r="H422" s="4"/>
      <c r="I422" s="36"/>
      <c r="J422" s="102"/>
      <c r="K422" s="102"/>
      <c r="L422" s="109">
        <f>IF(H422="x",G422*[1]RESULTATS!$F$61,0)</f>
        <v>0</v>
      </c>
      <c r="M422" s="109">
        <f>IF(I422="x",G422*[1]RESULTATS!$F$61,0)</f>
        <v>0</v>
      </c>
    </row>
    <row r="423" spans="1:13" s="9" customFormat="1" x14ac:dyDescent="0.25">
      <c r="A423" s="528"/>
      <c r="B423" s="544"/>
      <c r="C423" s="528"/>
      <c r="D423" s="528"/>
      <c r="E423" s="528"/>
      <c r="F423" s="37" t="s">
        <v>1374</v>
      </c>
      <c r="G423" s="3">
        <v>4</v>
      </c>
      <c r="H423" s="4"/>
      <c r="I423" s="36"/>
      <c r="J423" s="102"/>
      <c r="K423" s="102"/>
      <c r="L423" s="109">
        <f>IF(H423="x",G423*[1]RESULTATS!$F$61,0)</f>
        <v>0</v>
      </c>
      <c r="M423" s="109">
        <f>IF(I423="x",G423*[1]RESULTATS!$F$61,0)</f>
        <v>0</v>
      </c>
    </row>
    <row r="424" spans="1:13" s="9" customFormat="1" x14ac:dyDescent="0.25">
      <c r="A424" s="528"/>
      <c r="B424" s="544"/>
      <c r="C424" s="528"/>
      <c r="D424" s="528"/>
      <c r="E424" s="528"/>
      <c r="F424" s="37" t="s">
        <v>110</v>
      </c>
      <c r="G424" s="3">
        <v>0</v>
      </c>
      <c r="H424" s="4"/>
      <c r="I424" s="36"/>
      <c r="J424" s="102"/>
      <c r="K424" s="102"/>
      <c r="L424" s="109">
        <f>IF(H424="x",G424*[1]RESULTATS!$F$61,0)</f>
        <v>0</v>
      </c>
      <c r="M424" s="109">
        <f>IF(I424="x",G424*[1]RESULTATS!$F$61,0)</f>
        <v>0</v>
      </c>
    </row>
    <row r="425" spans="1:13" s="9" customFormat="1" ht="14.85" customHeight="1" x14ac:dyDescent="0.25">
      <c r="A425" s="528">
        <v>3</v>
      </c>
      <c r="B425" s="544" t="s">
        <v>1375</v>
      </c>
      <c r="C425" s="528" t="s">
        <v>1376</v>
      </c>
      <c r="D425" s="528" t="s">
        <v>1377</v>
      </c>
      <c r="E425" s="528" t="s">
        <v>1378</v>
      </c>
      <c r="F425" s="37" t="s">
        <v>93</v>
      </c>
      <c r="G425" s="3">
        <v>0</v>
      </c>
      <c r="H425" s="4"/>
      <c r="I425" s="36"/>
      <c r="J425" s="548"/>
      <c r="K425" s="548"/>
      <c r="L425" s="109">
        <f>IF(H425="x",G425*[1]RESULTATS!$F$61,0)</f>
        <v>0</v>
      </c>
      <c r="M425" s="109">
        <f>IF(I425="x",G425*[1]RESULTATS!$F$61,0)</f>
        <v>0</v>
      </c>
    </row>
    <row r="426" spans="1:13" s="9" customFormat="1" x14ac:dyDescent="0.25">
      <c r="A426" s="528"/>
      <c r="B426" s="544"/>
      <c r="C426" s="528"/>
      <c r="D426" s="528"/>
      <c r="E426" s="528"/>
      <c r="F426" s="37" t="s">
        <v>1379</v>
      </c>
      <c r="G426" s="3">
        <v>0</v>
      </c>
      <c r="H426" s="4"/>
      <c r="I426" s="36"/>
      <c r="J426" s="548"/>
      <c r="K426" s="548"/>
      <c r="L426" s="109">
        <f>IF(H426="x",G426*[1]RESULTATS!$F$61,0)</f>
        <v>0</v>
      </c>
      <c r="M426" s="109">
        <f>IF(I426="x",G426*[1]RESULTATS!$F$61,0)</f>
        <v>0</v>
      </c>
    </row>
    <row r="427" spans="1:13" s="9" customFormat="1" x14ac:dyDescent="0.25">
      <c r="A427" s="528"/>
      <c r="B427" s="544"/>
      <c r="C427" s="528"/>
      <c r="D427" s="528"/>
      <c r="E427" s="528"/>
      <c r="F427" s="37" t="s">
        <v>1380</v>
      </c>
      <c r="G427" s="3">
        <v>1</v>
      </c>
      <c r="H427" s="4"/>
      <c r="I427" s="36"/>
      <c r="J427" s="548"/>
      <c r="K427" s="548"/>
      <c r="L427" s="109">
        <f>IF(H427="x",G427*[1]RESULTATS!$F$61,0)</f>
        <v>0</v>
      </c>
      <c r="M427" s="109">
        <f>IF(I427="x",G427*[1]RESULTATS!$F$61,0)</f>
        <v>0</v>
      </c>
    </row>
    <row r="428" spans="1:13" s="9" customFormat="1" x14ac:dyDescent="0.25">
      <c r="A428" s="528"/>
      <c r="B428" s="544"/>
      <c r="C428" s="528"/>
      <c r="D428" s="528"/>
      <c r="E428" s="528"/>
      <c r="F428" s="37" t="s">
        <v>1381</v>
      </c>
      <c r="G428" s="3">
        <v>2</v>
      </c>
      <c r="H428" s="4"/>
      <c r="I428" s="36"/>
      <c r="J428" s="548"/>
      <c r="K428" s="548"/>
      <c r="L428" s="109">
        <f>IF(H428="x",G428*[1]RESULTATS!$F$61,0)</f>
        <v>0</v>
      </c>
      <c r="M428" s="109">
        <f>IF(I428="x",G428*[1]RESULTATS!$F$61,0)</f>
        <v>0</v>
      </c>
    </row>
    <row r="429" spans="1:13" s="9" customFormat="1" x14ac:dyDescent="0.25">
      <c r="A429" s="528"/>
      <c r="B429" s="544"/>
      <c r="C429" s="528"/>
      <c r="D429" s="528"/>
      <c r="E429" s="528"/>
      <c r="F429" s="37" t="s">
        <v>1382</v>
      </c>
      <c r="G429" s="3">
        <v>4</v>
      </c>
      <c r="H429" s="4"/>
      <c r="I429" s="36"/>
      <c r="J429" s="548"/>
      <c r="K429" s="548"/>
      <c r="L429" s="109">
        <f>IF(H429="x",G429*[1]RESULTATS!$F$61,0)</f>
        <v>0</v>
      </c>
      <c r="M429" s="109">
        <f>IF(I429="x",G429*[1]RESULTATS!$F$61,0)</f>
        <v>0</v>
      </c>
    </row>
    <row r="430" spans="1:13" s="9" customFormat="1" x14ac:dyDescent="0.25">
      <c r="A430" s="528"/>
      <c r="B430" s="544"/>
      <c r="C430" s="528"/>
      <c r="D430" s="528"/>
      <c r="E430" s="528"/>
      <c r="F430" s="37" t="s">
        <v>110</v>
      </c>
      <c r="G430" s="3">
        <v>0</v>
      </c>
      <c r="H430" s="4"/>
      <c r="I430" s="36"/>
      <c r="J430" s="548"/>
      <c r="K430" s="548"/>
      <c r="L430" s="109">
        <f>IF(H430="x",G430*[1]RESULTATS!$F$61,0)</f>
        <v>0</v>
      </c>
      <c r="M430" s="109">
        <f>IF(I430="x",G430*[1]RESULTATS!$F$61,0)</f>
        <v>0</v>
      </c>
    </row>
    <row r="431" spans="1:13" s="9" customFormat="1" ht="14.85" customHeight="1" x14ac:dyDescent="0.25">
      <c r="A431" s="528">
        <v>3</v>
      </c>
      <c r="B431" s="544" t="s">
        <v>1383</v>
      </c>
      <c r="C431" s="528" t="s">
        <v>1384</v>
      </c>
      <c r="D431" s="528" t="s">
        <v>1385</v>
      </c>
      <c r="E431" s="528" t="s">
        <v>1386</v>
      </c>
      <c r="F431" s="37" t="s">
        <v>93</v>
      </c>
      <c r="G431" s="3">
        <v>0</v>
      </c>
      <c r="H431" s="4"/>
      <c r="I431" s="36"/>
      <c r="J431" s="548"/>
      <c r="K431" s="548"/>
      <c r="L431" s="109">
        <f>IF(H431="x",G431*[1]RESULTATS!$F$61,0)</f>
        <v>0</v>
      </c>
      <c r="M431" s="109">
        <f>IF(I431="x",G431*[1]RESULTATS!$F$61,0)</f>
        <v>0</v>
      </c>
    </row>
    <row r="432" spans="1:13" s="9" customFormat="1" x14ac:dyDescent="0.25">
      <c r="A432" s="528"/>
      <c r="B432" s="544"/>
      <c r="C432" s="528"/>
      <c r="D432" s="528"/>
      <c r="E432" s="528"/>
      <c r="F432" s="37" t="s">
        <v>5</v>
      </c>
      <c r="G432" s="3">
        <v>0</v>
      </c>
      <c r="H432" s="4"/>
      <c r="I432" s="36"/>
      <c r="J432" s="548"/>
      <c r="K432" s="548"/>
      <c r="L432" s="109">
        <f>IF(H432="x",G432*[1]RESULTATS!$F$61,0)</f>
        <v>0</v>
      </c>
      <c r="M432" s="109">
        <f>IF(I432="x",G432*[1]RESULTATS!$F$61,0)</f>
        <v>0</v>
      </c>
    </row>
    <row r="433" spans="1:13" s="9" customFormat="1" x14ac:dyDescent="0.25">
      <c r="A433" s="528"/>
      <c r="B433" s="544"/>
      <c r="C433" s="528"/>
      <c r="D433" s="528"/>
      <c r="E433" s="528"/>
      <c r="F433" s="37" t="s">
        <v>983</v>
      </c>
      <c r="G433" s="3">
        <v>0</v>
      </c>
      <c r="H433" s="4"/>
      <c r="I433" s="36"/>
      <c r="J433" s="548"/>
      <c r="K433" s="548"/>
      <c r="L433" s="109">
        <f>IF(H433="x",G433*[1]RESULTATS!$F$61,0)</f>
        <v>0</v>
      </c>
      <c r="M433" s="109">
        <f>IF(I433="x",G433*[1]RESULTATS!$F$61,0)</f>
        <v>0</v>
      </c>
    </row>
    <row r="434" spans="1:13" s="9" customFormat="1" x14ac:dyDescent="0.25">
      <c r="A434" s="528"/>
      <c r="B434" s="544"/>
      <c r="C434" s="528"/>
      <c r="D434" s="528"/>
      <c r="E434" s="528"/>
      <c r="F434" s="37" t="s">
        <v>984</v>
      </c>
      <c r="G434" s="3">
        <v>1</v>
      </c>
      <c r="H434" s="4"/>
      <c r="I434" s="36"/>
      <c r="J434" s="548"/>
      <c r="K434" s="548"/>
      <c r="L434" s="109">
        <f>IF(H434="x",G434*[1]RESULTATS!$F$61,0)</f>
        <v>0</v>
      </c>
      <c r="M434" s="109">
        <f>IF(I434="x",G434*[1]RESULTATS!$F$61,0)</f>
        <v>0</v>
      </c>
    </row>
    <row r="435" spans="1:13" s="9" customFormat="1" x14ac:dyDescent="0.25">
      <c r="A435" s="528"/>
      <c r="B435" s="544"/>
      <c r="C435" s="528"/>
      <c r="D435" s="528"/>
      <c r="E435" s="528"/>
      <c r="F435" s="37" t="s">
        <v>985</v>
      </c>
      <c r="G435" s="3">
        <v>2</v>
      </c>
      <c r="H435" s="4"/>
      <c r="I435" s="36"/>
      <c r="J435" s="548"/>
      <c r="K435" s="548"/>
      <c r="L435" s="109">
        <f>IF(H435="x",G435*[1]RESULTATS!$F$61,0)</f>
        <v>0</v>
      </c>
      <c r="M435" s="109">
        <f>IF(I435="x",G435*[1]RESULTATS!$F$61,0)</f>
        <v>0</v>
      </c>
    </row>
    <row r="436" spans="1:13" s="9" customFormat="1" ht="14.85" customHeight="1" x14ac:dyDescent="0.25">
      <c r="A436" s="528">
        <v>3</v>
      </c>
      <c r="B436" s="544" t="s">
        <v>1387</v>
      </c>
      <c r="C436" s="528" t="s">
        <v>1388</v>
      </c>
      <c r="D436" s="528" t="s">
        <v>1389</v>
      </c>
      <c r="E436" s="528" t="s">
        <v>1390</v>
      </c>
      <c r="F436" s="37" t="s">
        <v>93</v>
      </c>
      <c r="G436" s="3">
        <v>0</v>
      </c>
      <c r="H436" s="4"/>
      <c r="I436" s="36"/>
      <c r="J436" s="548"/>
      <c r="K436" s="548"/>
      <c r="L436" s="109">
        <f>IF(H436="x",G436*[1]RESULTATS!$F$61,0)</f>
        <v>0</v>
      </c>
      <c r="M436" s="109">
        <f>IF(I436="x",G436*[1]RESULTATS!$F$61,0)</f>
        <v>0</v>
      </c>
    </row>
    <row r="437" spans="1:13" s="9" customFormat="1" x14ac:dyDescent="0.25">
      <c r="A437" s="528"/>
      <c r="B437" s="544"/>
      <c r="C437" s="528"/>
      <c r="D437" s="528"/>
      <c r="E437" s="528"/>
      <c r="F437" s="37" t="s">
        <v>1391</v>
      </c>
      <c r="G437" s="3">
        <v>0</v>
      </c>
      <c r="H437" s="4"/>
      <c r="I437" s="36"/>
      <c r="J437" s="548"/>
      <c r="K437" s="548"/>
      <c r="L437" s="109">
        <f>IF(H437="x",G437*[1]RESULTATS!$F$61,0)</f>
        <v>0</v>
      </c>
      <c r="M437" s="109">
        <f>IF(I437="x",G437*[1]RESULTATS!$F$61,0)</f>
        <v>0</v>
      </c>
    </row>
    <row r="438" spans="1:13" s="9" customFormat="1" x14ac:dyDescent="0.25">
      <c r="A438" s="528"/>
      <c r="B438" s="544"/>
      <c r="C438" s="528"/>
      <c r="D438" s="528"/>
      <c r="E438" s="528"/>
      <c r="F438" s="37" t="s">
        <v>1392</v>
      </c>
      <c r="G438" s="3">
        <v>1</v>
      </c>
      <c r="H438" s="4"/>
      <c r="I438" s="36"/>
      <c r="J438" s="548"/>
      <c r="K438" s="548"/>
      <c r="L438" s="109">
        <f>IF(H438="x",G438*[1]RESULTATS!$F$61,0)</f>
        <v>0</v>
      </c>
      <c r="M438" s="109">
        <f>IF(I438="x",G438*[1]RESULTATS!$F$61,0)</f>
        <v>0</v>
      </c>
    </row>
    <row r="439" spans="1:13" s="9" customFormat="1" x14ac:dyDescent="0.25">
      <c r="A439" s="528"/>
      <c r="B439" s="544"/>
      <c r="C439" s="528"/>
      <c r="D439" s="528"/>
      <c r="E439" s="528"/>
      <c r="F439" s="37" t="s">
        <v>268</v>
      </c>
      <c r="G439" s="3">
        <v>2</v>
      </c>
      <c r="H439" s="4"/>
      <c r="I439" s="36"/>
      <c r="J439" s="548"/>
      <c r="K439" s="548"/>
      <c r="L439" s="109">
        <f>IF(H439="x",G439*[1]RESULTATS!$F$61,0)</f>
        <v>0</v>
      </c>
      <c r="M439" s="109">
        <f>IF(I439="x",G439*[1]RESULTATS!$F$61,0)</f>
        <v>0</v>
      </c>
    </row>
    <row r="440" spans="1:13" s="9" customFormat="1" x14ac:dyDescent="0.25">
      <c r="A440" s="528"/>
      <c r="B440" s="544"/>
      <c r="C440" s="528"/>
      <c r="D440" s="528"/>
      <c r="E440" s="528"/>
      <c r="F440" s="37" t="s">
        <v>1393</v>
      </c>
      <c r="G440" s="3">
        <v>3</v>
      </c>
      <c r="H440" s="4"/>
      <c r="I440" s="36"/>
      <c r="J440" s="548"/>
      <c r="K440" s="548"/>
      <c r="L440" s="109">
        <f>IF(H440="x",G440*[1]RESULTATS!$F$61,0)</f>
        <v>0</v>
      </c>
      <c r="M440" s="109">
        <f>IF(I440="x",G440*[1]RESULTATS!$F$61,0)</f>
        <v>0</v>
      </c>
    </row>
    <row r="441" spans="1:13" s="9" customFormat="1" x14ac:dyDescent="0.25">
      <c r="A441" s="528"/>
      <c r="B441" s="544"/>
      <c r="C441" s="528"/>
      <c r="D441" s="528"/>
      <c r="E441" s="528"/>
      <c r="F441" s="108">
        <v>1</v>
      </c>
      <c r="G441" s="3">
        <v>4</v>
      </c>
      <c r="H441" s="4"/>
      <c r="I441" s="36"/>
      <c r="J441" s="548"/>
      <c r="K441" s="548"/>
      <c r="L441" s="109">
        <f>IF(H441="x",G441*[1]RESULTATS!$F$61,0)</f>
        <v>0</v>
      </c>
      <c r="M441" s="109">
        <f>IF(I441="x",G441*[1]RESULTATS!$F$61,0)</f>
        <v>0</v>
      </c>
    </row>
    <row r="442" spans="1:13" s="9" customFormat="1" ht="150" x14ac:dyDescent="0.25">
      <c r="A442" s="4">
        <v>3</v>
      </c>
      <c r="B442" s="4" t="s">
        <v>1394</v>
      </c>
      <c r="C442" s="37" t="s">
        <v>1395</v>
      </c>
      <c r="D442" s="37" t="s">
        <v>1396</v>
      </c>
      <c r="E442" s="37" t="s">
        <v>1397</v>
      </c>
      <c r="F442" s="37" t="s">
        <v>1451</v>
      </c>
      <c r="G442" s="3">
        <v>2</v>
      </c>
      <c r="H442" s="4"/>
      <c r="I442" s="36"/>
      <c r="J442" s="34"/>
      <c r="K442" s="34"/>
      <c r="L442" s="109">
        <f>IF(H442="x",G442*[1]RESULTATS!$F$61,0)</f>
        <v>0</v>
      </c>
      <c r="M442" s="109">
        <f>IF(I442="x",G442*[1]RESULTATS!$F$61,0)</f>
        <v>0</v>
      </c>
    </row>
    <row r="443" spans="1:13" s="9" customFormat="1" ht="120" x14ac:dyDescent="0.25">
      <c r="A443" s="4">
        <v>3</v>
      </c>
      <c r="B443" s="4" t="s">
        <v>1398</v>
      </c>
      <c r="C443" s="37" t="s">
        <v>1399</v>
      </c>
      <c r="D443" s="37" t="s">
        <v>1400</v>
      </c>
      <c r="E443" s="37" t="s">
        <v>1401</v>
      </c>
      <c r="F443" s="37" t="s">
        <v>1451</v>
      </c>
      <c r="G443" s="3">
        <v>2</v>
      </c>
      <c r="H443" s="4"/>
      <c r="I443" s="36"/>
      <c r="J443" s="34"/>
      <c r="K443" s="34"/>
      <c r="L443" s="109">
        <f>IF(H443="x",G443*[1]RESULTATS!$F$61,0)</f>
        <v>0</v>
      </c>
      <c r="M443" s="109">
        <f>IF(I443="x",G443*[1]RESULTATS!$F$61,0)</f>
        <v>0</v>
      </c>
    </row>
    <row r="444" spans="1:13" s="9" customFormat="1" ht="101.1" customHeight="1" x14ac:dyDescent="0.25">
      <c r="A444" s="4">
        <v>3</v>
      </c>
      <c r="B444" s="4" t="s">
        <v>1402</v>
      </c>
      <c r="C444" s="37" t="s">
        <v>1403</v>
      </c>
      <c r="D444" s="37" t="s">
        <v>1404</v>
      </c>
      <c r="E444" s="37" t="s">
        <v>1405</v>
      </c>
      <c r="F444" s="37" t="s">
        <v>1451</v>
      </c>
      <c r="G444" s="3">
        <v>2</v>
      </c>
      <c r="H444" s="4"/>
      <c r="I444" s="36"/>
      <c r="J444" s="34"/>
      <c r="K444" s="34"/>
      <c r="L444" s="109">
        <f>IF(H444="x",G444*[1]RESULTATS!$F$61,0)</f>
        <v>0</v>
      </c>
      <c r="M444" s="109">
        <f>IF(I444="x",G444*[1]RESULTATS!$F$61,0)</f>
        <v>0</v>
      </c>
    </row>
    <row r="445" spans="1:13" s="9" customFormat="1" ht="15.75" x14ac:dyDescent="0.25">
      <c r="A445" s="8"/>
      <c r="B445" s="8"/>
      <c r="F445" s="55" t="s">
        <v>86</v>
      </c>
      <c r="G445" s="3">
        <f>G444+G443+G442+G441+G435+G429+G401+G400+G399+G398+G397+G396+G395+G394+G393+G392+G391+G390+G388+G387+G386+G385+G381+G380+G379+G378</f>
        <v>79</v>
      </c>
      <c r="H445" s="4">
        <f>SUMIF(H376:H444,"x",G376:G444)</f>
        <v>0</v>
      </c>
      <c r="I445" s="4">
        <f>SUMIF(I376:I444,"x",G376:G444)</f>
        <v>0</v>
      </c>
      <c r="L445" s="22">
        <f>SUM(L376:L444)</f>
        <v>0</v>
      </c>
      <c r="M445" s="22">
        <f>SUM(M376:M444)</f>
        <v>0</v>
      </c>
    </row>
    <row r="446" spans="1:13" s="9" customFormat="1" ht="15.75" x14ac:dyDescent="0.25">
      <c r="A446" s="8"/>
      <c r="B446" s="8"/>
      <c r="F446" s="55" t="s">
        <v>87</v>
      </c>
      <c r="G446" s="22">
        <v>0.115</v>
      </c>
      <c r="H446" s="8"/>
      <c r="I446" s="8"/>
      <c r="L446" s="8"/>
      <c r="M446" s="8"/>
    </row>
    <row r="447" spans="1:13" s="9" customFormat="1" x14ac:dyDescent="0.25">
      <c r="A447" s="8"/>
      <c r="B447" s="8"/>
      <c r="F447" s="69"/>
      <c r="G447" s="8"/>
      <c r="H447" s="8"/>
      <c r="I447" s="8"/>
      <c r="L447" s="8"/>
      <c r="M447" s="8"/>
    </row>
    <row r="448" spans="1:13" s="9" customFormat="1" ht="18.75" customHeight="1" x14ac:dyDescent="0.25">
      <c r="A448" s="549" t="s">
        <v>464</v>
      </c>
      <c r="B448" s="550"/>
      <c r="C448" s="550"/>
      <c r="D448" s="550"/>
      <c r="E448" s="550"/>
      <c r="F448" s="550"/>
      <c r="G448" s="550"/>
      <c r="H448" s="550"/>
      <c r="I448" s="550"/>
      <c r="J448" s="550"/>
      <c r="K448" s="550"/>
      <c r="L448" s="550"/>
      <c r="M448" s="551"/>
    </row>
    <row r="449" spans="1:13" s="9" customFormat="1" x14ac:dyDescent="0.25">
      <c r="A449" s="528">
        <v>3</v>
      </c>
      <c r="B449" s="544" t="s">
        <v>1406</v>
      </c>
      <c r="C449" s="528" t="s">
        <v>1407</v>
      </c>
      <c r="D449" s="528" t="s">
        <v>1408</v>
      </c>
      <c r="E449" s="528" t="s">
        <v>1409</v>
      </c>
      <c r="F449" s="37" t="s">
        <v>93</v>
      </c>
      <c r="G449" s="3">
        <v>0</v>
      </c>
      <c r="H449" s="4"/>
      <c r="I449" s="36"/>
      <c r="J449" s="548"/>
      <c r="K449" s="548"/>
      <c r="L449" s="109">
        <f>IF(H449="x",G449*[1]RESULTATS!$K$61,0)</f>
        <v>0</v>
      </c>
      <c r="M449" s="109">
        <f>IF(I449="x",G449*[1]RESULTATS!$K$61,0)</f>
        <v>0</v>
      </c>
    </row>
    <row r="450" spans="1:13" s="9" customFormat="1" x14ac:dyDescent="0.25">
      <c r="A450" s="528"/>
      <c r="B450" s="544"/>
      <c r="C450" s="528"/>
      <c r="D450" s="528"/>
      <c r="E450" s="528"/>
      <c r="F450" s="37" t="s">
        <v>927</v>
      </c>
      <c r="G450" s="3">
        <v>0</v>
      </c>
      <c r="H450" s="4"/>
      <c r="I450" s="36"/>
      <c r="J450" s="548"/>
      <c r="K450" s="548"/>
      <c r="L450" s="109">
        <f>IF(H450="x",G450*[1]RESULTATS!$K$61,0)</f>
        <v>0</v>
      </c>
      <c r="M450" s="109">
        <f>IF(I450="x",G450*[1]RESULTATS!$K$61,0)</f>
        <v>0</v>
      </c>
    </row>
    <row r="451" spans="1:13" s="9" customFormat="1" ht="30" x14ac:dyDescent="0.25">
      <c r="A451" s="528"/>
      <c r="B451" s="544"/>
      <c r="C451" s="528"/>
      <c r="D451" s="528"/>
      <c r="E451" s="528"/>
      <c r="F451" s="37" t="s">
        <v>1410</v>
      </c>
      <c r="G451" s="3">
        <v>1</v>
      </c>
      <c r="H451" s="4"/>
      <c r="I451" s="36"/>
      <c r="J451" s="548"/>
      <c r="K451" s="548"/>
      <c r="L451" s="109">
        <f>IF(H451="x",G451*[1]RESULTATS!$K$61,0)</f>
        <v>0</v>
      </c>
      <c r="M451" s="109">
        <f>IF(I451="x",G451*[1]RESULTATS!$K$61,0)</f>
        <v>0</v>
      </c>
    </row>
    <row r="452" spans="1:13" s="9" customFormat="1" ht="30" x14ac:dyDescent="0.25">
      <c r="A452" s="528"/>
      <c r="B452" s="544"/>
      <c r="C452" s="528"/>
      <c r="D452" s="528"/>
      <c r="E452" s="528"/>
      <c r="F452" s="37" t="s">
        <v>1411</v>
      </c>
      <c r="G452" s="3">
        <v>2</v>
      </c>
      <c r="H452" s="4"/>
      <c r="I452" s="36"/>
      <c r="J452" s="548"/>
      <c r="K452" s="548"/>
      <c r="L452" s="109">
        <f>IF(H452="x",G452*[1]RESULTATS!$K$61,0)</f>
        <v>0</v>
      </c>
      <c r="M452" s="109">
        <f>IF(I452="x",G452*[1]RESULTATS!$K$61,0)</f>
        <v>0</v>
      </c>
    </row>
    <row r="453" spans="1:13" s="9" customFormat="1" ht="30" x14ac:dyDescent="0.25">
      <c r="A453" s="528"/>
      <c r="B453" s="544"/>
      <c r="C453" s="528"/>
      <c r="D453" s="528"/>
      <c r="E453" s="528"/>
      <c r="F453" s="37" t="s">
        <v>1412</v>
      </c>
      <c r="G453" s="3">
        <v>3</v>
      </c>
      <c r="H453" s="4"/>
      <c r="I453" s="36"/>
      <c r="J453" s="548"/>
      <c r="K453" s="548"/>
      <c r="L453" s="109">
        <f>IF(H453="x",G453*[1]RESULTATS!$K$61,0)</f>
        <v>0</v>
      </c>
      <c r="M453" s="109">
        <f>IF(I453="x",G453*[1]RESULTATS!$K$61,0)</f>
        <v>0</v>
      </c>
    </row>
    <row r="454" spans="1:13" s="9" customFormat="1" x14ac:dyDescent="0.25">
      <c r="A454" s="528"/>
      <c r="B454" s="544"/>
      <c r="C454" s="528"/>
      <c r="D454" s="528"/>
      <c r="E454" s="528"/>
      <c r="F454" s="37" t="s">
        <v>110</v>
      </c>
      <c r="G454" s="3">
        <v>0</v>
      </c>
      <c r="H454" s="4"/>
      <c r="I454" s="36"/>
      <c r="J454" s="548"/>
      <c r="K454" s="548"/>
      <c r="L454" s="109">
        <f>IF(H454="x",G454*[1]RESULTATS!$K$61,0)</f>
        <v>0</v>
      </c>
      <c r="M454" s="109">
        <f>IF(I454="x",G454*[1]RESULTATS!$K$61,0)</f>
        <v>0</v>
      </c>
    </row>
    <row r="455" spans="1:13" s="9" customFormat="1" ht="15.75" x14ac:dyDescent="0.25">
      <c r="A455" s="8"/>
      <c r="B455" s="8"/>
      <c r="F455" s="55" t="s">
        <v>86</v>
      </c>
      <c r="G455" s="3">
        <f>G453</f>
        <v>3</v>
      </c>
      <c r="H455" s="4">
        <f>SUMIF(H449:H454,"x",G449:G454)</f>
        <v>0</v>
      </c>
      <c r="I455" s="4">
        <f>SUMIF(I449:I454,"x",G449:G454)</f>
        <v>0</v>
      </c>
      <c r="L455" s="22">
        <f>SUM(L449:L454)</f>
        <v>0</v>
      </c>
      <c r="M455" s="22">
        <f>SUM(M449:M454)</f>
        <v>0</v>
      </c>
    </row>
    <row r="456" spans="1:13" s="9" customFormat="1" ht="15.75" x14ac:dyDescent="0.25">
      <c r="A456" s="8"/>
      <c r="B456" s="8"/>
      <c r="F456" s="55" t="s">
        <v>87</v>
      </c>
      <c r="G456" s="12">
        <v>0.05</v>
      </c>
      <c r="H456" s="8"/>
      <c r="I456" s="8"/>
      <c r="L456" s="8"/>
      <c r="M456" s="8"/>
    </row>
    <row r="457" spans="1:13" s="9" customFormat="1" x14ac:dyDescent="0.25">
      <c r="A457" s="8"/>
      <c r="B457" s="8"/>
      <c r="F457" s="69"/>
      <c r="G457" s="8"/>
      <c r="H457" s="8"/>
      <c r="I457" s="8"/>
      <c r="L457" s="8"/>
      <c r="M457" s="8"/>
    </row>
    <row r="458" spans="1:13" s="9" customFormat="1" ht="18.75" customHeight="1" x14ac:dyDescent="0.25">
      <c r="A458" s="549" t="s">
        <v>480</v>
      </c>
      <c r="B458" s="550"/>
      <c r="C458" s="550"/>
      <c r="D458" s="550"/>
      <c r="E458" s="550"/>
      <c r="F458" s="550"/>
      <c r="G458" s="550"/>
      <c r="H458" s="550"/>
      <c r="I458" s="550"/>
      <c r="J458" s="550"/>
      <c r="K458" s="550"/>
      <c r="L458" s="550"/>
      <c r="M458" s="551"/>
    </row>
    <row r="459" spans="1:13" s="9" customFormat="1" ht="29.1" customHeight="1" x14ac:dyDescent="0.25">
      <c r="A459" s="528">
        <v>3</v>
      </c>
      <c r="B459" s="544" t="s">
        <v>1413</v>
      </c>
      <c r="C459" s="528" t="s">
        <v>1414</v>
      </c>
      <c r="D459" s="528" t="s">
        <v>1415</v>
      </c>
      <c r="E459" s="528" t="s">
        <v>1416</v>
      </c>
      <c r="F459" s="37" t="s">
        <v>1417</v>
      </c>
      <c r="G459" s="3">
        <v>2</v>
      </c>
      <c r="H459" s="4"/>
      <c r="I459" s="36"/>
      <c r="J459" s="118"/>
      <c r="K459" s="118"/>
      <c r="L459" s="109">
        <f>IF(H459="x",G459*[1]RESULTATS!$I$61,0)</f>
        <v>0</v>
      </c>
      <c r="M459" s="109">
        <f>IF(I459="x",G459*[1]RESULTATS!$I$61,0)</f>
        <v>0</v>
      </c>
    </row>
    <row r="460" spans="1:13" s="9" customFormat="1" ht="45" x14ac:dyDescent="0.25">
      <c r="A460" s="528"/>
      <c r="B460" s="544"/>
      <c r="C460" s="528"/>
      <c r="D460" s="528"/>
      <c r="E460" s="528"/>
      <c r="F460" s="37" t="s">
        <v>1418</v>
      </c>
      <c r="G460" s="3">
        <v>2</v>
      </c>
      <c r="H460" s="4"/>
      <c r="I460" s="36"/>
      <c r="J460" s="118"/>
      <c r="K460" s="118"/>
      <c r="L460" s="109">
        <f>IF(H460="x",G460*[1]RESULTATS!$I$61,0)</f>
        <v>0</v>
      </c>
      <c r="M460" s="109">
        <f>IF(I460="x",G460*[1]RESULTATS!$I$61,0)</f>
        <v>0</v>
      </c>
    </row>
    <row r="461" spans="1:13" s="9" customFormat="1" x14ac:dyDescent="0.25">
      <c r="A461" s="528"/>
      <c r="B461" s="544"/>
      <c r="C461" s="528"/>
      <c r="D461" s="528"/>
      <c r="E461" s="528"/>
      <c r="F461" s="37" t="s">
        <v>1419</v>
      </c>
      <c r="G461" s="3">
        <v>3</v>
      </c>
      <c r="H461" s="4"/>
      <c r="I461" s="36"/>
      <c r="J461" s="118"/>
      <c r="K461" s="118"/>
      <c r="L461" s="109">
        <f>IF(H461="x",G461*[1]RESULTATS!$I$61,0)</f>
        <v>0</v>
      </c>
      <c r="M461" s="109">
        <f>IF(I461="x",G461*[1]RESULTATS!$I$61,0)</f>
        <v>0</v>
      </c>
    </row>
    <row r="462" spans="1:13" s="9" customFormat="1" ht="45" x14ac:dyDescent="0.25">
      <c r="A462" s="528"/>
      <c r="B462" s="544"/>
      <c r="C462" s="528"/>
      <c r="D462" s="528"/>
      <c r="E462" s="528"/>
      <c r="F462" s="37" t="s">
        <v>1420</v>
      </c>
      <c r="G462" s="3">
        <v>4</v>
      </c>
      <c r="H462" s="4"/>
      <c r="I462" s="36"/>
      <c r="J462" s="118"/>
      <c r="K462" s="118"/>
      <c r="L462" s="109">
        <f>IF(H462="x",G462*[1]RESULTATS!$I$61,0)</f>
        <v>0</v>
      </c>
      <c r="M462" s="109">
        <f>IF(I462="x",G462*[1]RESULTATS!$I$61,0)</f>
        <v>0</v>
      </c>
    </row>
    <row r="463" spans="1:13" s="9" customFormat="1" x14ac:dyDescent="0.25">
      <c r="A463" s="528"/>
      <c r="B463" s="544"/>
      <c r="C463" s="528"/>
      <c r="D463" s="528"/>
      <c r="E463" s="528"/>
      <c r="F463" s="37" t="s">
        <v>31</v>
      </c>
      <c r="G463" s="3">
        <v>0</v>
      </c>
      <c r="H463" s="4"/>
      <c r="I463" s="36"/>
      <c r="J463" s="118"/>
      <c r="K463" s="118"/>
      <c r="L463" s="109">
        <f>IF(H463="x",G463*[1]RESULTATS!$I$61,0)</f>
        <v>0</v>
      </c>
      <c r="M463" s="109">
        <f>IF(I463="x",G463*[1]RESULTATS!$I$61,0)</f>
        <v>0</v>
      </c>
    </row>
    <row r="464" spans="1:13" s="9" customFormat="1" x14ac:dyDescent="0.25">
      <c r="A464" s="528">
        <v>3</v>
      </c>
      <c r="B464" s="544" t="s">
        <v>1421</v>
      </c>
      <c r="C464" s="528" t="s">
        <v>1422</v>
      </c>
      <c r="D464" s="528" t="s">
        <v>1423</v>
      </c>
      <c r="E464" s="528" t="s">
        <v>1424</v>
      </c>
      <c r="F464" s="37" t="s">
        <v>1211</v>
      </c>
      <c r="G464" s="3">
        <v>1</v>
      </c>
      <c r="H464" s="4"/>
      <c r="I464" s="36"/>
      <c r="J464" s="118"/>
      <c r="K464" s="118"/>
      <c r="L464" s="109">
        <f>IF(H464="x",G464*[1]RESULTATS!$I$61,0)</f>
        <v>0</v>
      </c>
      <c r="M464" s="109">
        <f>IF(I464="x",G464*[1]RESULTATS!$I$61,0)</f>
        <v>0</v>
      </c>
    </row>
    <row r="465" spans="1:13" s="9" customFormat="1" x14ac:dyDescent="0.25">
      <c r="A465" s="528"/>
      <c r="B465" s="544"/>
      <c r="C465" s="528"/>
      <c r="D465" s="528"/>
      <c r="E465" s="528"/>
      <c r="F465" s="37" t="s">
        <v>1425</v>
      </c>
      <c r="G465" s="3">
        <v>1</v>
      </c>
      <c r="H465" s="4"/>
      <c r="I465" s="36"/>
      <c r="J465" s="118"/>
      <c r="K465" s="118"/>
      <c r="L465" s="109">
        <f>IF(H465="x",G465*[1]RESULTATS!$I$61,0)</f>
        <v>0</v>
      </c>
      <c r="M465" s="109">
        <f>IF(I465="x",G465*[1]RESULTATS!$I$61,0)</f>
        <v>0</v>
      </c>
    </row>
    <row r="466" spans="1:13" s="9" customFormat="1" x14ac:dyDescent="0.25">
      <c r="A466" s="528"/>
      <c r="B466" s="544"/>
      <c r="C466" s="528"/>
      <c r="D466" s="528"/>
      <c r="E466" s="528"/>
      <c r="F466" s="37" t="s">
        <v>1127</v>
      </c>
      <c r="G466" s="3">
        <v>1</v>
      </c>
      <c r="H466" s="4"/>
      <c r="I466" s="36"/>
      <c r="J466" s="118"/>
      <c r="K466" s="118"/>
      <c r="L466" s="109">
        <f>IF(H466="x",G466*[1]RESULTATS!$I$61,0)</f>
        <v>0</v>
      </c>
      <c r="M466" s="109">
        <f>IF(I466="x",G466*[1]RESULTATS!$I$61,0)</f>
        <v>0</v>
      </c>
    </row>
    <row r="467" spans="1:13" s="9" customFormat="1" ht="30" x14ac:dyDescent="0.25">
      <c r="A467" s="528"/>
      <c r="B467" s="544"/>
      <c r="C467" s="528"/>
      <c r="D467" s="528"/>
      <c r="E467" s="528"/>
      <c r="F467" s="37" t="s">
        <v>1426</v>
      </c>
      <c r="G467" s="3">
        <v>1</v>
      </c>
      <c r="H467" s="4"/>
      <c r="I467" s="36"/>
      <c r="J467" s="118"/>
      <c r="K467" s="118"/>
      <c r="L467" s="109">
        <f>IF(H467="x",G467*[1]RESULTATS!$I$61,0)</f>
        <v>0</v>
      </c>
      <c r="M467" s="109">
        <f>IF(I467="x",G467*[1]RESULTATS!$I$61,0)</f>
        <v>0</v>
      </c>
    </row>
    <row r="468" spans="1:13" s="9" customFormat="1" ht="30" x14ac:dyDescent="0.25">
      <c r="A468" s="528"/>
      <c r="B468" s="544"/>
      <c r="C468" s="528"/>
      <c r="D468" s="528"/>
      <c r="E468" s="528"/>
      <c r="F468" s="37" t="s">
        <v>1427</v>
      </c>
      <c r="G468" s="3">
        <v>1</v>
      </c>
      <c r="H468" s="4"/>
      <c r="I468" s="36"/>
      <c r="J468" s="118"/>
      <c r="K468" s="118"/>
      <c r="L468" s="109">
        <f>IF(H468="x",G468*[1]RESULTATS!$I$61,0)</f>
        <v>0</v>
      </c>
      <c r="M468" s="109">
        <f>IF(I468="x",G468*[1]RESULTATS!$I$61,0)</f>
        <v>0</v>
      </c>
    </row>
    <row r="469" spans="1:13" s="9" customFormat="1" x14ac:dyDescent="0.25">
      <c r="A469" s="528"/>
      <c r="B469" s="544"/>
      <c r="C469" s="528"/>
      <c r="D469" s="528"/>
      <c r="E469" s="528"/>
      <c r="F469" s="37" t="s">
        <v>1428</v>
      </c>
      <c r="G469" s="3">
        <v>1</v>
      </c>
      <c r="H469" s="4"/>
      <c r="I469" s="36"/>
      <c r="J469" s="118"/>
      <c r="K469" s="118"/>
      <c r="L469" s="109">
        <f>IF(H469="x",G469*[1]RESULTATS!$I$61,0)</f>
        <v>0</v>
      </c>
      <c r="M469" s="109">
        <f>IF(I469="x",G469*[1]RESULTATS!$I$61,0)</f>
        <v>0</v>
      </c>
    </row>
    <row r="470" spans="1:13" s="9" customFormat="1" ht="30" x14ac:dyDescent="0.25">
      <c r="A470" s="528"/>
      <c r="B470" s="544"/>
      <c r="C470" s="528"/>
      <c r="D470" s="528"/>
      <c r="E470" s="528"/>
      <c r="F470" s="37" t="s">
        <v>1429</v>
      </c>
      <c r="G470" s="3">
        <v>1</v>
      </c>
      <c r="H470" s="4"/>
      <c r="I470" s="36"/>
      <c r="J470" s="118"/>
      <c r="K470" s="118"/>
      <c r="L470" s="109">
        <f>IF(H470="x",G470*[1]RESULTATS!$I$61,0)</f>
        <v>0</v>
      </c>
      <c r="M470" s="109">
        <f>IF(I470="x",G470*[1]RESULTATS!$I$61,0)</f>
        <v>0</v>
      </c>
    </row>
    <row r="471" spans="1:13" s="9" customFormat="1" ht="30" x14ac:dyDescent="0.25">
      <c r="A471" s="528"/>
      <c r="B471" s="544"/>
      <c r="C471" s="528"/>
      <c r="D471" s="528"/>
      <c r="E471" s="528"/>
      <c r="F471" s="37" t="s">
        <v>1430</v>
      </c>
      <c r="G471" s="3">
        <v>1</v>
      </c>
      <c r="H471" s="4"/>
      <c r="I471" s="36"/>
      <c r="J471" s="118"/>
      <c r="K471" s="118"/>
      <c r="L471" s="109">
        <f>IF(H471="x",G471*[1]RESULTATS!$I$61,0)</f>
        <v>0</v>
      </c>
      <c r="M471" s="109">
        <f>IF(I471="x",G471*[1]RESULTATS!$I$61,0)</f>
        <v>0</v>
      </c>
    </row>
    <row r="472" spans="1:13" s="9" customFormat="1" ht="30" x14ac:dyDescent="0.25">
      <c r="A472" s="528"/>
      <c r="B472" s="544"/>
      <c r="C472" s="528"/>
      <c r="D472" s="528"/>
      <c r="E472" s="528"/>
      <c r="F472" s="37" t="s">
        <v>1431</v>
      </c>
      <c r="G472" s="3">
        <v>1</v>
      </c>
      <c r="H472" s="4"/>
      <c r="I472" s="36"/>
      <c r="J472" s="118"/>
      <c r="K472" s="119"/>
      <c r="L472" s="109">
        <f>IF(H472="x",G472*[1]RESULTATS!$I$61,0)</f>
        <v>0</v>
      </c>
      <c r="M472" s="109">
        <f>IF(I472="x",G472*[1]RESULTATS!$I$61,0)</f>
        <v>0</v>
      </c>
    </row>
    <row r="473" spans="1:13" s="9" customFormat="1" ht="44.85" customHeight="1" x14ac:dyDescent="0.25">
      <c r="A473" s="528"/>
      <c r="B473" s="544"/>
      <c r="C473" s="528"/>
      <c r="D473" s="528"/>
      <c r="E473" s="528"/>
      <c r="F473" s="37" t="s">
        <v>1432</v>
      </c>
      <c r="G473" s="3">
        <v>1</v>
      </c>
      <c r="H473" s="4"/>
      <c r="I473" s="36"/>
      <c r="J473" s="118"/>
      <c r="K473" s="118"/>
      <c r="L473" s="109">
        <f>IF(H473="x",G473*[1]RESULTATS!$I$61,0)</f>
        <v>0</v>
      </c>
      <c r="M473" s="109">
        <f>IF(I473="x",G473*[1]RESULTATS!$I$61,0)</f>
        <v>0</v>
      </c>
    </row>
    <row r="474" spans="1:13" s="9" customFormat="1" x14ac:dyDescent="0.25">
      <c r="A474" s="528"/>
      <c r="B474" s="544"/>
      <c r="C474" s="528"/>
      <c r="D474" s="528"/>
      <c r="E474" s="528"/>
      <c r="F474" s="37" t="s">
        <v>1138</v>
      </c>
      <c r="G474" s="3">
        <v>1</v>
      </c>
      <c r="H474" s="4"/>
      <c r="I474" s="36"/>
      <c r="J474" s="118"/>
      <c r="K474" s="118"/>
      <c r="L474" s="109">
        <f>IF(H474="x",G474*[1]RESULTATS!$I$61,0)</f>
        <v>0</v>
      </c>
      <c r="M474" s="109">
        <f>IF(I474="x",G474*[1]RESULTATS!$I$61,0)</f>
        <v>0</v>
      </c>
    </row>
    <row r="475" spans="1:13" s="9" customFormat="1" ht="45" x14ac:dyDescent="0.25">
      <c r="A475" s="528"/>
      <c r="B475" s="544"/>
      <c r="C475" s="528"/>
      <c r="D475" s="528"/>
      <c r="E475" s="528"/>
      <c r="F475" s="37" t="s">
        <v>1433</v>
      </c>
      <c r="G475" s="3">
        <v>1</v>
      </c>
      <c r="H475" s="4"/>
      <c r="I475" s="36"/>
      <c r="J475" s="118"/>
      <c r="K475" s="118"/>
      <c r="L475" s="109">
        <f>IF(H475="x",G475*[1]RESULTATS!$I$61,0)</f>
        <v>0</v>
      </c>
      <c r="M475" s="109">
        <f>IF(I475="x",G475*[1]RESULTATS!$I$61,0)</f>
        <v>0</v>
      </c>
    </row>
    <row r="476" spans="1:13" s="9" customFormat="1" ht="34.35" customHeight="1" x14ac:dyDescent="0.25">
      <c r="A476" s="528"/>
      <c r="B476" s="544"/>
      <c r="C476" s="528"/>
      <c r="D476" s="528"/>
      <c r="E476" s="528"/>
      <c r="F476" s="112" t="s">
        <v>1434</v>
      </c>
      <c r="G476" s="3">
        <v>40</v>
      </c>
      <c r="H476" s="4"/>
      <c r="I476" s="36"/>
      <c r="J476" s="118"/>
      <c r="K476" s="118"/>
      <c r="L476" s="109">
        <f>IF(H476="x",G476*[1]RESULTATS!$I$61,0)</f>
        <v>0</v>
      </c>
      <c r="M476" s="109">
        <f>IF(I476="x",G476*[1]RESULTATS!$I$61,0)</f>
        <v>0</v>
      </c>
    </row>
    <row r="477" spans="1:13" s="9" customFormat="1" x14ac:dyDescent="0.25">
      <c r="A477" s="528"/>
      <c r="B477" s="544"/>
      <c r="C477" s="528"/>
      <c r="D477" s="528"/>
      <c r="E477" s="528"/>
      <c r="F477" s="37" t="s">
        <v>1435</v>
      </c>
      <c r="G477" s="3">
        <v>4</v>
      </c>
      <c r="H477" s="4"/>
      <c r="I477" s="36"/>
      <c r="J477" s="118"/>
      <c r="K477" s="118"/>
      <c r="L477" s="109">
        <f>IF(H477="x",G477*[1]RESULTATS!$I$61,0)</f>
        <v>0</v>
      </c>
      <c r="M477" s="109">
        <f>IF(I477="x",G477*[1]RESULTATS!$I$61,0)</f>
        <v>0</v>
      </c>
    </row>
    <row r="478" spans="1:13" s="9" customFormat="1" ht="30" x14ac:dyDescent="0.25">
      <c r="A478" s="528"/>
      <c r="B478" s="544"/>
      <c r="C478" s="528"/>
      <c r="D478" s="528"/>
      <c r="E478" s="528"/>
      <c r="F478" s="37" t="s">
        <v>1436</v>
      </c>
      <c r="G478" s="3">
        <v>6</v>
      </c>
      <c r="H478" s="4"/>
      <c r="I478" s="36"/>
      <c r="J478" s="118"/>
      <c r="K478" s="118"/>
      <c r="L478" s="109">
        <f>IF(H478="x",G478*[1]RESULTATS!$I$61,0)</f>
        <v>0</v>
      </c>
      <c r="M478" s="109">
        <f>IF(I478="x",G478*[1]RESULTATS!$I$61,0)</f>
        <v>0</v>
      </c>
    </row>
    <row r="479" spans="1:13" s="9" customFormat="1" ht="30" x14ac:dyDescent="0.25">
      <c r="A479" s="528"/>
      <c r="B479" s="544"/>
      <c r="C479" s="528"/>
      <c r="D479" s="528"/>
      <c r="E479" s="528"/>
      <c r="F479" s="37" t="s">
        <v>1437</v>
      </c>
      <c r="G479" s="3">
        <v>6</v>
      </c>
      <c r="H479" s="4"/>
      <c r="I479" s="36"/>
      <c r="J479" s="118"/>
      <c r="K479" s="118"/>
      <c r="L479" s="109">
        <f>IF(H479="x",G479*[1]RESULTATS!$I$61,0)</f>
        <v>0</v>
      </c>
      <c r="M479" s="109">
        <f>IF(I479="x",G479*[1]RESULTATS!$I$61,0)</f>
        <v>0</v>
      </c>
    </row>
    <row r="480" spans="1:13" s="9" customFormat="1" ht="30" x14ac:dyDescent="0.25">
      <c r="A480" s="528"/>
      <c r="B480" s="544"/>
      <c r="C480" s="528"/>
      <c r="D480" s="528"/>
      <c r="E480" s="528"/>
      <c r="F480" s="37" t="s">
        <v>1438</v>
      </c>
      <c r="G480" s="3">
        <v>6</v>
      </c>
      <c r="H480" s="4"/>
      <c r="I480" s="36"/>
      <c r="J480" s="118"/>
      <c r="K480" s="118"/>
      <c r="L480" s="109">
        <f>IF(H480="x",G480*[1]RESULTATS!$I$61,0)</f>
        <v>0</v>
      </c>
      <c r="M480" s="109">
        <f>IF(I480="x",G480*[1]RESULTATS!$I$61,0)</f>
        <v>0</v>
      </c>
    </row>
    <row r="481" spans="1:13" s="9" customFormat="1" x14ac:dyDescent="0.25">
      <c r="A481" s="528"/>
      <c r="B481" s="544"/>
      <c r="C481" s="528"/>
      <c r="D481" s="528"/>
      <c r="E481" s="528"/>
      <c r="F481" s="37" t="s">
        <v>1439</v>
      </c>
      <c r="G481" s="3">
        <v>6</v>
      </c>
      <c r="H481" s="4"/>
      <c r="I481" s="36"/>
      <c r="J481" s="118"/>
      <c r="K481" s="118"/>
      <c r="L481" s="109">
        <f>IF(H481="x",G481*[1]RESULTATS!$I$61,0)</f>
        <v>0</v>
      </c>
      <c r="M481" s="109">
        <f>IF(I481="x",G481*[1]RESULTATS!$I$61,0)</f>
        <v>0</v>
      </c>
    </row>
    <row r="482" spans="1:13" s="9" customFormat="1" x14ac:dyDescent="0.25">
      <c r="A482" s="528"/>
      <c r="B482" s="544"/>
      <c r="C482" s="528"/>
      <c r="D482" s="528"/>
      <c r="E482" s="528"/>
      <c r="F482" s="37" t="s">
        <v>1440</v>
      </c>
      <c r="G482" s="3">
        <v>6</v>
      </c>
      <c r="H482" s="4"/>
      <c r="I482" s="36"/>
      <c r="J482" s="118"/>
      <c r="K482" s="118"/>
      <c r="L482" s="109">
        <f>IF(H482="x",G482*[1]RESULTATS!$I$61,0)</f>
        <v>0</v>
      </c>
      <c r="M482" s="109">
        <f>IF(I482="x",G482*[1]RESULTATS!$I$61,0)</f>
        <v>0</v>
      </c>
    </row>
    <row r="483" spans="1:13" s="9" customFormat="1" ht="30" x14ac:dyDescent="0.25">
      <c r="A483" s="528"/>
      <c r="B483" s="544"/>
      <c r="C483" s="528"/>
      <c r="D483" s="528"/>
      <c r="E483" s="528"/>
      <c r="F483" s="37" t="s">
        <v>1441</v>
      </c>
      <c r="G483" s="3">
        <v>6</v>
      </c>
      <c r="H483" s="4"/>
      <c r="I483" s="36"/>
      <c r="J483" s="118"/>
      <c r="K483" s="118"/>
      <c r="L483" s="109">
        <f>IF(H483="x",G483*[1]RESULTATS!$I$61,0)</f>
        <v>0</v>
      </c>
      <c r="M483" s="109">
        <f>IF(I483="x",G483*[1]RESULTATS!$I$61,0)</f>
        <v>0</v>
      </c>
    </row>
    <row r="484" spans="1:13" s="9" customFormat="1" x14ac:dyDescent="0.25">
      <c r="A484" s="528"/>
      <c r="B484" s="544"/>
      <c r="C484" s="528"/>
      <c r="D484" s="528"/>
      <c r="E484" s="528"/>
      <c r="F484" s="112" t="s">
        <v>110</v>
      </c>
      <c r="G484" s="3">
        <v>0</v>
      </c>
      <c r="H484" s="4"/>
      <c r="I484" s="36"/>
      <c r="J484" s="118"/>
      <c r="K484" s="118"/>
      <c r="L484" s="109">
        <f>IF(H484="x",G484*[1]RESULTATS!$I$61,0)</f>
        <v>0</v>
      </c>
      <c r="M484" s="109">
        <f>IF(I484="x",G484*[1]RESULTATS!$I$61,0)</f>
        <v>0</v>
      </c>
    </row>
    <row r="485" spans="1:13" s="9" customFormat="1" ht="14.85" customHeight="1" x14ac:dyDescent="0.25">
      <c r="A485" s="528">
        <v>3</v>
      </c>
      <c r="B485" s="544" t="s">
        <v>1442</v>
      </c>
      <c r="C485" s="528" t="s">
        <v>1443</v>
      </c>
      <c r="D485" s="528" t="s">
        <v>1444</v>
      </c>
      <c r="E485" s="528" t="s">
        <v>1445</v>
      </c>
      <c r="F485" s="37" t="s">
        <v>93</v>
      </c>
      <c r="G485" s="3">
        <v>0</v>
      </c>
      <c r="H485" s="4"/>
      <c r="I485" s="36"/>
      <c r="J485" s="552"/>
      <c r="K485" s="552"/>
      <c r="L485" s="109">
        <f>IF(H485="x",G485*[1]RESULTATS!$I$61,0)</f>
        <v>0</v>
      </c>
      <c r="M485" s="109">
        <f>IF(I485="x",G485*[1]RESULTATS!$I$61,0)</f>
        <v>0</v>
      </c>
    </row>
    <row r="486" spans="1:13" s="9" customFormat="1" x14ac:dyDescent="0.25">
      <c r="A486" s="528"/>
      <c r="B486" s="544"/>
      <c r="C486" s="528"/>
      <c r="D486" s="528"/>
      <c r="E486" s="528"/>
      <c r="F486" s="37" t="s">
        <v>1446</v>
      </c>
      <c r="G486" s="3">
        <v>0</v>
      </c>
      <c r="H486" s="4"/>
      <c r="I486" s="36"/>
      <c r="J486" s="552"/>
      <c r="K486" s="552"/>
      <c r="L486" s="109">
        <f>IF(H486="x",G486*[1]RESULTATS!$I$61,0)</f>
        <v>0</v>
      </c>
      <c r="M486" s="109">
        <f>IF(I486="x",G486*[1]RESULTATS!$I$61,0)</f>
        <v>0</v>
      </c>
    </row>
    <row r="487" spans="1:13" s="9" customFormat="1" x14ac:dyDescent="0.25">
      <c r="A487" s="528"/>
      <c r="B487" s="544"/>
      <c r="C487" s="528"/>
      <c r="D487" s="528"/>
      <c r="E487" s="528"/>
      <c r="F487" s="37" t="s">
        <v>1392</v>
      </c>
      <c r="G487" s="3">
        <v>1</v>
      </c>
      <c r="H487" s="4"/>
      <c r="I487" s="36"/>
      <c r="J487" s="552"/>
      <c r="K487" s="552"/>
      <c r="L487" s="109">
        <f>IF(H487="x",G487*[1]RESULTATS!$I$61,0)</f>
        <v>0</v>
      </c>
      <c r="M487" s="109">
        <f>IF(I487="x",G487*[1]RESULTATS!$I$61,0)</f>
        <v>0</v>
      </c>
    </row>
    <row r="488" spans="1:13" s="9" customFormat="1" x14ac:dyDescent="0.25">
      <c r="A488" s="528"/>
      <c r="B488" s="544"/>
      <c r="C488" s="528"/>
      <c r="D488" s="528"/>
      <c r="E488" s="528"/>
      <c r="F488" s="37" t="s">
        <v>268</v>
      </c>
      <c r="G488" s="3">
        <v>2</v>
      </c>
      <c r="H488" s="4"/>
      <c r="I488" s="36"/>
      <c r="J488" s="552"/>
      <c r="K488" s="552"/>
      <c r="L488" s="109">
        <f>IF(H488="x",G488*[1]RESULTATS!$I$61,0)</f>
        <v>0</v>
      </c>
      <c r="M488" s="109">
        <f>IF(I488="x",G488*[1]RESULTATS!$I$61,0)</f>
        <v>0</v>
      </c>
    </row>
    <row r="489" spans="1:13" s="9" customFormat="1" x14ac:dyDescent="0.25">
      <c r="A489" s="528"/>
      <c r="B489" s="544"/>
      <c r="C489" s="528"/>
      <c r="D489" s="528"/>
      <c r="E489" s="528"/>
      <c r="F489" s="37" t="s">
        <v>269</v>
      </c>
      <c r="G489" s="3">
        <v>3</v>
      </c>
      <c r="H489" s="4"/>
      <c r="I489" s="36"/>
      <c r="J489" s="552"/>
      <c r="K489" s="552"/>
      <c r="L489" s="109">
        <f>IF(H489="x",G489*[1]RESULTATS!$I$61,0)</f>
        <v>0</v>
      </c>
      <c r="M489" s="109">
        <f>IF(I489="x",G489*[1]RESULTATS!$I$61,0)</f>
        <v>0</v>
      </c>
    </row>
    <row r="490" spans="1:13" s="9" customFormat="1" x14ac:dyDescent="0.25">
      <c r="A490" s="528"/>
      <c r="B490" s="544"/>
      <c r="C490" s="528"/>
      <c r="D490" s="528"/>
      <c r="E490" s="528"/>
      <c r="F490" s="108">
        <v>1</v>
      </c>
      <c r="G490" s="3">
        <v>4</v>
      </c>
      <c r="H490" s="4"/>
      <c r="I490" s="36"/>
      <c r="J490" s="552"/>
      <c r="K490" s="552"/>
      <c r="L490" s="109">
        <f>IF(H490="x",G490*[1]RESULTATS!$I$61,0)</f>
        <v>0</v>
      </c>
      <c r="M490" s="109">
        <f>IF(I490="x",G490*[1]RESULTATS!$I$61,0)</f>
        <v>0</v>
      </c>
    </row>
    <row r="491" spans="1:13" s="9" customFormat="1" ht="15.75" x14ac:dyDescent="0.25">
      <c r="A491" s="8"/>
      <c r="B491" s="8"/>
      <c r="F491" s="55" t="s">
        <v>86</v>
      </c>
      <c r="G491" s="3">
        <f>G490+G476+G475+G474+G473+G472+G471+G470+G469+G468+G467+G466+G465+G464+G462+G461+G460+G459</f>
        <v>67</v>
      </c>
      <c r="H491" s="4">
        <f>SUMIF(H459:H490,"x",G459:G490)</f>
        <v>0</v>
      </c>
      <c r="I491" s="4">
        <f>SUMIF(I459:I490,"x",G459:G490)</f>
        <v>0</v>
      </c>
      <c r="L491" s="22">
        <f>SUM(L459:L490)</f>
        <v>0</v>
      </c>
      <c r="M491" s="22">
        <f>SUM(M459:M490)</f>
        <v>0</v>
      </c>
    </row>
    <row r="492" spans="1:13" s="9" customFormat="1" ht="15.75" x14ac:dyDescent="0.25">
      <c r="A492" s="8"/>
      <c r="B492" s="8"/>
      <c r="F492" s="55" t="s">
        <v>87</v>
      </c>
      <c r="G492" s="22">
        <v>0.105</v>
      </c>
      <c r="H492" s="8"/>
      <c r="I492" s="8"/>
      <c r="L492" s="8"/>
      <c r="M492" s="8"/>
    </row>
    <row r="493" spans="1:13" s="9" customFormat="1" x14ac:dyDescent="0.25">
      <c r="A493" s="8"/>
      <c r="B493" s="8"/>
      <c r="F493" s="69"/>
      <c r="G493" s="8"/>
      <c r="H493" s="8"/>
      <c r="I493" s="8"/>
      <c r="L493" s="8"/>
      <c r="M493" s="8"/>
    </row>
    <row r="494" spans="1:13" ht="15.6" customHeight="1" x14ac:dyDescent="0.25">
      <c r="H494" s="8"/>
      <c r="L494" s="8"/>
      <c r="M494" s="8"/>
    </row>
    <row r="495" spans="1:13" x14ac:dyDescent="0.25">
      <c r="H495" s="8"/>
      <c r="L495" s="8"/>
      <c r="M495" s="8"/>
    </row>
    <row r="496" spans="1:13" x14ac:dyDescent="0.25">
      <c r="H496" s="8"/>
      <c r="L496" s="8"/>
      <c r="M496" s="8"/>
    </row>
    <row r="497" spans="8:13" x14ac:dyDescent="0.25">
      <c r="H497" s="8"/>
      <c r="L497" s="8"/>
      <c r="M497" s="8"/>
    </row>
    <row r="498" spans="8:13" x14ac:dyDescent="0.25">
      <c r="H498" s="8"/>
      <c r="L498" s="8"/>
      <c r="M498" s="8"/>
    </row>
    <row r="499" spans="8:13" x14ac:dyDescent="0.25">
      <c r="H499" s="8"/>
      <c r="L499" s="8"/>
      <c r="M499" s="8"/>
    </row>
    <row r="500" spans="8:13" x14ac:dyDescent="0.25">
      <c r="H500" s="8"/>
      <c r="L500" s="8"/>
      <c r="M500" s="8"/>
    </row>
    <row r="501" spans="8:13" x14ac:dyDescent="0.25">
      <c r="H501" s="8"/>
      <c r="L501" s="8"/>
      <c r="M501" s="8"/>
    </row>
    <row r="502" spans="8:13" x14ac:dyDescent="0.25">
      <c r="H502" s="8"/>
      <c r="L502" s="8"/>
      <c r="M502" s="8"/>
    </row>
    <row r="503" spans="8:13" x14ac:dyDescent="0.25">
      <c r="H503" s="8"/>
      <c r="L503" s="8"/>
      <c r="M503" s="8"/>
    </row>
    <row r="504" spans="8:13" x14ac:dyDescent="0.25">
      <c r="H504" s="8"/>
      <c r="L504" s="8"/>
      <c r="M504" s="8"/>
    </row>
    <row r="505" spans="8:13" x14ac:dyDescent="0.25">
      <c r="H505" s="8"/>
      <c r="L505" s="8"/>
      <c r="M505" s="8"/>
    </row>
    <row r="506" spans="8:13" x14ac:dyDescent="0.25">
      <c r="H506" s="8"/>
      <c r="L506" s="8"/>
      <c r="M506" s="8"/>
    </row>
    <row r="507" spans="8:13" x14ac:dyDescent="0.25">
      <c r="H507" s="8"/>
      <c r="L507" s="8"/>
      <c r="M507" s="8"/>
    </row>
    <row r="508" spans="8:13" x14ac:dyDescent="0.25">
      <c r="H508" s="8"/>
      <c r="L508" s="8"/>
      <c r="M508" s="8"/>
    </row>
    <row r="509" spans="8:13" x14ac:dyDescent="0.25">
      <c r="H509" s="8"/>
      <c r="L509" s="8"/>
      <c r="M509" s="8"/>
    </row>
    <row r="510" spans="8:13" x14ac:dyDescent="0.25">
      <c r="H510" s="8"/>
      <c r="L510" s="8"/>
      <c r="M510" s="8"/>
    </row>
    <row r="511" spans="8:13" x14ac:dyDescent="0.25">
      <c r="H511" s="8"/>
      <c r="L511" s="8"/>
      <c r="M511" s="8"/>
    </row>
    <row r="512" spans="8:13" x14ac:dyDescent="0.25">
      <c r="H512" s="8"/>
      <c r="L512" s="8"/>
      <c r="M512" s="8"/>
    </row>
    <row r="513" spans="8:13" x14ac:dyDescent="0.25">
      <c r="H513" s="8"/>
      <c r="L513" s="8"/>
      <c r="M513" s="8"/>
    </row>
    <row r="514" spans="8:13" x14ac:dyDescent="0.25">
      <c r="H514" s="8"/>
      <c r="L514" s="8"/>
      <c r="M514" s="8"/>
    </row>
    <row r="515" spans="8:13" x14ac:dyDescent="0.25">
      <c r="H515" s="8"/>
      <c r="L515" s="8"/>
      <c r="M515" s="8"/>
    </row>
    <row r="516" spans="8:13" x14ac:dyDescent="0.25">
      <c r="H516" s="8"/>
      <c r="L516" s="8"/>
      <c r="M516" s="8"/>
    </row>
    <row r="517" spans="8:13" x14ac:dyDescent="0.25">
      <c r="H517" s="8"/>
      <c r="L517" s="8"/>
      <c r="M517" s="8"/>
    </row>
    <row r="518" spans="8:13" x14ac:dyDescent="0.25">
      <c r="H518" s="8"/>
      <c r="L518" s="8"/>
      <c r="M518" s="8"/>
    </row>
    <row r="519" spans="8:13" x14ac:dyDescent="0.25">
      <c r="H519" s="8"/>
      <c r="L519" s="8"/>
      <c r="M519" s="8"/>
    </row>
    <row r="520" spans="8:13" x14ac:dyDescent="0.25">
      <c r="H520" s="8"/>
      <c r="L520" s="8"/>
      <c r="M520" s="8"/>
    </row>
    <row r="521" spans="8:13" x14ac:dyDescent="0.25">
      <c r="H521" s="8"/>
      <c r="L521" s="8"/>
      <c r="M521" s="8"/>
    </row>
    <row r="522" spans="8:13" x14ac:dyDescent="0.25">
      <c r="H522" s="8"/>
      <c r="L522" s="8"/>
      <c r="M522" s="8"/>
    </row>
    <row r="523" spans="8:13" x14ac:dyDescent="0.25">
      <c r="H523" s="8"/>
      <c r="L523" s="8"/>
      <c r="M523" s="8"/>
    </row>
    <row r="524" spans="8:13" x14ac:dyDescent="0.25">
      <c r="H524" s="8"/>
      <c r="L524" s="8"/>
      <c r="M524" s="8"/>
    </row>
    <row r="525" spans="8:13" x14ac:dyDescent="0.25">
      <c r="H525" s="8"/>
      <c r="L525" s="8"/>
      <c r="M525" s="8"/>
    </row>
    <row r="526" spans="8:13" x14ac:dyDescent="0.25">
      <c r="H526" s="8"/>
      <c r="L526" s="8"/>
      <c r="M526" s="8"/>
    </row>
    <row r="527" spans="8:13" x14ac:dyDescent="0.25">
      <c r="H527" s="8"/>
      <c r="L527" s="8"/>
      <c r="M527" s="8"/>
    </row>
    <row r="528" spans="8:13" x14ac:dyDescent="0.25">
      <c r="H528" s="8"/>
      <c r="L528" s="8"/>
      <c r="M528" s="8"/>
    </row>
    <row r="529" spans="8:13" x14ac:dyDescent="0.25">
      <c r="H529" s="8"/>
      <c r="L529" s="8"/>
      <c r="M529" s="8"/>
    </row>
    <row r="530" spans="8:13" x14ac:dyDescent="0.25">
      <c r="H530" s="8"/>
      <c r="L530" s="8"/>
      <c r="M530" s="8"/>
    </row>
    <row r="531" spans="8:13" x14ac:dyDescent="0.25">
      <c r="H531" s="8"/>
      <c r="L531" s="8"/>
      <c r="M531" s="8"/>
    </row>
    <row r="532" spans="8:13" x14ac:dyDescent="0.25">
      <c r="H532" s="8"/>
      <c r="L532" s="8"/>
      <c r="M532" s="8"/>
    </row>
    <row r="533" spans="8:13" x14ac:dyDescent="0.25">
      <c r="H533" s="8"/>
      <c r="L533" s="8"/>
      <c r="M533" s="8"/>
    </row>
    <row r="534" spans="8:13" x14ac:dyDescent="0.25">
      <c r="H534" s="8"/>
      <c r="L534" s="8"/>
      <c r="M534" s="8"/>
    </row>
    <row r="535" spans="8:13" x14ac:dyDescent="0.25">
      <c r="H535" s="8"/>
      <c r="L535" s="8"/>
      <c r="M535" s="8"/>
    </row>
    <row r="536" spans="8:13" x14ac:dyDescent="0.25">
      <c r="H536" s="8"/>
      <c r="L536" s="8"/>
      <c r="M536" s="8"/>
    </row>
    <row r="537" spans="8:13" x14ac:dyDescent="0.25">
      <c r="H537" s="8"/>
      <c r="L537" s="8"/>
      <c r="M537" s="8"/>
    </row>
    <row r="538" spans="8:13" x14ac:dyDescent="0.25">
      <c r="H538" s="8"/>
      <c r="L538" s="8"/>
      <c r="M538" s="8"/>
    </row>
    <row r="539" spans="8:13" x14ac:dyDescent="0.25">
      <c r="H539" s="8"/>
      <c r="L539" s="8"/>
      <c r="M539" s="8"/>
    </row>
    <row r="540" spans="8:13" x14ac:dyDescent="0.25">
      <c r="H540" s="8"/>
      <c r="L540" s="8"/>
      <c r="M540" s="8"/>
    </row>
    <row r="541" spans="8:13" x14ac:dyDescent="0.25">
      <c r="H541" s="8"/>
      <c r="L541" s="8"/>
      <c r="M541" s="8"/>
    </row>
    <row r="542" spans="8:13" x14ac:dyDescent="0.25">
      <c r="H542" s="8"/>
      <c r="L542" s="8"/>
      <c r="M542" s="8"/>
    </row>
    <row r="543" spans="8:13" x14ac:dyDescent="0.25">
      <c r="H543" s="8"/>
      <c r="L543" s="8"/>
      <c r="M543" s="8"/>
    </row>
    <row r="544" spans="8:13" x14ac:dyDescent="0.25">
      <c r="H544" s="8"/>
      <c r="L544" s="8"/>
      <c r="M544" s="8"/>
    </row>
    <row r="545" spans="8:13" x14ac:dyDescent="0.25">
      <c r="H545" s="8"/>
      <c r="L545" s="8"/>
      <c r="M545" s="8"/>
    </row>
    <row r="546" spans="8:13" x14ac:dyDescent="0.25">
      <c r="H546" s="8"/>
      <c r="L546" s="8"/>
      <c r="M546" s="8"/>
    </row>
    <row r="547" spans="8:13" x14ac:dyDescent="0.25">
      <c r="H547" s="8"/>
      <c r="L547" s="8"/>
      <c r="M547" s="8"/>
    </row>
    <row r="548" spans="8:13" x14ac:dyDescent="0.25">
      <c r="H548" s="8"/>
      <c r="L548" s="8"/>
      <c r="M548" s="8"/>
    </row>
    <row r="549" spans="8:13" x14ac:dyDescent="0.25">
      <c r="H549" s="8"/>
      <c r="L549" s="8"/>
      <c r="M549" s="8"/>
    </row>
    <row r="550" spans="8:13" x14ac:dyDescent="0.25">
      <c r="H550" s="8"/>
      <c r="L550" s="8"/>
      <c r="M550" s="8"/>
    </row>
    <row r="551" spans="8:13" x14ac:dyDescent="0.25">
      <c r="H551" s="8"/>
      <c r="L551" s="8"/>
      <c r="M551" s="8"/>
    </row>
    <row r="552" spans="8:13" x14ac:dyDescent="0.25">
      <c r="H552" s="8"/>
      <c r="L552" s="8"/>
      <c r="M552" s="8"/>
    </row>
    <row r="553" spans="8:13" x14ac:dyDescent="0.25">
      <c r="H553" s="8"/>
      <c r="L553" s="8"/>
      <c r="M553" s="8"/>
    </row>
    <row r="554" spans="8:13" x14ac:dyDescent="0.25">
      <c r="H554" s="8"/>
      <c r="L554" s="8"/>
      <c r="M554" s="8"/>
    </row>
    <row r="555" spans="8:13" x14ac:dyDescent="0.25">
      <c r="H555" s="8"/>
      <c r="L555" s="8"/>
      <c r="M555" s="8"/>
    </row>
    <row r="556" spans="8:13" x14ac:dyDescent="0.25">
      <c r="H556" s="8"/>
      <c r="L556" s="8"/>
      <c r="M556" s="8"/>
    </row>
    <row r="557" spans="8:13" x14ac:dyDescent="0.25">
      <c r="H557" s="8"/>
      <c r="L557" s="8"/>
      <c r="M557" s="8"/>
    </row>
    <row r="558" spans="8:13" x14ac:dyDescent="0.25">
      <c r="H558" s="8"/>
      <c r="L558" s="8"/>
      <c r="M558" s="8"/>
    </row>
    <row r="559" spans="8:13" x14ac:dyDescent="0.25">
      <c r="H559" s="8"/>
      <c r="L559" s="8"/>
      <c r="M559" s="8"/>
    </row>
    <row r="560" spans="8:13" x14ac:dyDescent="0.25">
      <c r="H560" s="8"/>
      <c r="L560" s="8"/>
      <c r="M560" s="8"/>
    </row>
    <row r="561" spans="8:13" x14ac:dyDescent="0.25">
      <c r="H561" s="8"/>
      <c r="L561" s="8"/>
      <c r="M561" s="8"/>
    </row>
    <row r="562" spans="8:13" x14ac:dyDescent="0.25">
      <c r="H562" s="8"/>
      <c r="L562" s="8"/>
      <c r="M562" s="8"/>
    </row>
    <row r="563" spans="8:13" x14ac:dyDescent="0.25">
      <c r="H563" s="8"/>
      <c r="L563" s="8"/>
      <c r="M563" s="8"/>
    </row>
    <row r="564" spans="8:13" x14ac:dyDescent="0.25">
      <c r="H564" s="8"/>
      <c r="L564" s="8"/>
      <c r="M564" s="8"/>
    </row>
    <row r="565" spans="8:13" x14ac:dyDescent="0.25">
      <c r="H565" s="8"/>
      <c r="L565" s="8"/>
      <c r="M565" s="8"/>
    </row>
    <row r="566" spans="8:13" x14ac:dyDescent="0.25">
      <c r="H566" s="8"/>
      <c r="L566" s="8"/>
      <c r="M566" s="8"/>
    </row>
    <row r="567" spans="8:13" x14ac:dyDescent="0.25">
      <c r="H567" s="8"/>
      <c r="L567" s="8"/>
      <c r="M567" s="8"/>
    </row>
    <row r="568" spans="8:13" x14ac:dyDescent="0.25">
      <c r="H568" s="8"/>
      <c r="L568" s="8"/>
      <c r="M568" s="8"/>
    </row>
    <row r="569" spans="8:13" x14ac:dyDescent="0.25">
      <c r="H569" s="8"/>
      <c r="L569" s="8"/>
      <c r="M569" s="8"/>
    </row>
    <row r="570" spans="8:13" x14ac:dyDescent="0.25">
      <c r="H570" s="8"/>
      <c r="L570" s="8"/>
      <c r="M570" s="8"/>
    </row>
    <row r="571" spans="8:13" x14ac:dyDescent="0.25">
      <c r="H571" s="8"/>
      <c r="L571" s="8"/>
      <c r="M571" s="8"/>
    </row>
    <row r="572" spans="8:13" x14ac:dyDescent="0.25">
      <c r="H572" s="8"/>
      <c r="L572" s="8"/>
      <c r="M572" s="8"/>
    </row>
    <row r="573" spans="8:13" x14ac:dyDescent="0.25">
      <c r="H573" s="8"/>
      <c r="L573" s="8"/>
      <c r="M573" s="8"/>
    </row>
    <row r="574" spans="8:13" x14ac:dyDescent="0.25">
      <c r="H574" s="8"/>
      <c r="L574" s="8"/>
      <c r="M574" s="8"/>
    </row>
    <row r="575" spans="8:13" x14ac:dyDescent="0.25">
      <c r="H575" s="8"/>
      <c r="L575" s="8"/>
      <c r="M575" s="8"/>
    </row>
    <row r="576" spans="8:13" x14ac:dyDescent="0.25">
      <c r="H576" s="8"/>
      <c r="L576" s="8"/>
      <c r="M576" s="8"/>
    </row>
    <row r="577" spans="8:13" x14ac:dyDescent="0.25">
      <c r="H577" s="8"/>
      <c r="L577" s="8"/>
      <c r="M577" s="8"/>
    </row>
    <row r="578" spans="8:13" x14ac:dyDescent="0.25">
      <c r="H578" s="8"/>
      <c r="L578" s="8"/>
      <c r="M578" s="8"/>
    </row>
    <row r="579" spans="8:13" x14ac:dyDescent="0.25">
      <c r="H579" s="8"/>
      <c r="L579" s="8"/>
      <c r="M579" s="8"/>
    </row>
    <row r="580" spans="8:13" x14ac:dyDescent="0.25">
      <c r="H580" s="8"/>
      <c r="L580" s="8"/>
      <c r="M580" s="8"/>
    </row>
    <row r="581" spans="8:13" x14ac:dyDescent="0.25">
      <c r="H581" s="8"/>
      <c r="L581" s="8"/>
      <c r="M581" s="8"/>
    </row>
    <row r="582" spans="8:13" x14ac:dyDescent="0.25">
      <c r="H582" s="8"/>
      <c r="L582" s="8"/>
      <c r="M582" s="8"/>
    </row>
    <row r="583" spans="8:13" x14ac:dyDescent="0.25">
      <c r="H583" s="8"/>
      <c r="L583" s="8"/>
      <c r="M583" s="8"/>
    </row>
    <row r="584" spans="8:13" x14ac:dyDescent="0.25">
      <c r="H584" s="8"/>
      <c r="L584" s="8"/>
      <c r="M584" s="8"/>
    </row>
    <row r="585" spans="8:13" x14ac:dyDescent="0.25">
      <c r="H585" s="8"/>
      <c r="L585" s="8"/>
      <c r="M585" s="8"/>
    </row>
    <row r="586" spans="8:13" x14ac:dyDescent="0.25">
      <c r="H586" s="8"/>
      <c r="L586" s="8"/>
      <c r="M586" s="8"/>
    </row>
    <row r="587" spans="8:13" x14ac:dyDescent="0.25">
      <c r="H587" s="8"/>
      <c r="L587" s="8"/>
      <c r="M587" s="8"/>
    </row>
    <row r="588" spans="8:13" x14ac:dyDescent="0.25">
      <c r="H588" s="8"/>
      <c r="L588" s="8"/>
      <c r="M588" s="8"/>
    </row>
    <row r="589" spans="8:13" x14ac:dyDescent="0.25">
      <c r="H589" s="8"/>
      <c r="L589" s="8"/>
      <c r="M589" s="8"/>
    </row>
    <row r="590" spans="8:13" x14ac:dyDescent="0.25">
      <c r="H590" s="8"/>
      <c r="L590" s="8"/>
      <c r="M590" s="8"/>
    </row>
    <row r="591" spans="8:13" x14ac:dyDescent="0.25">
      <c r="H591" s="8"/>
      <c r="L591" s="8"/>
      <c r="M591" s="8"/>
    </row>
    <row r="592" spans="8:13" x14ac:dyDescent="0.25">
      <c r="H592" s="8"/>
      <c r="L592" s="8"/>
      <c r="M592" s="8"/>
    </row>
    <row r="593" spans="8:13" x14ac:dyDescent="0.25">
      <c r="H593" s="8"/>
      <c r="L593" s="8"/>
      <c r="M593" s="8"/>
    </row>
    <row r="594" spans="8:13" x14ac:dyDescent="0.25">
      <c r="H594" s="8"/>
      <c r="L594" s="8"/>
      <c r="M594" s="8"/>
    </row>
    <row r="595" spans="8:13" x14ac:dyDescent="0.25">
      <c r="H595" s="8"/>
      <c r="L595" s="8"/>
      <c r="M595" s="8"/>
    </row>
    <row r="596" spans="8:13" x14ac:dyDescent="0.25">
      <c r="H596" s="8"/>
      <c r="L596" s="8"/>
      <c r="M596" s="8"/>
    </row>
    <row r="597" spans="8:13" x14ac:dyDescent="0.25">
      <c r="H597" s="8"/>
      <c r="L597" s="8"/>
      <c r="M597" s="8"/>
    </row>
    <row r="598" spans="8:13" x14ac:dyDescent="0.25">
      <c r="H598" s="8"/>
      <c r="L598" s="8"/>
      <c r="M598" s="8"/>
    </row>
    <row r="599" spans="8:13" x14ac:dyDescent="0.25">
      <c r="H599" s="8"/>
      <c r="L599" s="8"/>
      <c r="M599" s="8"/>
    </row>
    <row r="600" spans="8:13" x14ac:dyDescent="0.25">
      <c r="H600" s="8"/>
      <c r="L600" s="8"/>
      <c r="M600" s="8"/>
    </row>
    <row r="601" spans="8:13" x14ac:dyDescent="0.25">
      <c r="H601" s="8"/>
      <c r="L601" s="8"/>
      <c r="M601" s="8"/>
    </row>
    <row r="602" spans="8:13" x14ac:dyDescent="0.25">
      <c r="H602" s="8"/>
      <c r="L602" s="8"/>
      <c r="M602" s="8"/>
    </row>
    <row r="603" spans="8:13" x14ac:dyDescent="0.25">
      <c r="H603" s="8"/>
      <c r="L603" s="8"/>
      <c r="M603" s="8"/>
    </row>
    <row r="604" spans="8:13" x14ac:dyDescent="0.25">
      <c r="H604" s="8"/>
      <c r="L604" s="8"/>
      <c r="M604" s="8"/>
    </row>
    <row r="605" spans="8:13" x14ac:dyDescent="0.25">
      <c r="H605" s="8"/>
      <c r="L605" s="8"/>
      <c r="M605" s="8"/>
    </row>
    <row r="606" spans="8:13" x14ac:dyDescent="0.25">
      <c r="H606" s="8"/>
      <c r="L606" s="8"/>
      <c r="M606" s="8"/>
    </row>
    <row r="607" spans="8:13" x14ac:dyDescent="0.25">
      <c r="H607" s="8"/>
      <c r="L607" s="8"/>
      <c r="M607" s="8"/>
    </row>
    <row r="608" spans="8:13" x14ac:dyDescent="0.25">
      <c r="H608" s="8"/>
      <c r="L608" s="8"/>
      <c r="M608" s="8"/>
    </row>
    <row r="609" spans="8:13" x14ac:dyDescent="0.25">
      <c r="H609" s="8"/>
      <c r="L609" s="8"/>
      <c r="M609" s="8"/>
    </row>
    <row r="610" spans="8:13" x14ac:dyDescent="0.25">
      <c r="H610" s="8"/>
      <c r="L610" s="8"/>
      <c r="M610" s="8"/>
    </row>
    <row r="611" spans="8:13" x14ac:dyDescent="0.25">
      <c r="H611" s="8"/>
      <c r="L611" s="8"/>
      <c r="M611" s="8"/>
    </row>
    <row r="612" spans="8:13" x14ac:dyDescent="0.25">
      <c r="H612" s="8"/>
      <c r="L612" s="8"/>
      <c r="M612" s="8"/>
    </row>
    <row r="613" spans="8:13" x14ac:dyDescent="0.25">
      <c r="H613" s="8"/>
      <c r="L613" s="8"/>
      <c r="M613" s="8"/>
    </row>
    <row r="614" spans="8:13" x14ac:dyDescent="0.25">
      <c r="H614" s="8"/>
      <c r="L614" s="8"/>
      <c r="M614" s="8"/>
    </row>
    <row r="615" spans="8:13" x14ac:dyDescent="0.25">
      <c r="H615" s="8"/>
      <c r="L615" s="8"/>
      <c r="M615" s="8"/>
    </row>
    <row r="616" spans="8:13" x14ac:dyDescent="0.25">
      <c r="H616" s="8"/>
      <c r="L616" s="8"/>
      <c r="M616" s="8"/>
    </row>
    <row r="617" spans="8:13" x14ac:dyDescent="0.25">
      <c r="H617" s="8"/>
      <c r="L617" s="8"/>
      <c r="M617" s="8"/>
    </row>
    <row r="618" spans="8:13" x14ac:dyDescent="0.25">
      <c r="H618" s="8"/>
      <c r="L618" s="8"/>
      <c r="M618" s="8"/>
    </row>
    <row r="619" spans="8:13" x14ac:dyDescent="0.25">
      <c r="H619" s="8"/>
      <c r="L619" s="8"/>
      <c r="M619" s="8"/>
    </row>
    <row r="620" spans="8:13" x14ac:dyDescent="0.25">
      <c r="H620" s="8"/>
      <c r="L620" s="8"/>
      <c r="M620" s="8"/>
    </row>
    <row r="621" spans="8:13" x14ac:dyDescent="0.25">
      <c r="H621" s="8"/>
      <c r="L621" s="8"/>
      <c r="M621" s="8"/>
    </row>
    <row r="622" spans="8:13" x14ac:dyDescent="0.25">
      <c r="H622" s="8"/>
      <c r="L622" s="8"/>
      <c r="M622" s="8"/>
    </row>
    <row r="623" spans="8:13" x14ac:dyDescent="0.25">
      <c r="H623" s="8"/>
      <c r="L623" s="8"/>
      <c r="M623" s="8"/>
    </row>
    <row r="624" spans="8:13" x14ac:dyDescent="0.25">
      <c r="H624" s="8"/>
      <c r="L624" s="8"/>
      <c r="M624" s="8"/>
    </row>
    <row r="625" spans="8:13" x14ac:dyDescent="0.25">
      <c r="H625" s="8"/>
      <c r="L625" s="8"/>
      <c r="M625" s="8"/>
    </row>
    <row r="626" spans="8:13" x14ac:dyDescent="0.25">
      <c r="H626" s="8"/>
      <c r="L626" s="8"/>
      <c r="M626" s="8"/>
    </row>
    <row r="627" spans="8:13" x14ac:dyDescent="0.25">
      <c r="H627" s="8"/>
      <c r="L627" s="8"/>
      <c r="M627" s="8"/>
    </row>
    <row r="628" spans="8:13" x14ac:dyDescent="0.25">
      <c r="H628" s="8"/>
      <c r="L628" s="8"/>
      <c r="M628" s="8"/>
    </row>
    <row r="629" spans="8:13" x14ac:dyDescent="0.25">
      <c r="H629" s="8"/>
      <c r="L629" s="8"/>
      <c r="M629" s="8"/>
    </row>
    <row r="630" spans="8:13" x14ac:dyDescent="0.25">
      <c r="H630" s="8"/>
      <c r="L630" s="8"/>
      <c r="M630" s="8"/>
    </row>
    <row r="631" spans="8:13" x14ac:dyDescent="0.25">
      <c r="H631" s="8"/>
      <c r="L631" s="8"/>
      <c r="M631" s="8"/>
    </row>
    <row r="632" spans="8:13" x14ac:dyDescent="0.25">
      <c r="H632" s="8"/>
      <c r="L632" s="8"/>
      <c r="M632" s="8"/>
    </row>
    <row r="633" spans="8:13" x14ac:dyDescent="0.25">
      <c r="H633" s="8"/>
      <c r="L633" s="8"/>
      <c r="M633" s="8"/>
    </row>
    <row r="634" spans="8:13" x14ac:dyDescent="0.25">
      <c r="H634" s="8"/>
      <c r="L634" s="8"/>
      <c r="M634" s="8"/>
    </row>
    <row r="635" spans="8:13" x14ac:dyDescent="0.25">
      <c r="H635" s="8"/>
      <c r="L635" s="8"/>
      <c r="M635" s="8"/>
    </row>
    <row r="636" spans="8:13" x14ac:dyDescent="0.25">
      <c r="H636" s="8"/>
      <c r="L636" s="8"/>
      <c r="M636" s="8"/>
    </row>
    <row r="637" spans="8:13" x14ac:dyDescent="0.25">
      <c r="H637" s="8"/>
      <c r="L637" s="8"/>
      <c r="M637" s="8"/>
    </row>
    <row r="638" spans="8:13" x14ac:dyDescent="0.25">
      <c r="H638" s="8"/>
      <c r="L638" s="8"/>
      <c r="M638" s="8"/>
    </row>
    <row r="639" spans="8:13" x14ac:dyDescent="0.25">
      <c r="H639" s="8"/>
      <c r="L639" s="8"/>
      <c r="M639" s="8"/>
    </row>
    <row r="640" spans="8:13" x14ac:dyDescent="0.25">
      <c r="H640" s="8"/>
    </row>
    <row r="641" spans="8:8" x14ac:dyDescent="0.25">
      <c r="H641" s="8"/>
    </row>
    <row r="642" spans="8:8" x14ac:dyDescent="0.25">
      <c r="H642" s="8"/>
    </row>
    <row r="643" spans="8:8" x14ac:dyDescent="0.25">
      <c r="H643" s="8"/>
    </row>
    <row r="644" spans="8:8" x14ac:dyDescent="0.25">
      <c r="H644" s="8"/>
    </row>
    <row r="645" spans="8:8" x14ac:dyDescent="0.25">
      <c r="H645" s="8"/>
    </row>
    <row r="646" spans="8:8" x14ac:dyDescent="0.25">
      <c r="H646" s="8"/>
    </row>
    <row r="647" spans="8:8" x14ac:dyDescent="0.25">
      <c r="H647" s="8"/>
    </row>
    <row r="648" spans="8:8" x14ac:dyDescent="0.25">
      <c r="H648" s="8"/>
    </row>
    <row r="649" spans="8:8" x14ac:dyDescent="0.25">
      <c r="H649" s="8"/>
    </row>
    <row r="650" spans="8:8" x14ac:dyDescent="0.25">
      <c r="H650" s="8"/>
    </row>
    <row r="651" spans="8:8" x14ac:dyDescent="0.25">
      <c r="H651" s="8"/>
    </row>
    <row r="652" spans="8:8" x14ac:dyDescent="0.25">
      <c r="H652" s="8"/>
    </row>
    <row r="653" spans="8:8" x14ac:dyDescent="0.25">
      <c r="H653" s="8"/>
    </row>
    <row r="654" spans="8:8" x14ac:dyDescent="0.25">
      <c r="H654" s="8"/>
    </row>
    <row r="655" spans="8:8" x14ac:dyDescent="0.25">
      <c r="H655" s="8"/>
    </row>
    <row r="656" spans="8:8" x14ac:dyDescent="0.25">
      <c r="H656" s="8"/>
    </row>
    <row r="657" spans="8:8" x14ac:dyDescent="0.25">
      <c r="H657" s="8"/>
    </row>
    <row r="658" spans="8:8" x14ac:dyDescent="0.25">
      <c r="H658" s="8"/>
    </row>
    <row r="659" spans="8:8" x14ac:dyDescent="0.25">
      <c r="H659" s="8"/>
    </row>
    <row r="660" spans="8:8" x14ac:dyDescent="0.25">
      <c r="H660" s="8"/>
    </row>
    <row r="661" spans="8:8" x14ac:dyDescent="0.25">
      <c r="H661" s="8"/>
    </row>
    <row r="662" spans="8:8" x14ac:dyDescent="0.25">
      <c r="H662" s="8"/>
    </row>
    <row r="663" spans="8:8" x14ac:dyDescent="0.25">
      <c r="H663" s="8"/>
    </row>
    <row r="664" spans="8:8" x14ac:dyDescent="0.25">
      <c r="H664" s="8"/>
    </row>
    <row r="665" spans="8:8" x14ac:dyDescent="0.25">
      <c r="H665" s="8"/>
    </row>
    <row r="666" spans="8:8" x14ac:dyDescent="0.25">
      <c r="H666" s="8"/>
    </row>
    <row r="667" spans="8:8" x14ac:dyDescent="0.25">
      <c r="H667" s="8"/>
    </row>
    <row r="668" spans="8:8" x14ac:dyDescent="0.25">
      <c r="H668" s="8"/>
    </row>
    <row r="669" spans="8:8" x14ac:dyDescent="0.25">
      <c r="H669" s="8"/>
    </row>
    <row r="670" spans="8:8" x14ac:dyDescent="0.25">
      <c r="H670" s="8"/>
    </row>
    <row r="671" spans="8:8" x14ac:dyDescent="0.25">
      <c r="H671" s="8"/>
    </row>
    <row r="672" spans="8:8" x14ac:dyDescent="0.25">
      <c r="H672" s="8"/>
    </row>
    <row r="673" spans="8:8" x14ac:dyDescent="0.25">
      <c r="H673" s="8"/>
    </row>
    <row r="674" spans="8:8" x14ac:dyDescent="0.25">
      <c r="H674" s="8"/>
    </row>
    <row r="675" spans="8:8" x14ac:dyDescent="0.25">
      <c r="H675" s="8"/>
    </row>
    <row r="676" spans="8:8" x14ac:dyDescent="0.25">
      <c r="H676" s="8"/>
    </row>
    <row r="677" spans="8:8" x14ac:dyDescent="0.25">
      <c r="H677" s="8"/>
    </row>
    <row r="678" spans="8:8" x14ac:dyDescent="0.25">
      <c r="H678" s="8"/>
    </row>
    <row r="679" spans="8:8" x14ac:dyDescent="0.25">
      <c r="H679" s="8"/>
    </row>
    <row r="680" spans="8:8" x14ac:dyDescent="0.25">
      <c r="H680" s="8"/>
    </row>
    <row r="681" spans="8:8" x14ac:dyDescent="0.25">
      <c r="H681" s="8"/>
    </row>
    <row r="682" spans="8:8" x14ac:dyDescent="0.25">
      <c r="H682" s="8"/>
    </row>
    <row r="683" spans="8:8" x14ac:dyDescent="0.25">
      <c r="H683" s="8"/>
    </row>
    <row r="684" spans="8:8" x14ac:dyDescent="0.25">
      <c r="H684" s="8"/>
    </row>
    <row r="685" spans="8:8" x14ac:dyDescent="0.25">
      <c r="H685" s="8"/>
    </row>
    <row r="686" spans="8:8" x14ac:dyDescent="0.25">
      <c r="H686" s="8"/>
    </row>
    <row r="687" spans="8:8" x14ac:dyDescent="0.25">
      <c r="H687" s="8"/>
    </row>
    <row r="688" spans="8:8" x14ac:dyDescent="0.25">
      <c r="H688" s="8"/>
    </row>
    <row r="689" spans="8:8" x14ac:dyDescent="0.25">
      <c r="H689" s="8"/>
    </row>
    <row r="690" spans="8:8" x14ac:dyDescent="0.25">
      <c r="H690" s="8"/>
    </row>
    <row r="691" spans="8:8" x14ac:dyDescent="0.25">
      <c r="H691" s="8"/>
    </row>
    <row r="692" spans="8:8" x14ac:dyDescent="0.25">
      <c r="H692" s="8"/>
    </row>
    <row r="693" spans="8:8" x14ac:dyDescent="0.25">
      <c r="H693" s="8"/>
    </row>
    <row r="694" spans="8:8" x14ac:dyDescent="0.25">
      <c r="H694" s="8"/>
    </row>
    <row r="695" spans="8:8" x14ac:dyDescent="0.25">
      <c r="H695" s="8"/>
    </row>
    <row r="696" spans="8:8" x14ac:dyDescent="0.25">
      <c r="H696" s="8"/>
    </row>
    <row r="697" spans="8:8" x14ac:dyDescent="0.25">
      <c r="H697" s="8"/>
    </row>
    <row r="698" spans="8:8" x14ac:dyDescent="0.25">
      <c r="H698" s="8"/>
    </row>
    <row r="699" spans="8:8" x14ac:dyDescent="0.25">
      <c r="H699" s="8"/>
    </row>
    <row r="700" spans="8:8" x14ac:dyDescent="0.25">
      <c r="H700" s="8"/>
    </row>
    <row r="701" spans="8:8" x14ac:dyDescent="0.25">
      <c r="H701" s="8"/>
    </row>
    <row r="702" spans="8:8" x14ac:dyDescent="0.25">
      <c r="H702" s="8"/>
    </row>
    <row r="703" spans="8:8" x14ac:dyDescent="0.25">
      <c r="H703" s="8"/>
    </row>
    <row r="704" spans="8:8" x14ac:dyDescent="0.25">
      <c r="H704" s="8"/>
    </row>
    <row r="705" spans="8:8" x14ac:dyDescent="0.25">
      <c r="H705" s="8"/>
    </row>
    <row r="706" spans="8:8" x14ac:dyDescent="0.25">
      <c r="H706" s="8"/>
    </row>
    <row r="707" spans="8:8" x14ac:dyDescent="0.25">
      <c r="H707" s="8"/>
    </row>
    <row r="708" spans="8:8" x14ac:dyDescent="0.25">
      <c r="H708" s="8"/>
    </row>
    <row r="709" spans="8:8" x14ac:dyDescent="0.25">
      <c r="H709" s="8"/>
    </row>
    <row r="710" spans="8:8" x14ac:dyDescent="0.25">
      <c r="H710" s="8"/>
    </row>
    <row r="711" spans="8:8" x14ac:dyDescent="0.25">
      <c r="H711" s="8"/>
    </row>
    <row r="712" spans="8:8" x14ac:dyDescent="0.25">
      <c r="H712" s="8"/>
    </row>
    <row r="713" spans="8:8" x14ac:dyDescent="0.25">
      <c r="H713" s="8"/>
    </row>
    <row r="714" spans="8:8" x14ac:dyDescent="0.25">
      <c r="H714" s="8"/>
    </row>
    <row r="715" spans="8:8" x14ac:dyDescent="0.25">
      <c r="H715" s="8"/>
    </row>
    <row r="716" spans="8:8" x14ac:dyDescent="0.25">
      <c r="H716" s="8"/>
    </row>
    <row r="717" spans="8:8" x14ac:dyDescent="0.25">
      <c r="H717" s="8"/>
    </row>
    <row r="718" spans="8:8" x14ac:dyDescent="0.25">
      <c r="H718" s="8"/>
    </row>
    <row r="719" spans="8:8" x14ac:dyDescent="0.25">
      <c r="H719" s="8"/>
    </row>
    <row r="720" spans="8:8" x14ac:dyDescent="0.25">
      <c r="H720" s="8"/>
    </row>
    <row r="721" spans="8:8" x14ac:dyDescent="0.25">
      <c r="H721" s="8"/>
    </row>
    <row r="722" spans="8:8" x14ac:dyDescent="0.25">
      <c r="H722" s="8"/>
    </row>
    <row r="723" spans="8:8" x14ac:dyDescent="0.25">
      <c r="H723" s="8"/>
    </row>
    <row r="724" spans="8:8" x14ac:dyDescent="0.25">
      <c r="H724" s="8"/>
    </row>
    <row r="725" spans="8:8" x14ac:dyDescent="0.25">
      <c r="H725" s="8"/>
    </row>
    <row r="726" spans="8:8" x14ac:dyDescent="0.25">
      <c r="H726" s="8"/>
    </row>
    <row r="727" spans="8:8" x14ac:dyDescent="0.25">
      <c r="H727" s="8"/>
    </row>
    <row r="728" spans="8:8" x14ac:dyDescent="0.25">
      <c r="H728" s="8"/>
    </row>
    <row r="729" spans="8:8" x14ac:dyDescent="0.25">
      <c r="H729" s="8"/>
    </row>
    <row r="730" spans="8:8" x14ac:dyDescent="0.25">
      <c r="H730" s="8"/>
    </row>
    <row r="731" spans="8:8" x14ac:dyDescent="0.25">
      <c r="H731" s="8"/>
    </row>
    <row r="732" spans="8:8" x14ac:dyDescent="0.25">
      <c r="H732" s="8"/>
    </row>
    <row r="733" spans="8:8" x14ac:dyDescent="0.25">
      <c r="H733" s="8"/>
    </row>
    <row r="734" spans="8:8" x14ac:dyDescent="0.25">
      <c r="H734" s="8"/>
    </row>
    <row r="735" spans="8:8" x14ac:dyDescent="0.25">
      <c r="H735" s="8"/>
    </row>
    <row r="736" spans="8:8" x14ac:dyDescent="0.25">
      <c r="H736" s="8"/>
    </row>
    <row r="737" spans="8:8" x14ac:dyDescent="0.25">
      <c r="H737" s="8"/>
    </row>
    <row r="738" spans="8:8" x14ac:dyDescent="0.25">
      <c r="H738" s="8"/>
    </row>
    <row r="739" spans="8:8" x14ac:dyDescent="0.25">
      <c r="H739" s="8"/>
    </row>
    <row r="740" spans="8:8" x14ac:dyDescent="0.25">
      <c r="H740" s="8"/>
    </row>
    <row r="741" spans="8:8" x14ac:dyDescent="0.25">
      <c r="H741" s="8"/>
    </row>
    <row r="742" spans="8:8" x14ac:dyDescent="0.25">
      <c r="H742" s="8"/>
    </row>
    <row r="743" spans="8:8" x14ac:dyDescent="0.25">
      <c r="H743" s="8"/>
    </row>
    <row r="744" spans="8:8" x14ac:dyDescent="0.25">
      <c r="H744" s="8"/>
    </row>
    <row r="745" spans="8:8" x14ac:dyDescent="0.25">
      <c r="H745" s="8"/>
    </row>
    <row r="746" spans="8:8" x14ac:dyDescent="0.25">
      <c r="H746" s="8"/>
    </row>
    <row r="747" spans="8:8" x14ac:dyDescent="0.25">
      <c r="H747" s="8"/>
    </row>
    <row r="748" spans="8:8" x14ac:dyDescent="0.25">
      <c r="H748" s="8"/>
    </row>
    <row r="749" spans="8:8" x14ac:dyDescent="0.25">
      <c r="H749" s="8"/>
    </row>
    <row r="750" spans="8:8" x14ac:dyDescent="0.25">
      <c r="H750" s="8"/>
    </row>
    <row r="751" spans="8:8" x14ac:dyDescent="0.25">
      <c r="H751" s="8"/>
    </row>
    <row r="752" spans="8:8" x14ac:dyDescent="0.25">
      <c r="H752" s="8"/>
    </row>
    <row r="753" spans="8:8" x14ac:dyDescent="0.25">
      <c r="H753" s="8"/>
    </row>
    <row r="754" spans="8:8" x14ac:dyDescent="0.25">
      <c r="H754" s="8"/>
    </row>
    <row r="755" spans="8:8" x14ac:dyDescent="0.25">
      <c r="H755" s="8"/>
    </row>
    <row r="756" spans="8:8" x14ac:dyDescent="0.25">
      <c r="H756" s="8"/>
    </row>
    <row r="757" spans="8:8" x14ac:dyDescent="0.25">
      <c r="H757" s="8"/>
    </row>
    <row r="758" spans="8:8" x14ac:dyDescent="0.25">
      <c r="H758" s="8"/>
    </row>
    <row r="759" spans="8:8" x14ac:dyDescent="0.25">
      <c r="H759" s="8"/>
    </row>
    <row r="760" spans="8:8" x14ac:dyDescent="0.25">
      <c r="H760" s="8"/>
    </row>
    <row r="761" spans="8:8" x14ac:dyDescent="0.25">
      <c r="H761" s="8"/>
    </row>
    <row r="762" spans="8:8" x14ac:dyDescent="0.25">
      <c r="H762" s="8"/>
    </row>
    <row r="763" spans="8:8" x14ac:dyDescent="0.25">
      <c r="H763" s="8"/>
    </row>
    <row r="764" spans="8:8" x14ac:dyDescent="0.25">
      <c r="H764" s="8"/>
    </row>
    <row r="765" spans="8:8" x14ac:dyDescent="0.25">
      <c r="H765" s="8"/>
    </row>
    <row r="766" spans="8:8" x14ac:dyDescent="0.25">
      <c r="H766" s="8"/>
    </row>
    <row r="767" spans="8:8" x14ac:dyDescent="0.25">
      <c r="H767" s="8"/>
    </row>
    <row r="768" spans="8:8" x14ac:dyDescent="0.25">
      <c r="H768" s="8"/>
    </row>
    <row r="769" spans="8:8" x14ac:dyDescent="0.25">
      <c r="H769" s="8"/>
    </row>
    <row r="770" spans="8:8" x14ac:dyDescent="0.25">
      <c r="H770" s="8"/>
    </row>
    <row r="771" spans="8:8" x14ac:dyDescent="0.25">
      <c r="H771" s="8"/>
    </row>
    <row r="772" spans="8:8" x14ac:dyDescent="0.25">
      <c r="H772" s="8"/>
    </row>
    <row r="773" spans="8:8" x14ac:dyDescent="0.25">
      <c r="H773" s="8"/>
    </row>
    <row r="774" spans="8:8" x14ac:dyDescent="0.25">
      <c r="H774" s="8"/>
    </row>
    <row r="775" spans="8:8" x14ac:dyDescent="0.25">
      <c r="H775" s="8"/>
    </row>
    <row r="776" spans="8:8" x14ac:dyDescent="0.25">
      <c r="H776" s="8"/>
    </row>
    <row r="777" spans="8:8" x14ac:dyDescent="0.25">
      <c r="H777" s="8"/>
    </row>
    <row r="778" spans="8:8" x14ac:dyDescent="0.25">
      <c r="H778" s="8"/>
    </row>
    <row r="779" spans="8:8" x14ac:dyDescent="0.25">
      <c r="H779" s="8"/>
    </row>
    <row r="780" spans="8:8" x14ac:dyDescent="0.25">
      <c r="H780" s="8"/>
    </row>
    <row r="781" spans="8:8" x14ac:dyDescent="0.25">
      <c r="H781" s="8"/>
    </row>
    <row r="782" spans="8:8" x14ac:dyDescent="0.25">
      <c r="H782" s="8"/>
    </row>
    <row r="783" spans="8:8" x14ac:dyDescent="0.25">
      <c r="H783" s="8"/>
    </row>
    <row r="784" spans="8:8" x14ac:dyDescent="0.25">
      <c r="H784" s="8"/>
    </row>
    <row r="785" spans="8:8" x14ac:dyDescent="0.25">
      <c r="H785" s="8"/>
    </row>
    <row r="786" spans="8:8" x14ac:dyDescent="0.25">
      <c r="H786" s="8"/>
    </row>
    <row r="787" spans="8:8" x14ac:dyDescent="0.25">
      <c r="H787" s="8"/>
    </row>
    <row r="788" spans="8:8" x14ac:dyDescent="0.25">
      <c r="H788" s="8"/>
    </row>
    <row r="789" spans="8:8" x14ac:dyDescent="0.25">
      <c r="H789" s="8"/>
    </row>
    <row r="790" spans="8:8" x14ac:dyDescent="0.25">
      <c r="H790" s="8"/>
    </row>
    <row r="791" spans="8:8" x14ac:dyDescent="0.25">
      <c r="H791" s="8"/>
    </row>
    <row r="792" spans="8:8" x14ac:dyDescent="0.25">
      <c r="H792" s="8"/>
    </row>
    <row r="793" spans="8:8" x14ac:dyDescent="0.25">
      <c r="H793" s="8"/>
    </row>
    <row r="794" spans="8:8" x14ac:dyDescent="0.25">
      <c r="H794" s="8"/>
    </row>
    <row r="795" spans="8:8" x14ac:dyDescent="0.25">
      <c r="H795" s="8"/>
    </row>
    <row r="796" spans="8:8" x14ac:dyDescent="0.25">
      <c r="H796" s="8"/>
    </row>
    <row r="797" spans="8:8" x14ac:dyDescent="0.25">
      <c r="H797" s="8"/>
    </row>
    <row r="798" spans="8:8" x14ac:dyDescent="0.25">
      <c r="H798" s="8"/>
    </row>
    <row r="799" spans="8:8" x14ac:dyDescent="0.25">
      <c r="H799" s="8"/>
    </row>
    <row r="800" spans="8:8" x14ac:dyDescent="0.25">
      <c r="H800" s="8"/>
    </row>
    <row r="801" spans="8:8" x14ac:dyDescent="0.25">
      <c r="H801" s="8"/>
    </row>
    <row r="802" spans="8:8" x14ac:dyDescent="0.25">
      <c r="H802" s="8"/>
    </row>
    <row r="803" spans="8:8" x14ac:dyDescent="0.25">
      <c r="H803" s="8"/>
    </row>
    <row r="804" spans="8:8" x14ac:dyDescent="0.25">
      <c r="H804" s="8"/>
    </row>
    <row r="805" spans="8:8" x14ac:dyDescent="0.25">
      <c r="H805" s="8"/>
    </row>
    <row r="806" spans="8:8" x14ac:dyDescent="0.25">
      <c r="H806" s="8"/>
    </row>
    <row r="807" spans="8:8" x14ac:dyDescent="0.25">
      <c r="H807" s="8"/>
    </row>
    <row r="808" spans="8:8" x14ac:dyDescent="0.25">
      <c r="H808" s="8"/>
    </row>
    <row r="809" spans="8:8" x14ac:dyDescent="0.25">
      <c r="H809" s="8"/>
    </row>
    <row r="810" spans="8:8" x14ac:dyDescent="0.25">
      <c r="H810" s="8"/>
    </row>
    <row r="811" spans="8:8" x14ac:dyDescent="0.25">
      <c r="H811" s="8"/>
    </row>
    <row r="812" spans="8:8" x14ac:dyDescent="0.25">
      <c r="H812" s="8"/>
    </row>
    <row r="813" spans="8:8" x14ac:dyDescent="0.25">
      <c r="H813" s="8"/>
    </row>
    <row r="814" spans="8:8" x14ac:dyDescent="0.25">
      <c r="H814" s="8"/>
    </row>
    <row r="815" spans="8:8" x14ac:dyDescent="0.25">
      <c r="H815" s="8"/>
    </row>
    <row r="816" spans="8:8" x14ac:dyDescent="0.25">
      <c r="H816" s="8"/>
    </row>
    <row r="817" spans="8:8" x14ac:dyDescent="0.25">
      <c r="H817" s="8"/>
    </row>
    <row r="818" spans="8:8" x14ac:dyDescent="0.25">
      <c r="H818" s="8"/>
    </row>
    <row r="819" spans="8:8" x14ac:dyDescent="0.25">
      <c r="H819" s="8"/>
    </row>
    <row r="820" spans="8:8" x14ac:dyDescent="0.25">
      <c r="H820" s="8"/>
    </row>
    <row r="821" spans="8:8" x14ac:dyDescent="0.25">
      <c r="H821" s="8"/>
    </row>
    <row r="822" spans="8:8" x14ac:dyDescent="0.25">
      <c r="H822" s="8"/>
    </row>
    <row r="823" spans="8:8" x14ac:dyDescent="0.25">
      <c r="H823" s="8"/>
    </row>
    <row r="824" spans="8:8" x14ac:dyDescent="0.25">
      <c r="H824" s="8"/>
    </row>
    <row r="825" spans="8:8" x14ac:dyDescent="0.25">
      <c r="H825" s="8"/>
    </row>
    <row r="826" spans="8:8" x14ac:dyDescent="0.25">
      <c r="H826" s="8"/>
    </row>
    <row r="827" spans="8:8" x14ac:dyDescent="0.25">
      <c r="H827" s="8"/>
    </row>
    <row r="828" spans="8:8" x14ac:dyDescent="0.25">
      <c r="H828" s="8"/>
    </row>
    <row r="829" spans="8:8" x14ac:dyDescent="0.25">
      <c r="H829" s="8"/>
    </row>
    <row r="830" spans="8:8" x14ac:dyDescent="0.25">
      <c r="H830" s="8"/>
    </row>
    <row r="831" spans="8:8" x14ac:dyDescent="0.25">
      <c r="H831" s="8"/>
    </row>
    <row r="832" spans="8:8" x14ac:dyDescent="0.25">
      <c r="H832" s="8"/>
    </row>
    <row r="833" spans="8:8" x14ac:dyDescent="0.25">
      <c r="H833" s="8"/>
    </row>
    <row r="834" spans="8:8" x14ac:dyDescent="0.25">
      <c r="H834" s="8"/>
    </row>
    <row r="835" spans="8:8" x14ac:dyDescent="0.25">
      <c r="H835" s="8"/>
    </row>
    <row r="836" spans="8:8" x14ac:dyDescent="0.25">
      <c r="H836" s="8"/>
    </row>
    <row r="837" spans="8:8" x14ac:dyDescent="0.25">
      <c r="H837" s="8"/>
    </row>
    <row r="838" spans="8:8" x14ac:dyDescent="0.25">
      <c r="H838" s="8"/>
    </row>
    <row r="839" spans="8:8" x14ac:dyDescent="0.25">
      <c r="H839" s="8"/>
    </row>
    <row r="840" spans="8:8" x14ac:dyDescent="0.25">
      <c r="H840" s="8"/>
    </row>
    <row r="841" spans="8:8" x14ac:dyDescent="0.25">
      <c r="H841" s="8"/>
    </row>
    <row r="842" spans="8:8" x14ac:dyDescent="0.25">
      <c r="H842" s="8"/>
    </row>
    <row r="843" spans="8:8" x14ac:dyDescent="0.25">
      <c r="H843" s="8"/>
    </row>
    <row r="844" spans="8:8" x14ac:dyDescent="0.25">
      <c r="H844" s="8"/>
    </row>
    <row r="845" spans="8:8" x14ac:dyDescent="0.25">
      <c r="H845" s="8"/>
    </row>
    <row r="846" spans="8:8" x14ac:dyDescent="0.25">
      <c r="H846" s="8"/>
    </row>
    <row r="847" spans="8:8" x14ac:dyDescent="0.25">
      <c r="H847" s="8"/>
    </row>
    <row r="848" spans="8:8" x14ac:dyDescent="0.25">
      <c r="H848" s="8"/>
    </row>
    <row r="849" spans="8:8" x14ac:dyDescent="0.25">
      <c r="H849" s="8"/>
    </row>
    <row r="850" spans="8:8" x14ac:dyDescent="0.25">
      <c r="H850" s="8"/>
    </row>
    <row r="851" spans="8:8" x14ac:dyDescent="0.25">
      <c r="H851" s="8"/>
    </row>
    <row r="852" spans="8:8" x14ac:dyDescent="0.25">
      <c r="H852" s="8"/>
    </row>
    <row r="853" spans="8:8" x14ac:dyDescent="0.25">
      <c r="H853" s="8"/>
    </row>
    <row r="854" spans="8:8" x14ac:dyDescent="0.25">
      <c r="H854" s="8"/>
    </row>
    <row r="855" spans="8:8" x14ac:dyDescent="0.25">
      <c r="H855" s="8"/>
    </row>
    <row r="856" spans="8:8" x14ac:dyDescent="0.25">
      <c r="H856" s="8"/>
    </row>
    <row r="857" spans="8:8" x14ac:dyDescent="0.25">
      <c r="H857" s="8"/>
    </row>
    <row r="858" spans="8:8" x14ac:dyDescent="0.25">
      <c r="H858" s="8"/>
    </row>
    <row r="859" spans="8:8" x14ac:dyDescent="0.25">
      <c r="H859" s="8"/>
    </row>
    <row r="860" spans="8:8" x14ac:dyDescent="0.25">
      <c r="H860" s="8"/>
    </row>
    <row r="861" spans="8:8" x14ac:dyDescent="0.25">
      <c r="H861" s="8"/>
    </row>
    <row r="862" spans="8:8" x14ac:dyDescent="0.25">
      <c r="H862" s="8"/>
    </row>
    <row r="863" spans="8:8" x14ac:dyDescent="0.25">
      <c r="H863" s="8"/>
    </row>
    <row r="864" spans="8:8" x14ac:dyDescent="0.25">
      <c r="H864" s="8"/>
    </row>
    <row r="865" spans="8:8" x14ac:dyDescent="0.25">
      <c r="H865" s="8"/>
    </row>
    <row r="866" spans="8:8" x14ac:dyDescent="0.25">
      <c r="H866" s="8"/>
    </row>
    <row r="867" spans="8:8" x14ac:dyDescent="0.25">
      <c r="H867" s="8"/>
    </row>
    <row r="868" spans="8:8" x14ac:dyDescent="0.25">
      <c r="H868" s="8"/>
    </row>
    <row r="869" spans="8:8" x14ac:dyDescent="0.25">
      <c r="H869" s="8"/>
    </row>
    <row r="870" spans="8:8" x14ac:dyDescent="0.25">
      <c r="H870" s="8"/>
    </row>
    <row r="871" spans="8:8" x14ac:dyDescent="0.25">
      <c r="H871" s="8"/>
    </row>
    <row r="872" spans="8:8" x14ac:dyDescent="0.25">
      <c r="H872" s="8"/>
    </row>
    <row r="873" spans="8:8" x14ac:dyDescent="0.25">
      <c r="H873" s="8"/>
    </row>
    <row r="874" spans="8:8" x14ac:dyDescent="0.25">
      <c r="H874" s="8"/>
    </row>
    <row r="875" spans="8:8" x14ac:dyDescent="0.25">
      <c r="H875" s="8"/>
    </row>
    <row r="876" spans="8:8" x14ac:dyDescent="0.25">
      <c r="H876" s="8"/>
    </row>
    <row r="877" spans="8:8" x14ac:dyDescent="0.25">
      <c r="H877" s="8"/>
    </row>
    <row r="878" spans="8:8" x14ac:dyDescent="0.25">
      <c r="H878" s="8"/>
    </row>
    <row r="879" spans="8:8" x14ac:dyDescent="0.25">
      <c r="H879" s="8"/>
    </row>
    <row r="880" spans="8:8" x14ac:dyDescent="0.25">
      <c r="H880" s="8"/>
    </row>
    <row r="881" spans="8:8" x14ac:dyDescent="0.25">
      <c r="H881" s="8"/>
    </row>
    <row r="882" spans="8:8" x14ac:dyDescent="0.25">
      <c r="H882" s="8"/>
    </row>
    <row r="883" spans="8:8" x14ac:dyDescent="0.25">
      <c r="H883" s="8"/>
    </row>
    <row r="884" spans="8:8" x14ac:dyDescent="0.25">
      <c r="H884" s="8"/>
    </row>
    <row r="885" spans="8:8" x14ac:dyDescent="0.25">
      <c r="H885" s="8"/>
    </row>
    <row r="886" spans="8:8" x14ac:dyDescent="0.25">
      <c r="H886" s="8"/>
    </row>
    <row r="887" spans="8:8" x14ac:dyDescent="0.25">
      <c r="H887" s="8"/>
    </row>
    <row r="888" spans="8:8" x14ac:dyDescent="0.25">
      <c r="H888" s="8"/>
    </row>
    <row r="889" spans="8:8" x14ac:dyDescent="0.25">
      <c r="H889" s="8"/>
    </row>
    <row r="890" spans="8:8" x14ac:dyDescent="0.25">
      <c r="H890" s="8"/>
    </row>
    <row r="891" spans="8:8" x14ac:dyDescent="0.25">
      <c r="H891" s="8"/>
    </row>
    <row r="892" spans="8:8" x14ac:dyDescent="0.25">
      <c r="H892" s="8"/>
    </row>
    <row r="893" spans="8:8" x14ac:dyDescent="0.25">
      <c r="H893" s="8"/>
    </row>
    <row r="894" spans="8:8" x14ac:dyDescent="0.25">
      <c r="H894" s="8"/>
    </row>
    <row r="895" spans="8:8" x14ac:dyDescent="0.25">
      <c r="H895" s="8"/>
    </row>
    <row r="896" spans="8:8" x14ac:dyDescent="0.25">
      <c r="H896" s="8"/>
    </row>
    <row r="897" spans="8:8" x14ac:dyDescent="0.25">
      <c r="H897" s="8"/>
    </row>
    <row r="898" spans="8:8" x14ac:dyDescent="0.25">
      <c r="H898" s="8"/>
    </row>
    <row r="899" spans="8:8" x14ac:dyDescent="0.25">
      <c r="H899" s="8"/>
    </row>
    <row r="900" spans="8:8" x14ac:dyDescent="0.25">
      <c r="H900" s="8"/>
    </row>
    <row r="901" spans="8:8" x14ac:dyDescent="0.25">
      <c r="H901" s="8"/>
    </row>
    <row r="902" spans="8:8" x14ac:dyDescent="0.25">
      <c r="H902" s="8"/>
    </row>
    <row r="903" spans="8:8" x14ac:dyDescent="0.25">
      <c r="H903" s="8"/>
    </row>
    <row r="904" spans="8:8" x14ac:dyDescent="0.25">
      <c r="H904" s="8"/>
    </row>
    <row r="905" spans="8:8" x14ac:dyDescent="0.25">
      <c r="H905" s="8"/>
    </row>
    <row r="906" spans="8:8" x14ac:dyDescent="0.25">
      <c r="H906" s="8"/>
    </row>
    <row r="907" spans="8:8" x14ac:dyDescent="0.25">
      <c r="H907" s="8"/>
    </row>
    <row r="908" spans="8:8" x14ac:dyDescent="0.25">
      <c r="H908" s="8"/>
    </row>
    <row r="909" spans="8:8" x14ac:dyDescent="0.25">
      <c r="H909" s="8"/>
    </row>
    <row r="910" spans="8:8" x14ac:dyDescent="0.25">
      <c r="H910" s="8"/>
    </row>
    <row r="911" spans="8:8" x14ac:dyDescent="0.25">
      <c r="H911" s="8"/>
    </row>
    <row r="912" spans="8:8" x14ac:dyDescent="0.25">
      <c r="H912" s="8"/>
    </row>
    <row r="913" spans="8:8" x14ac:dyDescent="0.25">
      <c r="H913" s="8"/>
    </row>
    <row r="914" spans="8:8" x14ac:dyDescent="0.25">
      <c r="H914" s="8"/>
    </row>
    <row r="915" spans="8:8" x14ac:dyDescent="0.25">
      <c r="H915" s="8"/>
    </row>
    <row r="916" spans="8:8" x14ac:dyDescent="0.25">
      <c r="H916" s="8"/>
    </row>
    <row r="917" spans="8:8" x14ac:dyDescent="0.25">
      <c r="H917" s="8"/>
    </row>
    <row r="918" spans="8:8" x14ac:dyDescent="0.25">
      <c r="H918" s="8"/>
    </row>
    <row r="919" spans="8:8" x14ac:dyDescent="0.25">
      <c r="H919" s="8"/>
    </row>
    <row r="920" spans="8:8" x14ac:dyDescent="0.25">
      <c r="H920" s="8"/>
    </row>
    <row r="921" spans="8:8" x14ac:dyDescent="0.25">
      <c r="H921" s="8"/>
    </row>
    <row r="922" spans="8:8" x14ac:dyDescent="0.25">
      <c r="H922" s="8"/>
    </row>
    <row r="923" spans="8:8" x14ac:dyDescent="0.25">
      <c r="H923" s="8"/>
    </row>
    <row r="924" spans="8:8" x14ac:dyDescent="0.25">
      <c r="H924" s="8"/>
    </row>
    <row r="925" spans="8:8" x14ac:dyDescent="0.25">
      <c r="H925" s="8"/>
    </row>
    <row r="926" spans="8:8" x14ac:dyDescent="0.25">
      <c r="H926" s="8"/>
    </row>
    <row r="927" spans="8:8" x14ac:dyDescent="0.25">
      <c r="H927" s="8"/>
    </row>
    <row r="928" spans="8:8" x14ac:dyDescent="0.25">
      <c r="H928" s="8"/>
    </row>
    <row r="929" spans="8:8" x14ac:dyDescent="0.25">
      <c r="H929" s="8"/>
    </row>
    <row r="930" spans="8:8" x14ac:dyDescent="0.25">
      <c r="H930" s="8"/>
    </row>
    <row r="931" spans="8:8" x14ac:dyDescent="0.25">
      <c r="H931" s="8"/>
    </row>
    <row r="932" spans="8:8" x14ac:dyDescent="0.25">
      <c r="H932" s="8"/>
    </row>
    <row r="933" spans="8:8" x14ac:dyDescent="0.25">
      <c r="H933" s="8"/>
    </row>
    <row r="934" spans="8:8" x14ac:dyDescent="0.25">
      <c r="H934" s="8"/>
    </row>
    <row r="935" spans="8:8" x14ac:dyDescent="0.25">
      <c r="H935" s="8"/>
    </row>
    <row r="936" spans="8:8" x14ac:dyDescent="0.25">
      <c r="H936" s="8"/>
    </row>
    <row r="937" spans="8:8" x14ac:dyDescent="0.25">
      <c r="H937" s="8"/>
    </row>
    <row r="938" spans="8:8" x14ac:dyDescent="0.25">
      <c r="H938" s="8"/>
    </row>
    <row r="939" spans="8:8" x14ac:dyDescent="0.25">
      <c r="H939" s="8"/>
    </row>
    <row r="940" spans="8:8" x14ac:dyDescent="0.25">
      <c r="H940" s="8"/>
    </row>
    <row r="941" spans="8:8" x14ac:dyDescent="0.25">
      <c r="H941" s="8"/>
    </row>
    <row r="942" spans="8:8" x14ac:dyDescent="0.25">
      <c r="H942" s="8"/>
    </row>
    <row r="943" spans="8:8" x14ac:dyDescent="0.25">
      <c r="H943" s="8"/>
    </row>
    <row r="944" spans="8:8" x14ac:dyDescent="0.25">
      <c r="H944" s="8"/>
    </row>
    <row r="945" spans="8:8" x14ac:dyDescent="0.25">
      <c r="H945" s="8"/>
    </row>
    <row r="946" spans="8:8" x14ac:dyDescent="0.25">
      <c r="H946" s="8"/>
    </row>
    <row r="947" spans="8:8" x14ac:dyDescent="0.25">
      <c r="H947" s="8"/>
    </row>
    <row r="948" spans="8:8" x14ac:dyDescent="0.25">
      <c r="H948" s="8"/>
    </row>
    <row r="949" spans="8:8" x14ac:dyDescent="0.25">
      <c r="H949" s="8"/>
    </row>
    <row r="950" spans="8:8" x14ac:dyDescent="0.25">
      <c r="H950" s="8"/>
    </row>
    <row r="951" spans="8:8" x14ac:dyDescent="0.25">
      <c r="H951" s="8"/>
    </row>
    <row r="952" spans="8:8" x14ac:dyDescent="0.25">
      <c r="H952" s="8"/>
    </row>
    <row r="953" spans="8:8" x14ac:dyDescent="0.25">
      <c r="H953" s="8"/>
    </row>
    <row r="954" spans="8:8" x14ac:dyDescent="0.25">
      <c r="H954" s="8"/>
    </row>
    <row r="955" spans="8:8" x14ac:dyDescent="0.25">
      <c r="H955" s="8"/>
    </row>
    <row r="956" spans="8:8" x14ac:dyDescent="0.25">
      <c r="H956" s="8"/>
    </row>
    <row r="957" spans="8:8" x14ac:dyDescent="0.25">
      <c r="H957" s="8"/>
    </row>
    <row r="958" spans="8:8" x14ac:dyDescent="0.25">
      <c r="H958" s="8"/>
    </row>
    <row r="959" spans="8:8" x14ac:dyDescent="0.25">
      <c r="H959" s="8"/>
    </row>
    <row r="960" spans="8:8" x14ac:dyDescent="0.25">
      <c r="H960" s="8"/>
    </row>
    <row r="961" spans="8:8" x14ac:dyDescent="0.25">
      <c r="H961" s="8"/>
    </row>
    <row r="962" spans="8:8" x14ac:dyDescent="0.25">
      <c r="H962" s="8"/>
    </row>
    <row r="963" spans="8:8" x14ac:dyDescent="0.25">
      <c r="H963" s="8"/>
    </row>
    <row r="964" spans="8:8" x14ac:dyDescent="0.25">
      <c r="H964" s="8"/>
    </row>
    <row r="965" spans="8:8" x14ac:dyDescent="0.25">
      <c r="H965" s="8"/>
    </row>
    <row r="966" spans="8:8" x14ac:dyDescent="0.25">
      <c r="H966" s="8"/>
    </row>
    <row r="967" spans="8:8" x14ac:dyDescent="0.25">
      <c r="H967" s="8"/>
    </row>
  </sheetData>
  <mergeCells count="316">
    <mergeCell ref="A2:M2"/>
    <mergeCell ref="K3:K9"/>
    <mergeCell ref="A10:A26"/>
    <mergeCell ref="B10:B26"/>
    <mergeCell ref="C10:C26"/>
    <mergeCell ref="D10:D26"/>
    <mergeCell ref="E10:E26"/>
    <mergeCell ref="J10:J26"/>
    <mergeCell ref="K10:K26"/>
    <mergeCell ref="A3:A9"/>
    <mergeCell ref="B3:B9"/>
    <mergeCell ref="C3:C9"/>
    <mergeCell ref="D3:D9"/>
    <mergeCell ref="E3:E9"/>
    <mergeCell ref="J3:J9"/>
    <mergeCell ref="A37:A42"/>
    <mergeCell ref="B37:B42"/>
    <mergeCell ref="C37:C42"/>
    <mergeCell ref="D37:D42"/>
    <mergeCell ref="E37:E42"/>
    <mergeCell ref="J37:J42"/>
    <mergeCell ref="K37:K42"/>
    <mergeCell ref="A27:A36"/>
    <mergeCell ref="B27:B36"/>
    <mergeCell ref="C27:C36"/>
    <mergeCell ref="D27:D36"/>
    <mergeCell ref="E27:E36"/>
    <mergeCell ref="J27:J36"/>
    <mergeCell ref="K27:K36"/>
    <mergeCell ref="A55:A60"/>
    <mergeCell ref="B55:B60"/>
    <mergeCell ref="C55:C60"/>
    <mergeCell ref="D55:D60"/>
    <mergeCell ref="E55:E60"/>
    <mergeCell ref="J55:J60"/>
    <mergeCell ref="K55:K60"/>
    <mergeCell ref="K43:K48"/>
    <mergeCell ref="A49:A54"/>
    <mergeCell ref="B49:B54"/>
    <mergeCell ref="C49:C54"/>
    <mergeCell ref="D49:D54"/>
    <mergeCell ref="E49:E54"/>
    <mergeCell ref="J49:J54"/>
    <mergeCell ref="K49:K54"/>
    <mergeCell ref="A43:A48"/>
    <mergeCell ref="B43:B48"/>
    <mergeCell ref="C43:C48"/>
    <mergeCell ref="D43:D48"/>
    <mergeCell ref="E43:E48"/>
    <mergeCell ref="J43:J48"/>
    <mergeCell ref="A73:A103"/>
    <mergeCell ref="B73:B103"/>
    <mergeCell ref="C73:C103"/>
    <mergeCell ref="D73:D103"/>
    <mergeCell ref="E73:E103"/>
    <mergeCell ref="J73:J80"/>
    <mergeCell ref="K73:K80"/>
    <mergeCell ref="A65:A72"/>
    <mergeCell ref="B65:B72"/>
    <mergeCell ref="C65:C72"/>
    <mergeCell ref="D65:D72"/>
    <mergeCell ref="E65:E72"/>
    <mergeCell ref="J65:J72"/>
    <mergeCell ref="K65:K72"/>
    <mergeCell ref="K104:K109"/>
    <mergeCell ref="A110:A113"/>
    <mergeCell ref="B110:B113"/>
    <mergeCell ref="C110:C113"/>
    <mergeCell ref="D110:D113"/>
    <mergeCell ref="E110:E113"/>
    <mergeCell ref="J110:J113"/>
    <mergeCell ref="K110:K113"/>
    <mergeCell ref="A104:A109"/>
    <mergeCell ref="B104:B109"/>
    <mergeCell ref="C104:C109"/>
    <mergeCell ref="D104:D109"/>
    <mergeCell ref="E104:E109"/>
    <mergeCell ref="J104:J109"/>
    <mergeCell ref="J122:J124"/>
    <mergeCell ref="K122:K124"/>
    <mergeCell ref="A114:A117"/>
    <mergeCell ref="B114:B117"/>
    <mergeCell ref="C114:C117"/>
    <mergeCell ref="D114:D117"/>
    <mergeCell ref="E114:E117"/>
    <mergeCell ref="J114:J117"/>
    <mergeCell ref="K114:K117"/>
    <mergeCell ref="A125:A153"/>
    <mergeCell ref="B125:B153"/>
    <mergeCell ref="C125:C153"/>
    <mergeCell ref="D125:D153"/>
    <mergeCell ref="E125:E153"/>
    <mergeCell ref="A122:A124"/>
    <mergeCell ref="B122:B124"/>
    <mergeCell ref="C122:C124"/>
    <mergeCell ref="D122:D124"/>
    <mergeCell ref="E122:E124"/>
    <mergeCell ref="J165:J172"/>
    <mergeCell ref="K165:K172"/>
    <mergeCell ref="K154:K158"/>
    <mergeCell ref="A159:A164"/>
    <mergeCell ref="B159:B164"/>
    <mergeCell ref="C159:C164"/>
    <mergeCell ref="D159:D164"/>
    <mergeCell ref="E159:E164"/>
    <mergeCell ref="J159:J164"/>
    <mergeCell ref="K159:K164"/>
    <mergeCell ref="A154:A158"/>
    <mergeCell ref="B154:B158"/>
    <mergeCell ref="C154:C158"/>
    <mergeCell ref="D154:D158"/>
    <mergeCell ref="E154:E158"/>
    <mergeCell ref="J154:J158"/>
    <mergeCell ref="A177:A181"/>
    <mergeCell ref="B177:B181"/>
    <mergeCell ref="C177:C181"/>
    <mergeCell ref="D177:D181"/>
    <mergeCell ref="E177:E181"/>
    <mergeCell ref="A165:A172"/>
    <mergeCell ref="B165:B172"/>
    <mergeCell ref="C165:C172"/>
    <mergeCell ref="D165:D172"/>
    <mergeCell ref="E165:E172"/>
    <mergeCell ref="A182:A217"/>
    <mergeCell ref="B182:B217"/>
    <mergeCell ref="C182:C217"/>
    <mergeCell ref="D182:D217"/>
    <mergeCell ref="E182:E217"/>
    <mergeCell ref="A218:A221"/>
    <mergeCell ref="B218:B221"/>
    <mergeCell ref="C218:C221"/>
    <mergeCell ref="D218:D221"/>
    <mergeCell ref="E218:E221"/>
    <mergeCell ref="K222:K225"/>
    <mergeCell ref="A226:A231"/>
    <mergeCell ref="B226:B231"/>
    <mergeCell ref="C226:C231"/>
    <mergeCell ref="D226:D231"/>
    <mergeCell ref="E226:E231"/>
    <mergeCell ref="J226:J231"/>
    <mergeCell ref="K226:K231"/>
    <mergeCell ref="J218:J221"/>
    <mergeCell ref="K218:K221"/>
    <mergeCell ref="A222:A225"/>
    <mergeCell ref="B222:B225"/>
    <mergeCell ref="C222:C225"/>
    <mergeCell ref="D222:D225"/>
    <mergeCell ref="E222:E225"/>
    <mergeCell ref="J222:J225"/>
    <mergeCell ref="A238:A246"/>
    <mergeCell ref="B238:B246"/>
    <mergeCell ref="C238:C246"/>
    <mergeCell ref="D238:D246"/>
    <mergeCell ref="E238:E246"/>
    <mergeCell ref="J238:J246"/>
    <mergeCell ref="K238:K246"/>
    <mergeCell ref="A232:A237"/>
    <mergeCell ref="B232:B237"/>
    <mergeCell ref="C232:C237"/>
    <mergeCell ref="D232:D237"/>
    <mergeCell ref="E232:E237"/>
    <mergeCell ref="J232:J237"/>
    <mergeCell ref="K232:K237"/>
    <mergeCell ref="K247:K251"/>
    <mergeCell ref="A256:A261"/>
    <mergeCell ref="B256:B261"/>
    <mergeCell ref="C256:C261"/>
    <mergeCell ref="D256:D261"/>
    <mergeCell ref="E256:E261"/>
    <mergeCell ref="A247:A251"/>
    <mergeCell ref="B247:B251"/>
    <mergeCell ref="C247:C251"/>
    <mergeCell ref="D247:D251"/>
    <mergeCell ref="E247:E251"/>
    <mergeCell ref="J247:J251"/>
    <mergeCell ref="J285:J290"/>
    <mergeCell ref="K285:K290"/>
    <mergeCell ref="A296:A301"/>
    <mergeCell ref="B296:B301"/>
    <mergeCell ref="C296:C301"/>
    <mergeCell ref="D296:D301"/>
    <mergeCell ref="E296:E301"/>
    <mergeCell ref="A262:A284"/>
    <mergeCell ref="B262:B284"/>
    <mergeCell ref="C262:C284"/>
    <mergeCell ref="D262:D284"/>
    <mergeCell ref="E262:E284"/>
    <mergeCell ref="A285:A290"/>
    <mergeCell ref="B285:B290"/>
    <mergeCell ref="C285:C290"/>
    <mergeCell ref="D285:D290"/>
    <mergeCell ref="E285:E290"/>
    <mergeCell ref="A302:A325"/>
    <mergeCell ref="B302:B325"/>
    <mergeCell ref="C302:C325"/>
    <mergeCell ref="D302:D325"/>
    <mergeCell ref="E302:E325"/>
    <mergeCell ref="A326:A330"/>
    <mergeCell ref="B326:B330"/>
    <mergeCell ref="C326:C330"/>
    <mergeCell ref="D326:D330"/>
    <mergeCell ref="E326:E330"/>
    <mergeCell ref="K331:K344"/>
    <mergeCell ref="A338:A344"/>
    <mergeCell ref="B338:B344"/>
    <mergeCell ref="C338:C344"/>
    <mergeCell ref="D338:D344"/>
    <mergeCell ref="E338:E344"/>
    <mergeCell ref="J326:J330"/>
    <mergeCell ref="K326:K330"/>
    <mergeCell ref="A331:A337"/>
    <mergeCell ref="B331:B337"/>
    <mergeCell ref="C331:C337"/>
    <mergeCell ref="D331:D337"/>
    <mergeCell ref="E331:E337"/>
    <mergeCell ref="J331:J344"/>
    <mergeCell ref="K345:K351"/>
    <mergeCell ref="A352:A358"/>
    <mergeCell ref="B352:B358"/>
    <mergeCell ref="C352:C358"/>
    <mergeCell ref="D352:D358"/>
    <mergeCell ref="E352:E358"/>
    <mergeCell ref="J352:J358"/>
    <mergeCell ref="K352:K358"/>
    <mergeCell ref="A345:A351"/>
    <mergeCell ref="B345:B351"/>
    <mergeCell ref="C345:C351"/>
    <mergeCell ref="D345:D351"/>
    <mergeCell ref="E345:E351"/>
    <mergeCell ref="J345:J351"/>
    <mergeCell ref="A366:A371"/>
    <mergeCell ref="B366:B371"/>
    <mergeCell ref="C366:C371"/>
    <mergeCell ref="D366:D371"/>
    <mergeCell ref="E366:E371"/>
    <mergeCell ref="J366:J371"/>
    <mergeCell ref="K366:K371"/>
    <mergeCell ref="A359:A365"/>
    <mergeCell ref="B359:B365"/>
    <mergeCell ref="C359:C365"/>
    <mergeCell ref="D359:D365"/>
    <mergeCell ref="E359:E365"/>
    <mergeCell ref="J359:J365"/>
    <mergeCell ref="K359:K365"/>
    <mergeCell ref="A390:A424"/>
    <mergeCell ref="B390:B424"/>
    <mergeCell ref="C390:C424"/>
    <mergeCell ref="D390:D424"/>
    <mergeCell ref="E390:E424"/>
    <mergeCell ref="K376:K382"/>
    <mergeCell ref="A383:A389"/>
    <mergeCell ref="B383:B389"/>
    <mergeCell ref="C383:C389"/>
    <mergeCell ref="D383:D389"/>
    <mergeCell ref="E383:E389"/>
    <mergeCell ref="J383:J389"/>
    <mergeCell ref="K383:K389"/>
    <mergeCell ref="A376:A382"/>
    <mergeCell ref="B376:B382"/>
    <mergeCell ref="C376:C382"/>
    <mergeCell ref="D376:D382"/>
    <mergeCell ref="E376:E382"/>
    <mergeCell ref="J376:J382"/>
    <mergeCell ref="D431:D435"/>
    <mergeCell ref="E431:E435"/>
    <mergeCell ref="J431:J435"/>
    <mergeCell ref="K431:K435"/>
    <mergeCell ref="A425:A430"/>
    <mergeCell ref="B425:B430"/>
    <mergeCell ref="C425:C430"/>
    <mergeCell ref="D425:D430"/>
    <mergeCell ref="E425:E430"/>
    <mergeCell ref="J425:J430"/>
    <mergeCell ref="J485:J490"/>
    <mergeCell ref="K485:K490"/>
    <mergeCell ref="A121:M121"/>
    <mergeCell ref="A64:M64"/>
    <mergeCell ref="A176:M176"/>
    <mergeCell ref="A255:M255"/>
    <mergeCell ref="A295:M295"/>
    <mergeCell ref="A375:M375"/>
    <mergeCell ref="A464:A484"/>
    <mergeCell ref="B464:B484"/>
    <mergeCell ref="C464:C484"/>
    <mergeCell ref="D464:D484"/>
    <mergeCell ref="E464:E484"/>
    <mergeCell ref="A485:A490"/>
    <mergeCell ref="B485:B490"/>
    <mergeCell ref="C485:C490"/>
    <mergeCell ref="D485:D490"/>
    <mergeCell ref="E485:E490"/>
    <mergeCell ref="A459:A463"/>
    <mergeCell ref="A458:M458"/>
    <mergeCell ref="K425:K430"/>
    <mergeCell ref="A431:A435"/>
    <mergeCell ref="B431:B435"/>
    <mergeCell ref="C431:C435"/>
    <mergeCell ref="B459:B463"/>
    <mergeCell ref="C459:C463"/>
    <mergeCell ref="D459:D463"/>
    <mergeCell ref="E459:E463"/>
    <mergeCell ref="A449:A454"/>
    <mergeCell ref="D436:D441"/>
    <mergeCell ref="E436:E441"/>
    <mergeCell ref="J436:J441"/>
    <mergeCell ref="K436:K441"/>
    <mergeCell ref="A448:M448"/>
    <mergeCell ref="B449:B454"/>
    <mergeCell ref="C449:C454"/>
    <mergeCell ref="D449:D454"/>
    <mergeCell ref="E449:E454"/>
    <mergeCell ref="J449:J454"/>
    <mergeCell ref="K449:K454"/>
    <mergeCell ref="A436:A441"/>
    <mergeCell ref="B436:B441"/>
    <mergeCell ref="C436:C441"/>
  </mergeCell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Y14"/>
  <sheetViews>
    <sheetView zoomScaleNormal="100" workbookViewId="0">
      <selection activeCell="F153" sqref="F153"/>
    </sheetView>
  </sheetViews>
  <sheetFormatPr defaultColWidth="11.42578125" defaultRowHeight="15" x14ac:dyDescent="0.25"/>
  <cols>
    <col min="1" max="1" width="2.5703125" style="30" customWidth="1"/>
    <col min="2" max="2" width="20.5703125" style="30" customWidth="1"/>
    <col min="3" max="11" width="9.5703125" style="30" customWidth="1"/>
    <col min="12" max="12" width="1.5703125" style="30" customWidth="1"/>
    <col min="13" max="13" width="17.5703125" style="30" customWidth="1"/>
    <col min="14" max="14" width="3.5703125" style="30" customWidth="1"/>
    <col min="15" max="15" width="20.5703125" style="30" customWidth="1"/>
    <col min="16" max="23" width="11.42578125" style="30"/>
    <col min="24" max="24" width="1.5703125" style="30" customWidth="1"/>
    <col min="25" max="25" width="17.5703125" style="30" customWidth="1"/>
    <col min="26" max="16384" width="11.42578125" style="30"/>
  </cols>
  <sheetData>
    <row r="2" spans="2:25" ht="15" customHeight="1" x14ac:dyDescent="0.25">
      <c r="B2" s="566" t="s">
        <v>1527</v>
      </c>
      <c r="C2" s="566"/>
      <c r="D2" s="566"/>
      <c r="E2" s="566"/>
      <c r="F2" s="566"/>
      <c r="G2" s="566"/>
      <c r="H2" s="566"/>
      <c r="I2" s="566"/>
      <c r="J2" s="566"/>
      <c r="K2" s="566"/>
      <c r="L2" s="567"/>
      <c r="M2" s="566"/>
      <c r="O2" s="571" t="s">
        <v>1523</v>
      </c>
      <c r="P2" s="572"/>
      <c r="Q2" s="572"/>
      <c r="R2" s="572"/>
      <c r="S2" s="572"/>
      <c r="T2" s="572"/>
      <c r="U2" s="572"/>
      <c r="V2" s="572"/>
      <c r="W2" s="572"/>
      <c r="X2" s="573"/>
      <c r="Y2" s="574"/>
    </row>
    <row r="3" spans="2:25" ht="25.5" x14ac:dyDescent="0.25">
      <c r="B3" s="128" t="s">
        <v>1528</v>
      </c>
      <c r="C3" s="128" t="s">
        <v>1510</v>
      </c>
      <c r="D3" s="128" t="s">
        <v>1511</v>
      </c>
      <c r="E3" s="128" t="s">
        <v>1512</v>
      </c>
      <c r="F3" s="128" t="s">
        <v>1513</v>
      </c>
      <c r="G3" s="128" t="s">
        <v>1530</v>
      </c>
      <c r="H3" s="128" t="s">
        <v>1514</v>
      </c>
      <c r="I3" s="128" t="s">
        <v>1515</v>
      </c>
      <c r="J3" s="128" t="s">
        <v>1516</v>
      </c>
      <c r="K3" s="128" t="s">
        <v>1517</v>
      </c>
      <c r="L3" s="158"/>
      <c r="M3" s="128" t="s">
        <v>1518</v>
      </c>
      <c r="O3" s="128" t="s">
        <v>1524</v>
      </c>
      <c r="P3" s="128" t="s">
        <v>1509</v>
      </c>
      <c r="Q3" s="128" t="s">
        <v>1510</v>
      </c>
      <c r="R3" s="128" t="s">
        <v>1513</v>
      </c>
      <c r="S3" s="128" t="s">
        <v>1530</v>
      </c>
      <c r="T3" s="128" t="s">
        <v>1514</v>
      </c>
      <c r="U3" s="128" t="s">
        <v>1515</v>
      </c>
      <c r="V3" s="128" t="s">
        <v>1516</v>
      </c>
      <c r="W3" s="128" t="s">
        <v>1517</v>
      </c>
      <c r="X3" s="158"/>
      <c r="Y3" s="128" t="s">
        <v>1518</v>
      </c>
    </row>
    <row r="4" spans="2:25" ht="15.75" thickBot="1" x14ac:dyDescent="0.3">
      <c r="B4" s="167" t="s">
        <v>1519</v>
      </c>
      <c r="C4" s="131">
        <v>26</v>
      </c>
      <c r="D4" s="131">
        <v>18</v>
      </c>
      <c r="E4" s="131">
        <v>4</v>
      </c>
      <c r="F4" s="131">
        <v>40</v>
      </c>
      <c r="G4" s="131">
        <v>33</v>
      </c>
      <c r="H4" s="131">
        <v>22</v>
      </c>
      <c r="I4" s="131">
        <v>108</v>
      </c>
      <c r="J4" s="131">
        <v>6</v>
      </c>
      <c r="K4" s="132">
        <f>SUM(C4:J4)</f>
        <v>257</v>
      </c>
      <c r="L4" s="159"/>
      <c r="M4" s="568" t="s">
        <v>1531</v>
      </c>
      <c r="O4" s="140" t="s">
        <v>1519</v>
      </c>
      <c r="P4" s="148">
        <v>46</v>
      </c>
      <c r="Q4" s="131">
        <v>20</v>
      </c>
      <c r="R4" s="148">
        <v>26</v>
      </c>
      <c r="S4" s="148">
        <v>37</v>
      </c>
      <c r="T4" s="148">
        <v>24</v>
      </c>
      <c r="U4" s="148">
        <v>60</v>
      </c>
      <c r="V4" s="149">
        <v>10</v>
      </c>
      <c r="W4" s="132">
        <f>SUM(P4:V4)</f>
        <v>223</v>
      </c>
      <c r="X4" s="159"/>
      <c r="Y4" s="568" t="s">
        <v>1531</v>
      </c>
    </row>
    <row r="5" spans="2:25" ht="26.25" hidden="1" customHeight="1" thickBot="1" x14ac:dyDescent="0.3">
      <c r="B5" s="140" t="s">
        <v>1520</v>
      </c>
      <c r="C5" s="133">
        <f t="shared" ref="C5:J5" si="0">C9</f>
        <v>8.5000000000000006E-2</v>
      </c>
      <c r="D5" s="133">
        <f t="shared" si="0"/>
        <v>0.115</v>
      </c>
      <c r="E5" s="133">
        <f t="shared" si="0"/>
        <v>0.05</v>
      </c>
      <c r="F5" s="133">
        <f t="shared" si="0"/>
        <v>0.08</v>
      </c>
      <c r="G5" s="133">
        <f t="shared" si="0"/>
        <v>0.17</v>
      </c>
      <c r="H5" s="133">
        <f t="shared" si="0"/>
        <v>0.14000000000000001</v>
      </c>
      <c r="I5" s="133">
        <f t="shared" si="0"/>
        <v>0.26500000000000001</v>
      </c>
      <c r="J5" s="133">
        <f t="shared" si="0"/>
        <v>9.5000000000000001E-2</v>
      </c>
      <c r="K5" s="146">
        <f>SUM(C5:J5)</f>
        <v>1</v>
      </c>
      <c r="L5" s="160"/>
      <c r="M5" s="569"/>
      <c r="O5" s="140" t="s">
        <v>1520</v>
      </c>
      <c r="P5" s="133">
        <f t="shared" ref="P5:V5" si="1">P9</f>
        <v>0.15</v>
      </c>
      <c r="Q5" s="133">
        <f t="shared" si="1"/>
        <v>7.4999999999999997E-2</v>
      </c>
      <c r="R5" s="133">
        <f t="shared" si="1"/>
        <v>5.5E-2</v>
      </c>
      <c r="S5" s="133">
        <f t="shared" si="1"/>
        <v>0.15</v>
      </c>
      <c r="T5" s="133">
        <f t="shared" si="1"/>
        <v>0.13</v>
      </c>
      <c r="U5" s="133">
        <f t="shared" si="1"/>
        <v>0.31499999999999995</v>
      </c>
      <c r="V5" s="133">
        <f t="shared" si="1"/>
        <v>0.125</v>
      </c>
      <c r="W5" s="146">
        <f>SUM(P5:V5)</f>
        <v>0.99999999999999989</v>
      </c>
      <c r="X5" s="160"/>
      <c r="Y5" s="569"/>
    </row>
    <row r="6" spans="2:25" ht="26.25" hidden="1" customHeight="1" thickBot="1" x14ac:dyDescent="0.3">
      <c r="B6" s="140" t="s">
        <v>1521</v>
      </c>
      <c r="C6" s="134">
        <f>C5/C4</f>
        <v>3.2692307692307695E-3</v>
      </c>
      <c r="D6" s="134">
        <f t="shared" ref="D6:J6" si="2">D5/D4</f>
        <v>6.3888888888888893E-3</v>
      </c>
      <c r="E6" s="134">
        <f t="shared" si="2"/>
        <v>1.2500000000000001E-2</v>
      </c>
      <c r="F6" s="134">
        <f t="shared" si="2"/>
        <v>2E-3</v>
      </c>
      <c r="G6" s="134">
        <f t="shared" si="2"/>
        <v>5.1515151515151517E-3</v>
      </c>
      <c r="H6" s="134">
        <f t="shared" si="2"/>
        <v>6.3636363636363638E-3</v>
      </c>
      <c r="I6" s="157">
        <f t="shared" si="2"/>
        <v>2.453703703703704E-3</v>
      </c>
      <c r="J6" s="134">
        <f t="shared" si="2"/>
        <v>1.5833333333333335E-2</v>
      </c>
      <c r="K6" s="147"/>
      <c r="L6" s="161"/>
      <c r="M6" s="569"/>
      <c r="O6" s="140" t="s">
        <v>1521</v>
      </c>
      <c r="P6" s="134">
        <f>P5/P4</f>
        <v>3.2608695652173911E-3</v>
      </c>
      <c r="Q6" s="134">
        <f t="shared" ref="Q6:V6" si="3">Q5/Q4</f>
        <v>3.7499999999999999E-3</v>
      </c>
      <c r="R6" s="134">
        <f t="shared" si="3"/>
        <v>2.1153846153846153E-3</v>
      </c>
      <c r="S6" s="134">
        <f t="shared" si="3"/>
        <v>4.0540540540540543E-3</v>
      </c>
      <c r="T6" s="134">
        <f t="shared" si="3"/>
        <v>5.4166666666666669E-3</v>
      </c>
      <c r="U6" s="134">
        <f t="shared" si="3"/>
        <v>5.2499999999999995E-3</v>
      </c>
      <c r="V6" s="134">
        <f t="shared" si="3"/>
        <v>1.2500000000000001E-2</v>
      </c>
      <c r="W6" s="129"/>
      <c r="X6" s="162"/>
      <c r="Y6" s="569"/>
    </row>
    <row r="7" spans="2:25" ht="16.5" thickTop="1" thickBot="1" x14ac:dyDescent="0.3">
      <c r="B7" s="140" t="s">
        <v>1522</v>
      </c>
      <c r="C7" s="131">
        <f>'PART 1 - ASSET'!H415</f>
        <v>0</v>
      </c>
      <c r="D7" s="131">
        <f>'PART 1 - ASSET'!H302</f>
        <v>0</v>
      </c>
      <c r="E7" s="131">
        <f>'PART 1 - ASSET'!H427</f>
        <v>0</v>
      </c>
      <c r="F7" s="131">
        <f>'PART 1 - ASSET'!H373</f>
        <v>0</v>
      </c>
      <c r="G7" s="131">
        <f>'PART 1 - ASSET'!H66</f>
        <v>0</v>
      </c>
      <c r="H7" s="142">
        <f>'PART 1 - ASSET'!H483</f>
        <v>0</v>
      </c>
      <c r="I7" s="145">
        <v>0</v>
      </c>
      <c r="J7" s="143">
        <f>'PART 1 - ASSET'!H447</f>
        <v>0</v>
      </c>
      <c r="K7" s="132">
        <f>SUM(C7:J7)</f>
        <v>0</v>
      </c>
      <c r="L7" s="159"/>
      <c r="M7" s="569"/>
      <c r="O7" s="140" t="s">
        <v>1522</v>
      </c>
      <c r="P7" s="148">
        <f>'PART 2 - BUILDING MANAGEMENT'!H74</f>
        <v>0</v>
      </c>
      <c r="Q7" s="148">
        <f>'PART 2 - BUILDING MANAGEMENT'!H334</f>
        <v>0</v>
      </c>
      <c r="R7" s="148">
        <f>'PART 2 - BUILDING MANAGEMENT'!H292</f>
        <v>0</v>
      </c>
      <c r="S7" s="148">
        <f>'PART 2 - BUILDING MANAGEMENT'!H149</f>
        <v>0</v>
      </c>
      <c r="T7" s="148">
        <f>'PART 2 - BUILDING MANAGEMENT'!H400</f>
        <v>0</v>
      </c>
      <c r="U7" s="145">
        <v>30</v>
      </c>
      <c r="V7" s="149">
        <f>'PART 2 - BUILDING MANAGEMENT'!H355</f>
        <v>0</v>
      </c>
      <c r="W7" s="129"/>
      <c r="X7" s="162"/>
      <c r="Y7" s="569"/>
    </row>
    <row r="8" spans="2:25" ht="15.75" thickTop="1" x14ac:dyDescent="0.25">
      <c r="B8" s="140" t="s">
        <v>1525</v>
      </c>
      <c r="C8" s="135">
        <f>(C7/C4)</f>
        <v>0</v>
      </c>
      <c r="D8" s="136">
        <f t="shared" ref="D8:I8" si="4">(D7/D4)</f>
        <v>0</v>
      </c>
      <c r="E8" s="136">
        <f t="shared" si="4"/>
        <v>0</v>
      </c>
      <c r="F8" s="135">
        <f t="shared" si="4"/>
        <v>0</v>
      </c>
      <c r="G8" s="135">
        <f t="shared" si="4"/>
        <v>0</v>
      </c>
      <c r="H8" s="135">
        <f t="shared" si="4"/>
        <v>0</v>
      </c>
      <c r="I8" s="144">
        <f t="shared" si="4"/>
        <v>0</v>
      </c>
      <c r="J8" s="135">
        <f>(J7/J4)</f>
        <v>0</v>
      </c>
      <c r="K8" s="132"/>
      <c r="L8" s="159"/>
      <c r="M8" s="569"/>
      <c r="O8" s="140" t="s">
        <v>1525</v>
      </c>
      <c r="P8" s="150">
        <f t="shared" ref="P8:U8" si="5">(P7/P4)</f>
        <v>0</v>
      </c>
      <c r="Q8" s="150">
        <f t="shared" si="5"/>
        <v>0</v>
      </c>
      <c r="R8" s="150">
        <f t="shared" si="5"/>
        <v>0</v>
      </c>
      <c r="S8" s="150">
        <f t="shared" si="5"/>
        <v>0</v>
      </c>
      <c r="T8" s="150">
        <f t="shared" si="5"/>
        <v>0</v>
      </c>
      <c r="U8" s="150">
        <f t="shared" si="5"/>
        <v>0.5</v>
      </c>
      <c r="V8" s="151">
        <f>V7/V4</f>
        <v>0</v>
      </c>
      <c r="W8" s="129"/>
      <c r="X8" s="162"/>
      <c r="Y8" s="569"/>
    </row>
    <row r="9" spans="2:25" hidden="1" x14ac:dyDescent="0.25">
      <c r="B9" s="140" t="s">
        <v>1529</v>
      </c>
      <c r="C9" s="137">
        <v>8.5000000000000006E-2</v>
      </c>
      <c r="D9" s="133">
        <v>0.115</v>
      </c>
      <c r="E9" s="133">
        <v>0.05</v>
      </c>
      <c r="F9" s="137">
        <v>0.08</v>
      </c>
      <c r="G9" s="137">
        <v>0.17</v>
      </c>
      <c r="H9" s="137">
        <v>0.14000000000000001</v>
      </c>
      <c r="I9" s="137">
        <v>0.26500000000000001</v>
      </c>
      <c r="J9" s="137">
        <v>9.5000000000000001E-2</v>
      </c>
      <c r="K9" s="132"/>
      <c r="L9" s="159"/>
      <c r="M9" s="570"/>
      <c r="O9" s="140" t="s">
        <v>1529</v>
      </c>
      <c r="P9" s="150">
        <v>0.15</v>
      </c>
      <c r="Q9" s="133">
        <v>7.4999999999999997E-2</v>
      </c>
      <c r="R9" s="133">
        <v>5.5E-2</v>
      </c>
      <c r="S9" s="133">
        <v>0.15</v>
      </c>
      <c r="T9" s="133">
        <v>0.13</v>
      </c>
      <c r="U9" s="133">
        <f>1-V9-T9-S9-R9-Q9-P9</f>
        <v>0.31499999999999995</v>
      </c>
      <c r="V9" s="152">
        <v>0.125</v>
      </c>
      <c r="W9" s="129"/>
      <c r="X9" s="162"/>
      <c r="Y9" s="129"/>
    </row>
    <row r="10" spans="2:25" ht="15.75" thickBot="1" x14ac:dyDescent="0.3">
      <c r="B10" s="130" t="str">
        <f>"Niveau "&amp;M10</f>
        <v>Niveau UNCLASSIFIED</v>
      </c>
      <c r="C10" s="135">
        <f>C9*C8</f>
        <v>0</v>
      </c>
      <c r="D10" s="135">
        <f t="shared" ref="D10:J10" si="6">D9*D8</f>
        <v>0</v>
      </c>
      <c r="E10" s="135">
        <f t="shared" si="6"/>
        <v>0</v>
      </c>
      <c r="F10" s="135">
        <f t="shared" si="6"/>
        <v>0</v>
      </c>
      <c r="G10" s="135">
        <f t="shared" si="6"/>
        <v>0</v>
      </c>
      <c r="H10" s="135">
        <f t="shared" si="6"/>
        <v>0</v>
      </c>
      <c r="I10" s="136">
        <f>I9*I8</f>
        <v>0</v>
      </c>
      <c r="J10" s="135">
        <f t="shared" si="6"/>
        <v>0</v>
      </c>
      <c r="K10" s="138">
        <f>SUM(C10:J10)</f>
        <v>0</v>
      </c>
      <c r="L10" s="161"/>
      <c r="M10" s="127" t="str">
        <f>IF(K10&lt;0.1,"UNCLASSIFIED",(IF(AND(K10&gt;=0.1,K10&lt;0.25),"ACCEPTABLE",(IF(AND(K10&gt;=0.25,K10&lt;0.4),"PASS",(IF(AND(K10&gt;=0.4,K10&lt;0.55),"GOOD",(IF(AND(K10&gt;=0.55,K10&lt;0.7),"VERY GOOD",(IF(AND(K10&gt;=0.7,K10&lt;0.85),"EXCELLENT",(IF(K10&gt;0.85,"OUTSTANDING")))))))))))))</f>
        <v>UNCLASSIFIED</v>
      </c>
      <c r="O10" s="130" t="str">
        <f>"Niveau "&amp;Y10</f>
        <v>Niveau ACCEPTABLE</v>
      </c>
      <c r="P10" s="134">
        <f t="shared" ref="P10:V10" si="7">P8*P9</f>
        <v>0</v>
      </c>
      <c r="Q10" s="134">
        <f t="shared" si="7"/>
        <v>0</v>
      </c>
      <c r="R10" s="134">
        <f t="shared" si="7"/>
        <v>0</v>
      </c>
      <c r="S10" s="134">
        <f t="shared" si="7"/>
        <v>0</v>
      </c>
      <c r="T10" s="134">
        <f>T8*T9</f>
        <v>0</v>
      </c>
      <c r="U10" s="134">
        <f t="shared" si="7"/>
        <v>0.15749999999999997</v>
      </c>
      <c r="V10" s="151">
        <f t="shared" si="7"/>
        <v>0</v>
      </c>
      <c r="W10" s="153">
        <f>SUM(P10:V10)</f>
        <v>0.15749999999999997</v>
      </c>
      <c r="X10" s="163"/>
      <c r="Y10" s="127" t="str">
        <f>IF(W10&lt;0.1,"UNCLASSIFIED",(IF(AND(W10&gt;=0.1,W10&lt;0.25),"ACCEPTABLE",(IF(AND(W10&gt;=0.25,W10&lt;0.4),"PASS",(IF(AND(W10&gt;=0.4,W10&lt;0.55),"GOOD",(IF(AND(W10&gt;=0.55,W10&lt;0.7),"VERY GOOD",(IF(AND(W10&gt;=0.7,W10&lt;0.85),"EXCELLENT",(IF(W10&gt;0.85,"OUTSTANDING")))))))))))))</f>
        <v>ACCEPTABLE</v>
      </c>
    </row>
    <row r="11" spans="2:25" ht="27" thickTop="1" thickBot="1" x14ac:dyDescent="0.3">
      <c r="B11" s="141" t="s">
        <v>1533</v>
      </c>
      <c r="C11" s="131">
        <f>'PART 1 - ASSET'!I415</f>
        <v>0</v>
      </c>
      <c r="D11" s="131">
        <f>'PART 1 - ASSET'!I302</f>
        <v>0</v>
      </c>
      <c r="E11" s="131">
        <f>'PART 1 - ASSET'!I427</f>
        <v>0</v>
      </c>
      <c r="F11" s="131">
        <f>'PART 1 - ASSET'!I373</f>
        <v>0</v>
      </c>
      <c r="G11" s="131">
        <f>'PART 1 - ASSET'!I66</f>
        <v>0</v>
      </c>
      <c r="H11" s="131">
        <f>'PART 1 - ASSET'!I483</f>
        <v>0</v>
      </c>
      <c r="I11" s="145">
        <v>0</v>
      </c>
      <c r="J11" s="131">
        <f>'PART 1 - ASSET'!I447</f>
        <v>0</v>
      </c>
      <c r="K11" s="132"/>
      <c r="L11" s="159"/>
      <c r="M11" s="568" t="s">
        <v>1532</v>
      </c>
      <c r="O11" s="141" t="s">
        <v>1533</v>
      </c>
      <c r="P11" s="148">
        <f>'[3]PART 2 BUILDING MANAGEMENT'!I60</f>
        <v>0</v>
      </c>
      <c r="Q11" s="148">
        <f>'PART 2 - BUILDING MANAGEMENT'!I334</f>
        <v>0</v>
      </c>
      <c r="R11" s="148">
        <f>'PART 2 - BUILDING MANAGEMENT'!I292</f>
        <v>0</v>
      </c>
      <c r="S11" s="148">
        <f>'PART 2 - BUILDING MANAGEMENT'!I149</f>
        <v>0</v>
      </c>
      <c r="T11" s="148">
        <f>'PART 2 - BUILDING MANAGEMENT'!I400</f>
        <v>0</v>
      </c>
      <c r="U11" s="145">
        <v>39</v>
      </c>
      <c r="V11" s="149">
        <f>'PART 2 - BUILDING MANAGEMENT'!I355</f>
        <v>0</v>
      </c>
      <c r="W11" s="129"/>
      <c r="X11" s="162"/>
      <c r="Y11" s="568" t="s">
        <v>1532</v>
      </c>
    </row>
    <row r="12" spans="2:25" ht="15.75" thickTop="1" x14ac:dyDescent="0.25">
      <c r="B12" s="140" t="s">
        <v>1526</v>
      </c>
      <c r="C12" s="150">
        <f t="shared" ref="C12:J12" si="8">C11/C4</f>
        <v>0</v>
      </c>
      <c r="D12" s="150">
        <f t="shared" si="8"/>
        <v>0</v>
      </c>
      <c r="E12" s="150">
        <f t="shared" si="8"/>
        <v>0</v>
      </c>
      <c r="F12" s="150">
        <f t="shared" si="8"/>
        <v>0</v>
      </c>
      <c r="G12" s="150">
        <f t="shared" si="8"/>
        <v>0</v>
      </c>
      <c r="H12" s="150">
        <f t="shared" si="8"/>
        <v>0</v>
      </c>
      <c r="I12" s="150">
        <f t="shared" si="8"/>
        <v>0</v>
      </c>
      <c r="J12" s="150">
        <f t="shared" si="8"/>
        <v>0</v>
      </c>
      <c r="K12" s="132"/>
      <c r="L12" s="159"/>
      <c r="M12" s="569"/>
      <c r="O12" s="140" t="s">
        <v>1526</v>
      </c>
      <c r="P12" s="150">
        <f t="shared" ref="P12:V12" si="9">P11/P4</f>
        <v>0</v>
      </c>
      <c r="Q12" s="150">
        <f t="shared" si="9"/>
        <v>0</v>
      </c>
      <c r="R12" s="150">
        <f t="shared" si="9"/>
        <v>0</v>
      </c>
      <c r="S12" s="150">
        <f t="shared" si="9"/>
        <v>0</v>
      </c>
      <c r="T12" s="150">
        <f t="shared" si="9"/>
        <v>0</v>
      </c>
      <c r="U12" s="150">
        <f t="shared" si="9"/>
        <v>0.65</v>
      </c>
      <c r="V12" s="154">
        <f t="shared" si="9"/>
        <v>0</v>
      </c>
      <c r="W12" s="129"/>
      <c r="X12" s="162"/>
      <c r="Y12" s="569"/>
    </row>
    <row r="13" spans="2:25" hidden="1" x14ac:dyDescent="0.25">
      <c r="B13" s="140" t="s">
        <v>1529</v>
      </c>
      <c r="C13" s="139">
        <f>C9</f>
        <v>8.5000000000000006E-2</v>
      </c>
      <c r="D13" s="139">
        <f t="shared" ref="D13:J13" si="10">D9</f>
        <v>0.115</v>
      </c>
      <c r="E13" s="139">
        <f t="shared" si="10"/>
        <v>0.05</v>
      </c>
      <c r="F13" s="139">
        <f t="shared" si="10"/>
        <v>0.08</v>
      </c>
      <c r="G13" s="139">
        <f t="shared" si="10"/>
        <v>0.17</v>
      </c>
      <c r="H13" s="139">
        <f t="shared" si="10"/>
        <v>0.14000000000000001</v>
      </c>
      <c r="I13" s="139">
        <f t="shared" si="10"/>
        <v>0.26500000000000001</v>
      </c>
      <c r="J13" s="139">
        <f t="shared" si="10"/>
        <v>9.5000000000000001E-2</v>
      </c>
      <c r="K13" s="132"/>
      <c r="L13" s="159"/>
      <c r="M13" s="129"/>
      <c r="O13" s="140" t="s">
        <v>1529</v>
      </c>
      <c r="P13" s="150">
        <f>P9</f>
        <v>0.15</v>
      </c>
      <c r="Q13" s="133">
        <f t="shared" ref="Q13:V13" si="11">Q9</f>
        <v>7.4999999999999997E-2</v>
      </c>
      <c r="R13" s="155">
        <f t="shared" si="11"/>
        <v>5.5E-2</v>
      </c>
      <c r="S13" s="155">
        <f t="shared" si="11"/>
        <v>0.15</v>
      </c>
      <c r="T13" s="155">
        <f t="shared" si="11"/>
        <v>0.13</v>
      </c>
      <c r="U13" s="155">
        <f t="shared" si="11"/>
        <v>0.31499999999999995</v>
      </c>
      <c r="V13" s="156">
        <f t="shared" si="11"/>
        <v>0.125</v>
      </c>
      <c r="W13" s="129"/>
      <c r="X13" s="162"/>
      <c r="Y13" s="129"/>
    </row>
    <row r="14" spans="2:25" x14ac:dyDescent="0.25">
      <c r="B14" s="130" t="str">
        <f>"Niveau "&amp;M14</f>
        <v>Niveau UNCLASSIFIED</v>
      </c>
      <c r="C14" s="135">
        <f>C13*C12</f>
        <v>0</v>
      </c>
      <c r="D14" s="135">
        <f t="shared" ref="D14:J14" si="12">D13*D12</f>
        <v>0</v>
      </c>
      <c r="E14" s="135">
        <f t="shared" si="12"/>
        <v>0</v>
      </c>
      <c r="F14" s="135">
        <f t="shared" si="12"/>
        <v>0</v>
      </c>
      <c r="G14" s="135">
        <f t="shared" si="12"/>
        <v>0</v>
      </c>
      <c r="H14" s="135">
        <f t="shared" si="12"/>
        <v>0</v>
      </c>
      <c r="I14" s="135">
        <f>I13*I12</f>
        <v>0</v>
      </c>
      <c r="J14" s="135">
        <f t="shared" si="12"/>
        <v>0</v>
      </c>
      <c r="K14" s="138">
        <f>SUM(C14:J14)</f>
        <v>0</v>
      </c>
      <c r="L14" s="161"/>
      <c r="M14" s="127" t="str">
        <f>IF(K14&lt;0.1,"UNCLASSIFIED",(IF(AND(K14&gt;=0.1,K14&lt;0.25),"ACCEPTABLE",(IF(AND(K14&gt;=0.25,K14&lt;0.4),"PASS",(IF(AND(K14&gt;=0.4,K14&lt;0.55),"GOOD",(IF(AND(K14&gt;=0.55,K14&lt;0.7),"VERY GOOD",(IF(AND(K14&gt;=0.7,K14&lt;0.85),"EXCELLENT",(IF(K14&gt;0.85,"OUTSTANDING")))))))))))))</f>
        <v>UNCLASSIFIED</v>
      </c>
      <c r="O14" s="130" t="str">
        <f>"Niveau "&amp;Y14</f>
        <v>Niveau ACCEPTABLE</v>
      </c>
      <c r="P14" s="134">
        <f t="shared" ref="P14:V14" si="13">P12*P13</f>
        <v>0</v>
      </c>
      <c r="Q14" s="134">
        <f t="shared" si="13"/>
        <v>0</v>
      </c>
      <c r="R14" s="134">
        <f t="shared" si="13"/>
        <v>0</v>
      </c>
      <c r="S14" s="134">
        <f t="shared" si="13"/>
        <v>0</v>
      </c>
      <c r="T14" s="134">
        <f t="shared" si="13"/>
        <v>0</v>
      </c>
      <c r="U14" s="134">
        <f t="shared" si="13"/>
        <v>0.20474999999999996</v>
      </c>
      <c r="V14" s="151">
        <f t="shared" si="13"/>
        <v>0</v>
      </c>
      <c r="W14" s="153">
        <f>SUM(P14:V14)</f>
        <v>0.20474999999999996</v>
      </c>
      <c r="X14" s="163"/>
      <c r="Y14" s="127" t="str">
        <f>IF(W14&lt;0.1,"UNCLASSIFIED",(IF(AND(W14&gt;=0.1,W14&lt;0.25),"ACCEPTABLE",(IF(AND(W14&gt;=0.25,W14&lt;0.4),"PASS",(IF(AND(W14&gt;=0.4,W14&lt;0.55),"GOOD",(IF(AND(W14&gt;=0.55,W14&lt;0.7),"VERY GOOD",(IF(AND(W14&gt;=0.7,W14&lt;0.85),"EXCELLENT",(IF(W14&gt;0.85,"OUTSTANDING")))))))))))))</f>
        <v>ACCEPTABLE</v>
      </c>
    </row>
  </sheetData>
  <mergeCells count="6">
    <mergeCell ref="B2:M2"/>
    <mergeCell ref="M4:M9"/>
    <mergeCell ref="M11:M12"/>
    <mergeCell ref="Y4:Y8"/>
    <mergeCell ref="Y11:Y12"/>
    <mergeCell ref="O2:Y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C6:E24"/>
  <sheetViews>
    <sheetView workbookViewId="0">
      <selection activeCell="F153" sqref="F153"/>
    </sheetView>
  </sheetViews>
  <sheetFormatPr defaultColWidth="11.42578125" defaultRowHeight="15" x14ac:dyDescent="0.25"/>
  <sheetData>
    <row r="6" spans="3:5" x14ac:dyDescent="0.25">
      <c r="C6" s="575" t="s">
        <v>1455</v>
      </c>
      <c r="D6" s="575"/>
    </row>
    <row r="7" spans="3:5" x14ac:dyDescent="0.25">
      <c r="C7" s="57"/>
      <c r="D7" s="57"/>
      <c r="E7" t="s">
        <v>1456</v>
      </c>
    </row>
    <row r="8" spans="3:5" x14ac:dyDescent="0.25">
      <c r="E8">
        <v>2015</v>
      </c>
    </row>
    <row r="11" spans="3:5" x14ac:dyDescent="0.25">
      <c r="C11" s="575" t="s">
        <v>1457</v>
      </c>
      <c r="D11" s="575"/>
    </row>
    <row r="12" spans="3:5" x14ac:dyDescent="0.25">
      <c r="C12" s="57"/>
      <c r="D12" s="57"/>
      <c r="E12" t="s">
        <v>1458</v>
      </c>
    </row>
    <row r="13" spans="3:5" x14ac:dyDescent="0.25">
      <c r="E13" t="s">
        <v>1459</v>
      </c>
    </row>
    <row r="14" spans="3:5" x14ac:dyDescent="0.25">
      <c r="E14" t="s">
        <v>1460</v>
      </c>
    </row>
    <row r="15" spans="3:5" x14ac:dyDescent="0.25">
      <c r="E15" t="s">
        <v>1452</v>
      </c>
    </row>
    <row r="16" spans="3:5" x14ac:dyDescent="0.25">
      <c r="C16" s="575" t="s">
        <v>1461</v>
      </c>
      <c r="D16" s="575"/>
    </row>
    <row r="17" spans="3:5" x14ac:dyDescent="0.25">
      <c r="C17" s="57"/>
      <c r="D17" s="57"/>
      <c r="E17" t="s">
        <v>1462</v>
      </c>
    </row>
    <row r="18" spans="3:5" x14ac:dyDescent="0.25">
      <c r="E18" t="s">
        <v>1463</v>
      </c>
    </row>
    <row r="19" spans="3:5" x14ac:dyDescent="0.25">
      <c r="E19" t="s">
        <v>1464</v>
      </c>
    </row>
    <row r="20" spans="3:5" x14ac:dyDescent="0.25">
      <c r="C20" s="575" t="s">
        <v>1453</v>
      </c>
      <c r="D20" s="575"/>
    </row>
    <row r="21" spans="3:5" x14ac:dyDescent="0.25">
      <c r="C21" s="57"/>
      <c r="D21" s="57"/>
      <c r="E21" t="s">
        <v>1454</v>
      </c>
    </row>
    <row r="22" spans="3:5" x14ac:dyDescent="0.25">
      <c r="E22" t="s">
        <v>1465</v>
      </c>
    </row>
    <row r="23" spans="3:5" x14ac:dyDescent="0.25">
      <c r="E23" t="s">
        <v>1466</v>
      </c>
    </row>
    <row r="24" spans="3:5" x14ac:dyDescent="0.25">
      <c r="E24" t="s">
        <v>1452</v>
      </c>
    </row>
  </sheetData>
  <mergeCells count="4">
    <mergeCell ref="C6:D6"/>
    <mergeCell ref="C11:D11"/>
    <mergeCell ref="C16:D16"/>
    <mergeCell ref="C20:D2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5:I24"/>
  <sheetViews>
    <sheetView workbookViewId="0">
      <selection activeCell="E16" sqref="E16"/>
    </sheetView>
  </sheetViews>
  <sheetFormatPr defaultColWidth="11.42578125" defaultRowHeight="15" x14ac:dyDescent="0.25"/>
  <cols>
    <col min="2" max="2" width="11.5703125" bestFit="1" customWidth="1"/>
    <col min="4" max="4" width="36.42578125" customWidth="1"/>
    <col min="5" max="5" width="24.42578125" customWidth="1"/>
    <col min="6" max="6" width="13.42578125" customWidth="1"/>
    <col min="7" max="7" width="16.5703125" customWidth="1"/>
    <col min="8" max="8" width="13.42578125" customWidth="1"/>
    <col min="9" max="9" width="40.5703125" customWidth="1"/>
  </cols>
  <sheetData>
    <row r="5" spans="2:9" s="31" customFormat="1" x14ac:dyDescent="0.25">
      <c r="B5" s="165" t="s">
        <v>1536</v>
      </c>
      <c r="C5" s="165" t="s">
        <v>1534</v>
      </c>
      <c r="D5" s="165" t="s">
        <v>1535</v>
      </c>
      <c r="E5" s="166" t="s">
        <v>1541</v>
      </c>
      <c r="F5" s="165" t="s">
        <v>1537</v>
      </c>
      <c r="G5" s="165" t="s">
        <v>1539</v>
      </c>
      <c r="H5" s="165" t="s">
        <v>1538</v>
      </c>
      <c r="I5" s="165" t="s">
        <v>1540</v>
      </c>
    </row>
    <row r="6" spans="2:9" ht="25.35" customHeight="1" x14ac:dyDescent="0.25">
      <c r="B6" s="164"/>
      <c r="C6" s="164"/>
      <c r="D6" s="164"/>
      <c r="E6" s="164"/>
      <c r="F6" s="164"/>
      <c r="G6" s="164"/>
      <c r="H6" s="164"/>
      <c r="I6" s="164"/>
    </row>
    <row r="7" spans="2:9" ht="25.35" customHeight="1" x14ac:dyDescent="0.25">
      <c r="B7" s="164"/>
      <c r="C7" s="164"/>
      <c r="D7" s="164"/>
      <c r="E7" s="164"/>
      <c r="F7" s="164"/>
      <c r="G7" s="164"/>
      <c r="H7" s="164"/>
      <c r="I7" s="164"/>
    </row>
    <row r="8" spans="2:9" ht="25.35" customHeight="1" x14ac:dyDescent="0.25">
      <c r="B8" s="164"/>
      <c r="C8" s="164"/>
      <c r="D8" s="164"/>
      <c r="E8" s="164"/>
      <c r="F8" s="164"/>
      <c r="G8" s="164"/>
      <c r="H8" s="164"/>
      <c r="I8" s="164"/>
    </row>
    <row r="9" spans="2:9" ht="25.35" customHeight="1" x14ac:dyDescent="0.25">
      <c r="B9" s="164"/>
      <c r="C9" s="164"/>
      <c r="D9" s="164"/>
      <c r="E9" s="164"/>
      <c r="F9" s="164"/>
      <c r="G9" s="164"/>
      <c r="H9" s="164"/>
      <c r="I9" s="164"/>
    </row>
    <row r="10" spans="2:9" ht="25.35" customHeight="1" x14ac:dyDescent="0.25">
      <c r="B10" s="164"/>
      <c r="C10" s="164"/>
      <c r="D10" s="164"/>
      <c r="E10" s="164"/>
      <c r="F10" s="164"/>
      <c r="G10" s="164"/>
      <c r="H10" s="164"/>
      <c r="I10" s="164"/>
    </row>
    <row r="11" spans="2:9" ht="25.35" customHeight="1" x14ac:dyDescent="0.25">
      <c r="B11" s="164"/>
      <c r="C11" s="164"/>
      <c r="D11" s="164"/>
      <c r="E11" s="164"/>
      <c r="F11" s="164"/>
      <c r="G11" s="164"/>
      <c r="H11" s="164"/>
      <c r="I11" s="164"/>
    </row>
    <row r="12" spans="2:9" ht="25.35" customHeight="1" x14ac:dyDescent="0.25">
      <c r="B12" s="164"/>
      <c r="C12" s="164"/>
      <c r="D12" s="164"/>
      <c r="E12" s="164"/>
      <c r="F12" s="164"/>
      <c r="G12" s="164"/>
      <c r="H12" s="164"/>
      <c r="I12" s="164"/>
    </row>
    <row r="13" spans="2:9" ht="25.35" customHeight="1" x14ac:dyDescent="0.25">
      <c r="B13" s="164"/>
      <c r="C13" s="164"/>
      <c r="D13" s="164"/>
      <c r="E13" s="164"/>
      <c r="F13" s="164"/>
      <c r="G13" s="164"/>
      <c r="H13" s="164"/>
      <c r="I13" s="164"/>
    </row>
    <row r="14" spans="2:9" ht="25.35" customHeight="1" x14ac:dyDescent="0.25">
      <c r="B14" s="164"/>
      <c r="C14" s="164"/>
      <c r="D14" s="164"/>
      <c r="E14" s="164"/>
      <c r="F14" s="164"/>
      <c r="G14" s="164"/>
      <c r="H14" s="164"/>
      <c r="I14" s="164"/>
    </row>
    <row r="15" spans="2:9" ht="25.35" customHeight="1" x14ac:dyDescent="0.25">
      <c r="B15" s="164"/>
      <c r="C15" s="164"/>
      <c r="D15" s="164"/>
      <c r="E15" s="164"/>
      <c r="F15" s="164"/>
      <c r="G15" s="164"/>
      <c r="H15" s="164"/>
      <c r="I15" s="164"/>
    </row>
    <row r="16" spans="2:9" ht="25.35" customHeight="1" x14ac:dyDescent="0.25">
      <c r="B16" s="164"/>
      <c r="C16" s="164"/>
      <c r="D16" s="164"/>
      <c r="E16" s="164"/>
      <c r="F16" s="164"/>
      <c r="G16" s="164"/>
      <c r="H16" s="164"/>
      <c r="I16" s="164"/>
    </row>
    <row r="17" spans="2:9" ht="25.35" customHeight="1" x14ac:dyDescent="0.25">
      <c r="B17" s="164"/>
      <c r="C17" s="164"/>
      <c r="D17" s="164"/>
      <c r="E17" s="164"/>
      <c r="F17" s="164"/>
      <c r="G17" s="164"/>
      <c r="H17" s="164"/>
      <c r="I17" s="164"/>
    </row>
    <row r="18" spans="2:9" ht="25.35" customHeight="1" x14ac:dyDescent="0.25">
      <c r="B18" s="164"/>
      <c r="C18" s="164"/>
      <c r="D18" s="164"/>
      <c r="E18" s="164"/>
      <c r="F18" s="164"/>
      <c r="G18" s="164"/>
      <c r="H18" s="164"/>
      <c r="I18" s="164"/>
    </row>
    <row r="19" spans="2:9" ht="25.35" customHeight="1" x14ac:dyDescent="0.25">
      <c r="B19" s="164"/>
      <c r="C19" s="164"/>
      <c r="D19" s="164"/>
      <c r="E19" s="164"/>
      <c r="F19" s="164"/>
      <c r="G19" s="164"/>
      <c r="H19" s="164"/>
      <c r="I19" s="164"/>
    </row>
    <row r="20" spans="2:9" ht="25.35" customHeight="1" x14ac:dyDescent="0.25">
      <c r="B20" s="164"/>
      <c r="C20" s="164"/>
      <c r="D20" s="164"/>
      <c r="E20" s="164"/>
      <c r="F20" s="164"/>
      <c r="G20" s="164"/>
      <c r="H20" s="164"/>
      <c r="I20" s="164"/>
    </row>
    <row r="21" spans="2:9" ht="25.35" customHeight="1" x14ac:dyDescent="0.25">
      <c r="B21" s="164"/>
      <c r="C21" s="164"/>
      <c r="D21" s="164"/>
      <c r="E21" s="164"/>
      <c r="F21" s="164"/>
      <c r="G21" s="164"/>
      <c r="H21" s="164"/>
      <c r="I21" s="164"/>
    </row>
    <row r="22" spans="2:9" ht="25.35" customHeight="1" x14ac:dyDescent="0.25">
      <c r="B22" s="164"/>
      <c r="C22" s="164"/>
      <c r="D22" s="164"/>
      <c r="E22" s="164"/>
      <c r="F22" s="164"/>
      <c r="G22" s="164"/>
      <c r="H22" s="164"/>
      <c r="I22" s="164"/>
    </row>
    <row r="23" spans="2:9" ht="25.35" customHeight="1" x14ac:dyDescent="0.25">
      <c r="B23" s="164"/>
      <c r="C23" s="164"/>
      <c r="D23" s="164"/>
      <c r="E23" s="164"/>
      <c r="F23" s="164"/>
      <c r="G23" s="164"/>
      <c r="H23" s="164"/>
      <c r="I23" s="164"/>
    </row>
    <row r="24" spans="2:9" ht="25.35" customHeight="1" x14ac:dyDescent="0.25">
      <c r="B24" s="164"/>
      <c r="C24" s="164"/>
      <c r="D24" s="164"/>
      <c r="E24" s="164"/>
      <c r="F24" s="164"/>
      <c r="G24" s="164"/>
      <c r="H24" s="164"/>
      <c r="I24" s="16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21274-214A-4EFF-9957-13A7E4760A9A}">
  <dimension ref="B6:M136"/>
  <sheetViews>
    <sheetView showGridLines="0" zoomScale="85" zoomScaleNormal="85" workbookViewId="0">
      <selection activeCell="H27" sqref="H27"/>
    </sheetView>
  </sheetViews>
  <sheetFormatPr defaultColWidth="11.42578125" defaultRowHeight="16.5" x14ac:dyDescent="0.3"/>
  <cols>
    <col min="1" max="1" width="2.5703125" style="178" customWidth="1"/>
    <col min="2" max="2" width="14.42578125" style="179" customWidth="1"/>
    <col min="3" max="3" width="55.85546875" style="179" customWidth="1"/>
    <col min="4" max="5" width="11.42578125" style="178"/>
    <col min="6" max="6" width="14.42578125" style="178" customWidth="1"/>
    <col min="7" max="7" width="11.42578125" style="178"/>
    <col min="8" max="8" width="12.5703125" style="178" customWidth="1"/>
    <col min="9" max="9" width="57.140625" style="178" customWidth="1"/>
    <col min="10" max="10" width="13.5703125" style="178" customWidth="1"/>
    <col min="11" max="11" width="11.42578125" style="178"/>
    <col min="12" max="12" width="2.5703125" style="178" customWidth="1"/>
    <col min="13" max="13" width="11.42578125" style="178"/>
    <col min="14" max="14" width="10.5703125" style="178" customWidth="1"/>
    <col min="15" max="16384" width="11.42578125" style="178"/>
  </cols>
  <sheetData>
    <row r="6" spans="2:13" ht="34.9" customHeight="1" x14ac:dyDescent="0.3">
      <c r="B6" s="589" t="s">
        <v>2320</v>
      </c>
      <c r="C6" s="590"/>
      <c r="D6" s="591"/>
      <c r="E6" s="591"/>
      <c r="H6" s="180" t="s">
        <v>2321</v>
      </c>
      <c r="I6" s="592"/>
      <c r="J6" s="592"/>
      <c r="K6" s="592"/>
    </row>
    <row r="9" spans="2:13" ht="18" x14ac:dyDescent="0.3">
      <c r="B9" s="588" t="s">
        <v>2322</v>
      </c>
      <c r="C9" s="588"/>
      <c r="D9" s="588"/>
      <c r="E9" s="588"/>
      <c r="F9" s="588"/>
      <c r="G9" s="588"/>
      <c r="H9" s="588"/>
      <c r="I9" s="588"/>
      <c r="J9" s="588"/>
      <c r="K9" s="588"/>
      <c r="M9" s="181"/>
    </row>
    <row r="10" spans="2:13" ht="9" customHeight="1" x14ac:dyDescent="0.3">
      <c r="B10" s="178"/>
      <c r="C10" s="178"/>
    </row>
    <row r="11" spans="2:13" ht="104.45" customHeight="1" x14ac:dyDescent="0.3">
      <c r="B11" s="585" t="s">
        <v>2323</v>
      </c>
      <c r="C11" s="585"/>
      <c r="D11" s="587" t="s">
        <v>2569</v>
      </c>
      <c r="E11" s="587"/>
      <c r="F11" s="587"/>
      <c r="G11" s="587"/>
      <c r="H11" s="587"/>
      <c r="I11" s="587"/>
      <c r="J11" s="587"/>
      <c r="K11" s="587"/>
      <c r="M11" s="182"/>
    </row>
    <row r="12" spans="2:13" ht="6" customHeight="1" x14ac:dyDescent="0.3">
      <c r="B12" s="183"/>
      <c r="C12" s="184"/>
      <c r="D12" s="182"/>
      <c r="E12" s="182"/>
      <c r="F12" s="182"/>
      <c r="G12" s="182"/>
      <c r="H12" s="182"/>
      <c r="I12" s="182"/>
      <c r="J12" s="182"/>
      <c r="K12" s="185"/>
      <c r="M12" s="182"/>
    </row>
    <row r="13" spans="2:13" ht="26.45" customHeight="1" x14ac:dyDescent="0.3">
      <c r="B13" s="585" t="s">
        <v>2324</v>
      </c>
      <c r="C13" s="585"/>
      <c r="D13" s="587"/>
      <c r="E13" s="587"/>
      <c r="F13" s="587"/>
      <c r="G13" s="587"/>
      <c r="H13" s="587"/>
      <c r="I13" s="587"/>
      <c r="J13" s="587"/>
      <c r="K13" s="587"/>
      <c r="M13" s="182"/>
    </row>
    <row r="14" spans="2:13" ht="6" customHeight="1" x14ac:dyDescent="0.3">
      <c r="B14" s="183"/>
      <c r="C14" s="184"/>
      <c r="D14" s="182"/>
      <c r="E14" s="182"/>
      <c r="F14" s="182"/>
      <c r="G14" s="182"/>
      <c r="H14" s="182"/>
      <c r="I14" s="182"/>
      <c r="J14" s="182"/>
      <c r="K14" s="185"/>
      <c r="M14" s="182"/>
    </row>
    <row r="15" spans="2:13" x14ac:dyDescent="0.3">
      <c r="B15" s="585" t="s">
        <v>2325</v>
      </c>
      <c r="C15" s="585"/>
      <c r="D15" s="577"/>
      <c r="E15" s="577"/>
      <c r="F15" s="577"/>
      <c r="K15" s="186"/>
    </row>
    <row r="16" spans="2:13" ht="6" customHeight="1" x14ac:dyDescent="0.3">
      <c r="B16" s="183"/>
      <c r="C16" s="184"/>
      <c r="D16" s="182"/>
      <c r="E16" s="182"/>
      <c r="F16" s="182"/>
      <c r="G16" s="182"/>
      <c r="H16" s="182"/>
      <c r="I16" s="182"/>
      <c r="J16" s="182"/>
      <c r="K16" s="186"/>
      <c r="M16" s="182"/>
    </row>
    <row r="17" spans="2:13" ht="30" customHeight="1" x14ac:dyDescent="0.3">
      <c r="B17" s="576" t="s">
        <v>2326</v>
      </c>
      <c r="C17" s="576"/>
      <c r="D17" s="577"/>
      <c r="E17" s="577"/>
      <c r="F17" s="577"/>
      <c r="K17" s="186"/>
    </row>
    <row r="18" spans="2:13" ht="6" customHeight="1" x14ac:dyDescent="0.3">
      <c r="B18" s="183"/>
      <c r="C18" s="184"/>
      <c r="D18" s="182"/>
      <c r="E18" s="182"/>
      <c r="F18" s="182"/>
      <c r="G18" s="182"/>
      <c r="H18" s="182"/>
      <c r="I18" s="182"/>
      <c r="J18" s="182"/>
      <c r="K18" s="186"/>
      <c r="M18" s="182"/>
    </row>
    <row r="19" spans="2:13" ht="43.9" customHeight="1" x14ac:dyDescent="0.3">
      <c r="B19" s="576" t="s">
        <v>2327</v>
      </c>
      <c r="C19" s="576"/>
      <c r="D19" s="577"/>
      <c r="E19" s="577"/>
      <c r="F19" s="577"/>
      <c r="H19" s="182"/>
      <c r="I19" s="182"/>
      <c r="J19" s="182"/>
      <c r="K19" s="186"/>
    </row>
    <row r="20" spans="2:13" ht="6" customHeight="1" x14ac:dyDescent="0.3">
      <c r="B20" s="183"/>
      <c r="C20" s="184"/>
      <c r="D20" s="182"/>
      <c r="E20" s="182"/>
      <c r="F20" s="182"/>
      <c r="G20" s="182"/>
      <c r="H20" s="182"/>
      <c r="I20" s="182"/>
      <c r="J20" s="182"/>
      <c r="K20" s="186"/>
      <c r="M20" s="182"/>
    </row>
    <row r="21" spans="2:13" x14ac:dyDescent="0.3">
      <c r="B21" s="585" t="s">
        <v>2328</v>
      </c>
      <c r="C21" s="585"/>
      <c r="D21" s="577"/>
      <c r="E21" s="577"/>
      <c r="K21" s="186"/>
    </row>
    <row r="22" spans="2:13" ht="6" customHeight="1" x14ac:dyDescent="0.3">
      <c r="B22" s="183"/>
      <c r="C22" s="184"/>
      <c r="D22" s="182"/>
      <c r="E22" s="182"/>
      <c r="F22" s="182"/>
      <c r="G22" s="182"/>
      <c r="H22" s="182"/>
      <c r="I22" s="182"/>
      <c r="J22" s="182"/>
      <c r="K22" s="186"/>
      <c r="M22" s="182"/>
    </row>
    <row r="23" spans="2:13" ht="23.45" customHeight="1" x14ac:dyDescent="0.3">
      <c r="B23" s="585" t="s">
        <v>2329</v>
      </c>
      <c r="C23" s="585"/>
      <c r="D23" s="587" t="s">
        <v>2570</v>
      </c>
      <c r="E23" s="587"/>
      <c r="F23" s="187"/>
      <c r="K23" s="186"/>
    </row>
    <row r="24" spans="2:13" ht="6" customHeight="1" x14ac:dyDescent="0.3">
      <c r="B24" s="183"/>
      <c r="C24" s="184"/>
      <c r="D24" s="182"/>
      <c r="E24" s="182"/>
      <c r="F24" s="182"/>
      <c r="G24" s="182"/>
      <c r="H24" s="182"/>
      <c r="I24" s="182"/>
      <c r="J24" s="182"/>
      <c r="K24" s="186"/>
      <c r="M24" s="182"/>
    </row>
    <row r="25" spans="2:13" ht="14.45" customHeight="1" x14ac:dyDescent="0.3">
      <c r="B25" s="585" t="s">
        <v>2330</v>
      </c>
      <c r="C25" s="585"/>
      <c r="D25" s="577"/>
      <c r="E25" s="577"/>
      <c r="F25" s="187"/>
      <c r="K25" s="186"/>
    </row>
    <row r="26" spans="2:13" ht="6" customHeight="1" x14ac:dyDescent="0.3">
      <c r="B26" s="183"/>
      <c r="C26" s="184"/>
      <c r="D26" s="182"/>
      <c r="E26" s="182"/>
      <c r="F26" s="182"/>
      <c r="G26" s="182"/>
      <c r="H26" s="182"/>
      <c r="I26" s="182"/>
      <c r="J26" s="182"/>
      <c r="K26" s="185"/>
      <c r="M26" s="182"/>
    </row>
    <row r="27" spans="2:13" x14ac:dyDescent="0.3">
      <c r="B27" s="585" t="s">
        <v>2331</v>
      </c>
      <c r="C27" s="585"/>
      <c r="D27" s="577"/>
      <c r="E27" s="577"/>
      <c r="F27" s="187"/>
      <c r="K27" s="186"/>
    </row>
    <row r="28" spans="2:13" ht="6" customHeight="1" x14ac:dyDescent="0.3">
      <c r="B28" s="183"/>
      <c r="C28" s="184"/>
      <c r="D28" s="182"/>
      <c r="E28" s="182"/>
      <c r="F28" s="182"/>
      <c r="G28" s="182"/>
      <c r="H28" s="182"/>
      <c r="I28" s="182"/>
      <c r="J28" s="182"/>
      <c r="K28" s="185"/>
      <c r="M28" s="182"/>
    </row>
    <row r="29" spans="2:13" x14ac:dyDescent="0.3">
      <c r="B29" s="585" t="s">
        <v>2332</v>
      </c>
      <c r="C29" s="585"/>
      <c r="D29" s="577"/>
      <c r="E29" s="577"/>
      <c r="F29" s="187"/>
      <c r="K29" s="186"/>
    </row>
    <row r="30" spans="2:13" ht="6" customHeight="1" x14ac:dyDescent="0.3">
      <c r="B30" s="183"/>
      <c r="C30" s="184"/>
      <c r="D30" s="182"/>
      <c r="E30" s="182"/>
      <c r="F30" s="182"/>
      <c r="G30" s="182"/>
      <c r="H30" s="182"/>
      <c r="I30" s="182"/>
      <c r="J30" s="182"/>
      <c r="K30" s="185"/>
      <c r="M30" s="182"/>
    </row>
    <row r="31" spans="2:13" x14ac:dyDescent="0.3">
      <c r="B31" s="585" t="s">
        <v>2333</v>
      </c>
      <c r="C31" s="585"/>
      <c r="D31" s="577"/>
      <c r="E31" s="577"/>
      <c r="K31" s="186"/>
    </row>
    <row r="32" spans="2:13" ht="6" customHeight="1" x14ac:dyDescent="0.3">
      <c r="B32" s="183"/>
      <c r="C32" s="184"/>
      <c r="D32" s="182"/>
      <c r="E32" s="182"/>
      <c r="F32" s="182"/>
      <c r="G32" s="182"/>
      <c r="H32" s="182"/>
      <c r="I32" s="182"/>
      <c r="J32" s="182"/>
      <c r="K32" s="185"/>
      <c r="M32" s="182"/>
    </row>
    <row r="33" spans="2:13" x14ac:dyDescent="0.3">
      <c r="B33" s="585" t="s">
        <v>2334</v>
      </c>
      <c r="C33" s="585"/>
      <c r="D33" s="593"/>
      <c r="E33" s="593"/>
      <c r="K33" s="186"/>
    </row>
    <row r="34" spans="2:13" ht="6" customHeight="1" x14ac:dyDescent="0.3">
      <c r="B34" s="183"/>
      <c r="C34" s="184"/>
      <c r="D34" s="182"/>
      <c r="E34" s="182"/>
      <c r="F34" s="182"/>
      <c r="G34" s="182"/>
      <c r="H34" s="182"/>
      <c r="I34" s="182"/>
      <c r="J34" s="182"/>
      <c r="K34" s="185"/>
      <c r="M34" s="182"/>
    </row>
    <row r="35" spans="2:13" x14ac:dyDescent="0.3">
      <c r="B35" s="594" t="s">
        <v>2335</v>
      </c>
      <c r="C35" s="595"/>
      <c r="D35" s="593"/>
      <c r="E35" s="593"/>
      <c r="J35" s="182"/>
      <c r="K35" s="185"/>
    </row>
    <row r="36" spans="2:13" ht="6" customHeight="1" x14ac:dyDescent="0.3">
      <c r="B36" s="183"/>
      <c r="C36" s="184"/>
      <c r="J36" s="182"/>
      <c r="K36" s="185"/>
      <c r="M36" s="182"/>
    </row>
    <row r="37" spans="2:13" ht="6" customHeight="1" x14ac:dyDescent="0.3">
      <c r="B37" s="188"/>
      <c r="C37" s="189"/>
      <c r="D37" s="190"/>
      <c r="E37" s="191"/>
      <c r="F37" s="192"/>
      <c r="G37" s="193"/>
      <c r="H37" s="190"/>
      <c r="I37" s="191"/>
      <c r="J37" s="192"/>
      <c r="K37" s="194"/>
    </row>
    <row r="38" spans="2:13" ht="27" customHeight="1" x14ac:dyDescent="0.3">
      <c r="B38" s="178"/>
      <c r="C38" s="178"/>
    </row>
    <row r="39" spans="2:13" ht="18" x14ac:dyDescent="0.3">
      <c r="B39" s="588" t="s">
        <v>2336</v>
      </c>
      <c r="C39" s="588"/>
      <c r="D39" s="588"/>
      <c r="E39" s="588"/>
      <c r="F39" s="588"/>
      <c r="G39" s="588"/>
      <c r="H39" s="588"/>
      <c r="I39" s="588"/>
      <c r="J39" s="588"/>
      <c r="K39" s="588"/>
    </row>
    <row r="40" spans="2:13" ht="9" customHeight="1" x14ac:dyDescent="0.3">
      <c r="B40" s="195"/>
      <c r="C40" s="178"/>
      <c r="K40" s="186"/>
    </row>
    <row r="41" spans="2:13" ht="27" customHeight="1" x14ac:dyDescent="0.3">
      <c r="B41" s="596" t="s">
        <v>2571</v>
      </c>
      <c r="C41" s="596"/>
      <c r="D41" s="597"/>
      <c r="E41" s="597"/>
      <c r="F41" s="597"/>
      <c r="G41" s="597"/>
      <c r="H41" s="597"/>
      <c r="I41" s="597"/>
      <c r="J41" s="182"/>
      <c r="K41" s="185"/>
    </row>
    <row r="42" spans="2:13" x14ac:dyDescent="0.3">
      <c r="B42" s="183"/>
      <c r="C42" s="184"/>
      <c r="D42" s="182"/>
      <c r="E42" s="182"/>
      <c r="F42" s="182"/>
      <c r="K42" s="186"/>
    </row>
    <row r="43" spans="2:13" x14ac:dyDescent="0.3">
      <c r="B43" s="585" t="s">
        <v>2337</v>
      </c>
      <c r="C43" s="596"/>
      <c r="D43" s="597"/>
      <c r="E43" s="597"/>
      <c r="F43" s="597"/>
      <c r="G43" s="597"/>
      <c r="H43" s="597"/>
      <c r="I43" s="597"/>
      <c r="K43" s="186"/>
    </row>
    <row r="44" spans="2:13" ht="6" customHeight="1" x14ac:dyDescent="0.3">
      <c r="B44" s="183"/>
      <c r="C44" s="184"/>
      <c r="K44" s="186"/>
      <c r="M44" s="182"/>
    </row>
    <row r="45" spans="2:13" x14ac:dyDescent="0.3">
      <c r="B45" s="585" t="s">
        <v>2338</v>
      </c>
      <c r="C45" s="596"/>
      <c r="D45" s="597"/>
      <c r="E45" s="597"/>
      <c r="F45" s="597"/>
      <c r="G45" s="597"/>
      <c r="H45" s="597"/>
      <c r="I45" s="597"/>
      <c r="K45" s="186"/>
    </row>
    <row r="46" spans="2:13" x14ac:dyDescent="0.3">
      <c r="B46" s="196"/>
      <c r="D46" s="182"/>
      <c r="E46" s="182"/>
      <c r="F46" s="182"/>
      <c r="G46" s="182"/>
      <c r="H46" s="182"/>
      <c r="I46" s="182"/>
      <c r="K46" s="186"/>
    </row>
    <row r="47" spans="2:13" x14ac:dyDescent="0.3">
      <c r="B47" s="585" t="s">
        <v>2572</v>
      </c>
      <c r="C47" s="596"/>
      <c r="D47" s="597"/>
      <c r="E47" s="597"/>
      <c r="F47" s="597"/>
      <c r="G47" s="597"/>
      <c r="H47" s="597"/>
      <c r="I47" s="597"/>
      <c r="K47" s="186"/>
    </row>
    <row r="48" spans="2:13" x14ac:dyDescent="0.3">
      <c r="B48" s="196"/>
      <c r="K48" s="186"/>
    </row>
    <row r="49" spans="2:11" x14ac:dyDescent="0.3">
      <c r="B49" s="598" t="s">
        <v>2339</v>
      </c>
      <c r="C49" s="599"/>
      <c r="D49" s="597"/>
      <c r="E49" s="597"/>
      <c r="F49" s="597"/>
      <c r="G49" s="597"/>
      <c r="H49" s="597"/>
      <c r="I49" s="597"/>
      <c r="K49" s="186"/>
    </row>
    <row r="50" spans="2:11" x14ac:dyDescent="0.3">
      <c r="B50" s="196"/>
      <c r="K50" s="186"/>
    </row>
    <row r="51" spans="2:11" x14ac:dyDescent="0.3">
      <c r="B51" s="598" t="s">
        <v>2340</v>
      </c>
      <c r="C51" s="599"/>
      <c r="D51" s="597"/>
      <c r="E51" s="597"/>
      <c r="F51" s="597"/>
      <c r="G51" s="597"/>
      <c r="H51" s="597"/>
      <c r="I51" s="597"/>
      <c r="K51" s="186"/>
    </row>
    <row r="52" spans="2:11" x14ac:dyDescent="0.3">
      <c r="B52" s="197"/>
      <c r="C52" s="198"/>
      <c r="K52" s="186"/>
    </row>
    <row r="53" spans="2:11" x14ac:dyDescent="0.3">
      <c r="B53" s="594" t="s">
        <v>2341</v>
      </c>
      <c r="C53" s="595"/>
      <c r="D53" s="600"/>
      <c r="E53" s="600"/>
      <c r="F53" s="600"/>
      <c r="G53" s="600"/>
      <c r="H53" s="600"/>
      <c r="I53" s="600"/>
      <c r="K53" s="186"/>
    </row>
    <row r="54" spans="2:11" x14ac:dyDescent="0.3">
      <c r="B54" s="199"/>
      <c r="C54" s="200"/>
      <c r="K54" s="186"/>
    </row>
    <row r="55" spans="2:11" x14ac:dyDescent="0.3">
      <c r="B55" s="594" t="s">
        <v>1453</v>
      </c>
      <c r="C55" s="595"/>
      <c r="D55" s="587"/>
      <c r="E55" s="587"/>
      <c r="F55" s="587"/>
      <c r="G55" s="587"/>
      <c r="H55" s="587"/>
      <c r="I55" s="587"/>
      <c r="K55" s="186"/>
    </row>
    <row r="56" spans="2:11" x14ac:dyDescent="0.3">
      <c r="B56" s="199"/>
      <c r="K56" s="186"/>
    </row>
    <row r="57" spans="2:11" x14ac:dyDescent="0.3">
      <c r="B57" s="594" t="s">
        <v>2342</v>
      </c>
      <c r="C57" s="595"/>
      <c r="D57" s="602"/>
      <c r="E57" s="602"/>
      <c r="F57" s="602"/>
      <c r="G57" s="602"/>
      <c r="H57" s="602"/>
      <c r="I57" s="602"/>
      <c r="J57" s="187"/>
      <c r="K57" s="201"/>
    </row>
    <row r="58" spans="2:11" x14ac:dyDescent="0.3">
      <c r="B58" s="199"/>
      <c r="C58" s="200"/>
      <c r="D58" s="187"/>
      <c r="E58" s="187"/>
      <c r="F58" s="187"/>
      <c r="G58" s="187"/>
      <c r="H58" s="187"/>
      <c r="I58" s="187"/>
      <c r="J58" s="187"/>
      <c r="K58" s="201"/>
    </row>
    <row r="59" spans="2:11" x14ac:dyDescent="0.3">
      <c r="B59" s="594" t="s">
        <v>2343</v>
      </c>
      <c r="C59" s="595"/>
      <c r="D59" s="587"/>
      <c r="E59" s="587"/>
      <c r="F59" s="587"/>
      <c r="G59" s="587"/>
      <c r="H59" s="587"/>
      <c r="I59" s="587"/>
      <c r="K59" s="201"/>
    </row>
    <row r="60" spans="2:11" x14ac:dyDescent="0.3">
      <c r="B60" s="188"/>
      <c r="C60" s="189"/>
      <c r="D60" s="193"/>
      <c r="E60" s="193"/>
      <c r="F60" s="193"/>
      <c r="G60" s="193"/>
      <c r="H60" s="193"/>
      <c r="I60" s="193"/>
      <c r="J60" s="193"/>
      <c r="K60" s="194"/>
    </row>
    <row r="61" spans="2:11" ht="27" customHeight="1" x14ac:dyDescent="0.3">
      <c r="B61" s="178"/>
      <c r="C61" s="178"/>
    </row>
    <row r="62" spans="2:11" ht="18" x14ac:dyDescent="0.3">
      <c r="B62" s="603" t="s">
        <v>2344</v>
      </c>
      <c r="C62" s="604"/>
      <c r="D62" s="604"/>
      <c r="E62" s="604"/>
      <c r="F62" s="604"/>
      <c r="G62" s="604"/>
      <c r="H62" s="604"/>
      <c r="I62" s="604"/>
      <c r="J62" s="604"/>
      <c r="K62" s="605"/>
    </row>
    <row r="63" spans="2:11" ht="9" customHeight="1" x14ac:dyDescent="0.3">
      <c r="B63" s="195"/>
      <c r="C63" s="178"/>
      <c r="K63" s="186"/>
    </row>
    <row r="64" spans="2:11" ht="18" x14ac:dyDescent="0.3">
      <c r="B64" s="183"/>
      <c r="C64" s="184"/>
      <c r="D64" s="601" t="s">
        <v>2345</v>
      </c>
      <c r="E64" s="601"/>
      <c r="F64" s="601"/>
      <c r="G64" s="601" t="s">
        <v>2346</v>
      </c>
      <c r="H64" s="601"/>
      <c r="I64" s="601"/>
      <c r="J64" s="601"/>
      <c r="K64" s="185"/>
    </row>
    <row r="65" spans="2:11" x14ac:dyDescent="0.3">
      <c r="B65" s="576" t="s">
        <v>2347</v>
      </c>
      <c r="C65" s="585"/>
      <c r="D65" s="577"/>
      <c r="E65" s="577"/>
      <c r="F65" s="577"/>
      <c r="G65" s="577"/>
      <c r="H65" s="577"/>
      <c r="I65" s="577"/>
      <c r="J65" s="577"/>
      <c r="K65" s="186"/>
    </row>
    <row r="66" spans="2:11" x14ac:dyDescent="0.3">
      <c r="B66" s="585"/>
      <c r="C66" s="585"/>
      <c r="D66" s="577"/>
      <c r="E66" s="577"/>
      <c r="F66" s="577"/>
      <c r="G66" s="577"/>
      <c r="H66" s="577"/>
      <c r="I66" s="577"/>
      <c r="J66" s="577"/>
      <c r="K66" s="186"/>
    </row>
    <row r="67" spans="2:11" x14ac:dyDescent="0.3">
      <c r="B67" s="199"/>
      <c r="C67" s="200"/>
      <c r="K67" s="186"/>
    </row>
    <row r="68" spans="2:11" x14ac:dyDescent="0.3">
      <c r="B68" s="576" t="s">
        <v>2348</v>
      </c>
      <c r="C68" s="585"/>
      <c r="D68" s="583"/>
      <c r="E68" s="577"/>
      <c r="F68" s="577"/>
      <c r="G68" s="577"/>
      <c r="H68" s="577"/>
      <c r="I68" s="577"/>
      <c r="J68" s="577"/>
      <c r="K68" s="186"/>
    </row>
    <row r="69" spans="2:11" x14ac:dyDescent="0.3">
      <c r="B69" s="585"/>
      <c r="C69" s="585"/>
      <c r="D69" s="577"/>
      <c r="E69" s="577"/>
      <c r="F69" s="577"/>
      <c r="G69" s="577"/>
      <c r="H69" s="577"/>
      <c r="I69" s="577"/>
      <c r="J69" s="577"/>
      <c r="K69" s="186"/>
    </row>
    <row r="70" spans="2:11" x14ac:dyDescent="0.3">
      <c r="B70" s="199"/>
      <c r="C70" s="200"/>
      <c r="K70" s="186"/>
    </row>
    <row r="71" spans="2:11" x14ac:dyDescent="0.3">
      <c r="B71" s="576" t="s">
        <v>2349</v>
      </c>
      <c r="C71" s="585"/>
      <c r="D71" s="583"/>
      <c r="E71" s="577"/>
      <c r="F71" s="577"/>
      <c r="G71" s="577"/>
      <c r="H71" s="577"/>
      <c r="I71" s="577"/>
      <c r="J71" s="577"/>
      <c r="K71" s="186"/>
    </row>
    <row r="72" spans="2:11" x14ac:dyDescent="0.3">
      <c r="B72" s="585"/>
      <c r="C72" s="585"/>
      <c r="D72" s="577"/>
      <c r="E72" s="577"/>
      <c r="F72" s="577"/>
      <c r="G72" s="577"/>
      <c r="H72" s="577"/>
      <c r="I72" s="577"/>
      <c r="J72" s="577"/>
      <c r="K72" s="186"/>
    </row>
    <row r="73" spans="2:11" x14ac:dyDescent="0.3">
      <c r="B73" s="199"/>
      <c r="C73" s="200"/>
      <c r="K73" s="186"/>
    </row>
    <row r="74" spans="2:11" x14ac:dyDescent="0.3">
      <c r="B74" s="576" t="s">
        <v>2350</v>
      </c>
      <c r="C74" s="576"/>
      <c r="D74" s="577"/>
      <c r="E74" s="577"/>
      <c r="F74" s="577"/>
      <c r="G74" s="577"/>
      <c r="H74" s="577"/>
      <c r="I74" s="577"/>
      <c r="J74" s="577"/>
      <c r="K74" s="186"/>
    </row>
    <row r="75" spans="2:11" x14ac:dyDescent="0.3">
      <c r="B75" s="576"/>
      <c r="C75" s="576"/>
      <c r="D75" s="577"/>
      <c r="E75" s="577"/>
      <c r="F75" s="577"/>
      <c r="G75" s="577"/>
      <c r="H75" s="577"/>
      <c r="I75" s="577"/>
      <c r="J75" s="577"/>
      <c r="K75" s="186"/>
    </row>
    <row r="76" spans="2:11" x14ac:dyDescent="0.3">
      <c r="B76" s="199"/>
      <c r="C76" s="200"/>
      <c r="K76" s="186"/>
    </row>
    <row r="77" spans="2:11" x14ac:dyDescent="0.3">
      <c r="B77" s="576" t="s">
        <v>2351</v>
      </c>
      <c r="C77" s="576"/>
      <c r="D77" s="577"/>
      <c r="E77" s="577"/>
      <c r="F77" s="577"/>
      <c r="G77" s="586"/>
      <c r="H77" s="577"/>
      <c r="I77" s="577"/>
      <c r="J77" s="577"/>
      <c r="K77" s="186"/>
    </row>
    <row r="78" spans="2:11" x14ac:dyDescent="0.3">
      <c r="B78" s="576"/>
      <c r="C78" s="576"/>
      <c r="D78" s="577"/>
      <c r="E78" s="577"/>
      <c r="F78" s="577"/>
      <c r="G78" s="577"/>
      <c r="H78" s="577"/>
      <c r="I78" s="577"/>
      <c r="J78" s="577"/>
      <c r="K78" s="186"/>
    </row>
    <row r="79" spans="2:11" x14ac:dyDescent="0.3">
      <c r="B79" s="199"/>
      <c r="C79" s="200"/>
      <c r="K79" s="186"/>
    </row>
    <row r="80" spans="2:11" x14ac:dyDescent="0.3">
      <c r="B80" s="585" t="s">
        <v>2352</v>
      </c>
      <c r="C80" s="585"/>
      <c r="D80" s="577"/>
      <c r="E80" s="577"/>
      <c r="F80" s="577"/>
      <c r="G80" s="586"/>
      <c r="H80" s="577"/>
      <c r="I80" s="577"/>
      <c r="J80" s="577"/>
      <c r="K80" s="186"/>
    </row>
    <row r="81" spans="2:11" x14ac:dyDescent="0.3">
      <c r="B81" s="585"/>
      <c r="C81" s="585"/>
      <c r="D81" s="577"/>
      <c r="E81" s="577"/>
      <c r="F81" s="577"/>
      <c r="G81" s="577"/>
      <c r="H81" s="577"/>
      <c r="I81" s="577"/>
      <c r="J81" s="577"/>
      <c r="K81" s="186"/>
    </row>
    <row r="82" spans="2:11" x14ac:dyDescent="0.3">
      <c r="B82" s="199"/>
      <c r="C82" s="200"/>
      <c r="K82" s="186"/>
    </row>
    <row r="83" spans="2:11" x14ac:dyDescent="0.3">
      <c r="B83" s="585" t="s">
        <v>2353</v>
      </c>
      <c r="C83" s="585"/>
      <c r="D83" s="577"/>
      <c r="E83" s="577"/>
      <c r="F83" s="577"/>
      <c r="G83" s="586"/>
      <c r="H83" s="577"/>
      <c r="I83" s="577"/>
      <c r="J83" s="577"/>
      <c r="K83" s="186"/>
    </row>
    <row r="84" spans="2:11" x14ac:dyDescent="0.3">
      <c r="B84" s="585"/>
      <c r="C84" s="585"/>
      <c r="D84" s="577"/>
      <c r="E84" s="577"/>
      <c r="F84" s="577"/>
      <c r="G84" s="577"/>
      <c r="H84" s="577"/>
      <c r="I84" s="577"/>
      <c r="J84" s="577"/>
      <c r="K84" s="186"/>
    </row>
    <row r="85" spans="2:11" x14ac:dyDescent="0.3">
      <c r="B85" s="199"/>
      <c r="C85" s="200"/>
      <c r="K85" s="186"/>
    </row>
    <row r="86" spans="2:11" x14ac:dyDescent="0.3">
      <c r="B86" s="576" t="s">
        <v>2354</v>
      </c>
      <c r="C86" s="576"/>
      <c r="D86" s="583"/>
      <c r="E86" s="577"/>
      <c r="F86" s="577"/>
      <c r="G86" s="586"/>
      <c r="H86" s="577"/>
      <c r="I86" s="577"/>
      <c r="J86" s="577"/>
      <c r="K86" s="186"/>
    </row>
    <row r="87" spans="2:11" x14ac:dyDescent="0.3">
      <c r="B87" s="576"/>
      <c r="C87" s="576"/>
      <c r="D87" s="577"/>
      <c r="E87" s="577"/>
      <c r="F87" s="577"/>
      <c r="G87" s="577"/>
      <c r="H87" s="577"/>
      <c r="I87" s="577"/>
      <c r="J87" s="577"/>
      <c r="K87" s="186"/>
    </row>
    <row r="88" spans="2:11" x14ac:dyDescent="0.3">
      <c r="B88" s="199"/>
      <c r="C88" s="200"/>
      <c r="K88" s="186"/>
    </row>
    <row r="89" spans="2:11" x14ac:dyDescent="0.3">
      <c r="B89" s="576" t="s">
        <v>2355</v>
      </c>
      <c r="C89" s="576"/>
      <c r="D89" s="577"/>
      <c r="E89" s="577"/>
      <c r="F89" s="577"/>
      <c r="G89" s="577"/>
      <c r="H89" s="577"/>
      <c r="I89" s="577"/>
      <c r="J89" s="577"/>
      <c r="K89" s="186"/>
    </row>
    <row r="90" spans="2:11" x14ac:dyDescent="0.3">
      <c r="B90" s="576"/>
      <c r="C90" s="576"/>
      <c r="D90" s="577"/>
      <c r="E90" s="577"/>
      <c r="F90" s="577"/>
      <c r="G90" s="577"/>
      <c r="H90" s="577"/>
      <c r="I90" s="577"/>
      <c r="J90" s="577"/>
      <c r="K90" s="186"/>
    </row>
    <row r="91" spans="2:11" x14ac:dyDescent="0.3">
      <c r="B91" s="199"/>
      <c r="C91" s="200"/>
      <c r="K91" s="186"/>
    </row>
    <row r="92" spans="2:11" x14ac:dyDescent="0.3">
      <c r="B92" s="576" t="s">
        <v>2356</v>
      </c>
      <c r="C92" s="576"/>
      <c r="D92" s="577"/>
      <c r="E92" s="577"/>
      <c r="F92" s="577"/>
      <c r="G92" s="577"/>
      <c r="H92" s="577"/>
      <c r="I92" s="577"/>
      <c r="J92" s="577"/>
      <c r="K92" s="186"/>
    </row>
    <row r="93" spans="2:11" x14ac:dyDescent="0.3">
      <c r="B93" s="576"/>
      <c r="C93" s="576"/>
      <c r="D93" s="577"/>
      <c r="E93" s="577"/>
      <c r="F93" s="577"/>
      <c r="G93" s="577"/>
      <c r="H93" s="577"/>
      <c r="I93" s="577"/>
      <c r="J93" s="577"/>
      <c r="K93" s="186"/>
    </row>
    <row r="94" spans="2:11" x14ac:dyDescent="0.3">
      <c r="B94" s="199"/>
      <c r="C94" s="200"/>
      <c r="K94" s="186"/>
    </row>
    <row r="95" spans="2:11" x14ac:dyDescent="0.3">
      <c r="B95" s="576" t="s">
        <v>2357</v>
      </c>
      <c r="C95" s="576"/>
      <c r="D95" s="577"/>
      <c r="E95" s="577"/>
      <c r="F95" s="577"/>
      <c r="G95" s="577"/>
      <c r="H95" s="577"/>
      <c r="I95" s="577"/>
      <c r="J95" s="577"/>
      <c r="K95" s="186"/>
    </row>
    <row r="96" spans="2:11" x14ac:dyDescent="0.3">
      <c r="B96" s="576"/>
      <c r="C96" s="576"/>
      <c r="D96" s="577"/>
      <c r="E96" s="577"/>
      <c r="F96" s="577"/>
      <c r="G96" s="577"/>
      <c r="H96" s="577"/>
      <c r="I96" s="577"/>
      <c r="J96" s="577"/>
      <c r="K96" s="186"/>
    </row>
    <row r="97" spans="2:11" x14ac:dyDescent="0.3">
      <c r="B97" s="199"/>
      <c r="C97" s="200"/>
      <c r="K97" s="186"/>
    </row>
    <row r="98" spans="2:11" x14ac:dyDescent="0.3">
      <c r="B98" s="576" t="s">
        <v>2358</v>
      </c>
      <c r="C98" s="576"/>
      <c r="D98" s="577"/>
      <c r="E98" s="577"/>
      <c r="F98" s="577"/>
      <c r="G98" s="577"/>
      <c r="H98" s="577"/>
      <c r="I98" s="577"/>
      <c r="J98" s="577"/>
      <c r="K98" s="186"/>
    </row>
    <row r="99" spans="2:11" x14ac:dyDescent="0.3">
      <c r="B99" s="576"/>
      <c r="C99" s="576"/>
      <c r="D99" s="577"/>
      <c r="E99" s="577"/>
      <c r="F99" s="577"/>
      <c r="G99" s="577"/>
      <c r="H99" s="577"/>
      <c r="I99" s="577"/>
      <c r="J99" s="577"/>
      <c r="K99" s="186"/>
    </row>
    <row r="100" spans="2:11" x14ac:dyDescent="0.3">
      <c r="B100" s="199"/>
      <c r="C100" s="200"/>
      <c r="K100" s="186"/>
    </row>
    <row r="101" spans="2:11" x14ac:dyDescent="0.3">
      <c r="B101" s="576" t="s">
        <v>2359</v>
      </c>
      <c r="C101" s="576"/>
      <c r="D101" s="577"/>
      <c r="E101" s="577"/>
      <c r="F101" s="577"/>
      <c r="G101" s="577"/>
      <c r="H101" s="577"/>
      <c r="I101" s="577"/>
      <c r="J101" s="577"/>
      <c r="K101" s="186"/>
    </row>
    <row r="102" spans="2:11" x14ac:dyDescent="0.3">
      <c r="B102" s="576"/>
      <c r="C102" s="576"/>
      <c r="D102" s="577"/>
      <c r="E102" s="577"/>
      <c r="F102" s="577"/>
      <c r="G102" s="577"/>
      <c r="H102" s="577"/>
      <c r="I102" s="577"/>
      <c r="J102" s="577"/>
      <c r="K102" s="186"/>
    </row>
    <row r="103" spans="2:11" x14ac:dyDescent="0.3">
      <c r="B103" s="199"/>
      <c r="C103" s="200"/>
      <c r="K103" s="186"/>
    </row>
    <row r="104" spans="2:11" x14ac:dyDescent="0.3">
      <c r="B104" s="576" t="s">
        <v>2360</v>
      </c>
      <c r="C104" s="576"/>
      <c r="D104" s="577"/>
      <c r="E104" s="577"/>
      <c r="F104" s="577"/>
      <c r="G104" s="577"/>
      <c r="H104" s="577"/>
      <c r="I104" s="577"/>
      <c r="J104" s="577"/>
      <c r="K104" s="186"/>
    </row>
    <row r="105" spans="2:11" x14ac:dyDescent="0.3">
      <c r="B105" s="576"/>
      <c r="C105" s="576"/>
      <c r="D105" s="577"/>
      <c r="E105" s="577"/>
      <c r="F105" s="577"/>
      <c r="G105" s="577"/>
      <c r="H105" s="577"/>
      <c r="I105" s="577"/>
      <c r="J105" s="577"/>
      <c r="K105" s="186"/>
    </row>
    <row r="106" spans="2:11" x14ac:dyDescent="0.3">
      <c r="B106" s="197"/>
      <c r="C106" s="198"/>
      <c r="K106" s="186"/>
    </row>
    <row r="107" spans="2:11" x14ac:dyDescent="0.3">
      <c r="B107" s="576" t="s">
        <v>2361</v>
      </c>
      <c r="C107" s="576"/>
      <c r="D107" s="577"/>
      <c r="E107" s="577"/>
      <c r="F107" s="577"/>
      <c r="G107" s="577"/>
      <c r="H107" s="577"/>
      <c r="I107" s="577"/>
      <c r="J107" s="577"/>
      <c r="K107" s="186"/>
    </row>
    <row r="108" spans="2:11" x14ac:dyDescent="0.3">
      <c r="B108" s="576"/>
      <c r="C108" s="576"/>
      <c r="D108" s="577"/>
      <c r="E108" s="577"/>
      <c r="F108" s="577"/>
      <c r="G108" s="577"/>
      <c r="H108" s="577"/>
      <c r="I108" s="577"/>
      <c r="J108" s="577"/>
      <c r="K108" s="186"/>
    </row>
    <row r="109" spans="2:11" x14ac:dyDescent="0.3">
      <c r="B109" s="197"/>
      <c r="C109" s="198"/>
      <c r="K109" s="186"/>
    </row>
    <row r="110" spans="2:11" x14ac:dyDescent="0.3">
      <c r="B110" s="576" t="s">
        <v>2362</v>
      </c>
      <c r="C110" s="576"/>
      <c r="D110" s="583"/>
      <c r="E110" s="577"/>
      <c r="F110" s="577"/>
      <c r="G110" s="577"/>
      <c r="H110" s="577"/>
      <c r="I110" s="577"/>
      <c r="J110" s="577"/>
      <c r="K110" s="186"/>
    </row>
    <row r="111" spans="2:11" x14ac:dyDescent="0.3">
      <c r="B111" s="576"/>
      <c r="C111" s="576"/>
      <c r="D111" s="577"/>
      <c r="E111" s="577"/>
      <c r="F111" s="577"/>
      <c r="G111" s="577"/>
      <c r="H111" s="577"/>
      <c r="I111" s="577"/>
      <c r="J111" s="577"/>
      <c r="K111" s="186"/>
    </row>
    <row r="112" spans="2:11" x14ac:dyDescent="0.3">
      <c r="B112" s="197"/>
      <c r="C112" s="198"/>
      <c r="K112" s="186"/>
    </row>
    <row r="113" spans="2:11" x14ac:dyDescent="0.3">
      <c r="B113" s="576" t="s">
        <v>2363</v>
      </c>
      <c r="C113" s="576"/>
      <c r="D113" s="577"/>
      <c r="E113" s="577"/>
      <c r="F113" s="577"/>
      <c r="G113" s="577"/>
      <c r="H113" s="577"/>
      <c r="I113" s="577"/>
      <c r="J113" s="577"/>
      <c r="K113" s="186"/>
    </row>
    <row r="114" spans="2:11" x14ac:dyDescent="0.3">
      <c r="B114" s="576"/>
      <c r="C114" s="576"/>
      <c r="D114" s="577"/>
      <c r="E114" s="577"/>
      <c r="F114" s="577"/>
      <c r="G114" s="577"/>
      <c r="H114" s="577"/>
      <c r="I114" s="577"/>
      <c r="J114" s="577"/>
      <c r="K114" s="186"/>
    </row>
    <row r="115" spans="2:11" x14ac:dyDescent="0.3">
      <c r="B115" s="197"/>
      <c r="C115" s="198"/>
      <c r="K115" s="186"/>
    </row>
    <row r="116" spans="2:11" x14ac:dyDescent="0.3">
      <c r="B116" s="576" t="s">
        <v>2364</v>
      </c>
      <c r="C116" s="576"/>
      <c r="D116" s="579"/>
      <c r="E116" s="579"/>
      <c r="F116" s="579"/>
      <c r="G116" s="577"/>
      <c r="H116" s="577"/>
      <c r="I116" s="577"/>
      <c r="J116" s="577"/>
      <c r="K116" s="186"/>
    </row>
    <row r="117" spans="2:11" x14ac:dyDescent="0.3">
      <c r="B117" s="576"/>
      <c r="C117" s="576"/>
      <c r="D117" s="579"/>
      <c r="E117" s="579"/>
      <c r="F117" s="579"/>
      <c r="G117" s="577"/>
      <c r="H117" s="577"/>
      <c r="I117" s="577"/>
      <c r="J117" s="577"/>
      <c r="K117" s="186"/>
    </row>
    <row r="118" spans="2:11" x14ac:dyDescent="0.3">
      <c r="B118" s="197"/>
      <c r="C118" s="198"/>
      <c r="K118" s="186"/>
    </row>
    <row r="119" spans="2:11" x14ac:dyDescent="0.3">
      <c r="B119" s="576" t="s">
        <v>2365</v>
      </c>
      <c r="C119" s="576"/>
      <c r="D119" s="577"/>
      <c r="E119" s="577"/>
      <c r="F119" s="577"/>
      <c r="G119" s="577"/>
      <c r="H119" s="577"/>
      <c r="I119" s="577"/>
      <c r="J119" s="577"/>
      <c r="K119" s="186"/>
    </row>
    <row r="120" spans="2:11" x14ac:dyDescent="0.3">
      <c r="B120" s="576"/>
      <c r="C120" s="576"/>
      <c r="D120" s="577"/>
      <c r="E120" s="577"/>
      <c r="F120" s="577"/>
      <c r="G120" s="577"/>
      <c r="H120" s="577"/>
      <c r="I120" s="577"/>
      <c r="J120" s="577"/>
      <c r="K120" s="194"/>
    </row>
    <row r="121" spans="2:11" ht="27" customHeight="1" x14ac:dyDescent="0.3">
      <c r="B121" s="178"/>
      <c r="C121" s="178"/>
    </row>
    <row r="122" spans="2:11" ht="18.75" x14ac:dyDescent="0.3">
      <c r="B122" s="580" t="s">
        <v>2366</v>
      </c>
      <c r="C122" s="580"/>
      <c r="D122" s="580"/>
      <c r="E122" s="580"/>
      <c r="F122" s="580"/>
      <c r="G122" s="580"/>
      <c r="H122" s="580"/>
      <c r="I122" s="580"/>
      <c r="J122" s="580"/>
      <c r="K122" s="580"/>
    </row>
    <row r="123" spans="2:11" ht="9" customHeight="1" x14ac:dyDescent="0.3">
      <c r="B123" s="195"/>
      <c r="C123" s="178"/>
      <c r="K123" s="186"/>
    </row>
    <row r="124" spans="2:11" x14ac:dyDescent="0.3">
      <c r="B124" s="576" t="s">
        <v>2367</v>
      </c>
      <c r="C124" s="576"/>
      <c r="D124" s="583"/>
      <c r="E124" s="577"/>
      <c r="F124" s="577"/>
      <c r="G124" s="578" t="s">
        <v>2368</v>
      </c>
      <c r="H124" s="578"/>
      <c r="I124" s="584"/>
      <c r="J124" s="577"/>
      <c r="K124" s="577"/>
    </row>
    <row r="125" spans="2:11" x14ac:dyDescent="0.3">
      <c r="B125" s="576"/>
      <c r="C125" s="576"/>
      <c r="D125" s="577"/>
      <c r="E125" s="577"/>
      <c r="F125" s="577"/>
      <c r="G125" s="578"/>
      <c r="H125" s="578"/>
      <c r="I125" s="577"/>
      <c r="J125" s="577"/>
      <c r="K125" s="577"/>
    </row>
    <row r="126" spans="2:11" x14ac:dyDescent="0.3">
      <c r="B126" s="199"/>
      <c r="C126" s="200"/>
      <c r="D126" s="187"/>
      <c r="E126" s="187"/>
      <c r="F126" s="187"/>
      <c r="G126" s="187"/>
      <c r="H126" s="187"/>
      <c r="I126" s="187"/>
      <c r="J126" s="187"/>
      <c r="K126" s="201"/>
    </row>
    <row r="127" spans="2:11" x14ac:dyDescent="0.3">
      <c r="B127" s="576" t="s">
        <v>2369</v>
      </c>
      <c r="C127" s="576"/>
      <c r="D127" s="577"/>
      <c r="E127" s="577"/>
      <c r="F127" s="577"/>
      <c r="G127" s="578" t="s">
        <v>2370</v>
      </c>
      <c r="H127" s="578"/>
      <c r="I127" s="579"/>
      <c r="J127" s="577"/>
      <c r="K127" s="577"/>
    </row>
    <row r="128" spans="2:11" x14ac:dyDescent="0.3">
      <c r="B128" s="576"/>
      <c r="C128" s="576"/>
      <c r="D128" s="577"/>
      <c r="E128" s="577"/>
      <c r="F128" s="577"/>
      <c r="G128" s="578"/>
      <c r="H128" s="578"/>
      <c r="I128" s="577"/>
      <c r="J128" s="577"/>
      <c r="K128" s="577"/>
    </row>
    <row r="129" spans="2:11" ht="27" customHeight="1" x14ac:dyDescent="0.3">
      <c r="B129" s="178"/>
      <c r="C129" s="178"/>
    </row>
    <row r="130" spans="2:11" ht="18.75" x14ac:dyDescent="0.3">
      <c r="B130" s="580" t="s">
        <v>2371</v>
      </c>
      <c r="C130" s="580"/>
      <c r="D130" s="580"/>
      <c r="E130" s="580"/>
      <c r="F130" s="580"/>
      <c r="G130" s="580"/>
      <c r="H130" s="580"/>
      <c r="I130" s="580"/>
      <c r="J130" s="580"/>
      <c r="K130" s="580"/>
    </row>
    <row r="131" spans="2:11" x14ac:dyDescent="0.3">
      <c r="B131" s="183"/>
      <c r="C131" s="184"/>
      <c r="D131" s="182"/>
      <c r="E131" s="182"/>
      <c r="F131" s="182"/>
      <c r="G131" s="182"/>
      <c r="H131" s="182"/>
      <c r="I131" s="182"/>
      <c r="J131" s="182"/>
      <c r="K131" s="185"/>
    </row>
    <row r="132" spans="2:11" x14ac:dyDescent="0.3">
      <c r="B132" s="576" t="s">
        <v>2367</v>
      </c>
      <c r="C132" s="576"/>
      <c r="D132" s="581"/>
      <c r="E132" s="582"/>
      <c r="F132" s="582"/>
      <c r="G132" s="187"/>
      <c r="H132" s="187"/>
      <c r="I132" s="202"/>
      <c r="J132" s="187"/>
      <c r="K132" s="201"/>
    </row>
    <row r="133" spans="2:11" x14ac:dyDescent="0.3">
      <c r="B133" s="576"/>
      <c r="C133" s="576"/>
      <c r="D133" s="582"/>
      <c r="E133" s="582"/>
      <c r="F133" s="582"/>
      <c r="G133" s="187"/>
      <c r="H133" s="187"/>
      <c r="I133" s="187"/>
      <c r="J133" s="187"/>
      <c r="K133" s="201"/>
    </row>
    <row r="134" spans="2:11" x14ac:dyDescent="0.3">
      <c r="B134" s="199"/>
      <c r="C134" s="200"/>
      <c r="D134" s="187"/>
      <c r="E134" s="187"/>
      <c r="F134" s="187"/>
      <c r="G134" s="187"/>
      <c r="H134" s="187"/>
      <c r="I134" s="187"/>
      <c r="J134" s="187"/>
      <c r="K134" s="201"/>
    </row>
    <row r="135" spans="2:11" x14ac:dyDescent="0.3">
      <c r="B135" s="576" t="s">
        <v>2369</v>
      </c>
      <c r="C135" s="576"/>
      <c r="D135" s="577"/>
      <c r="E135" s="577"/>
      <c r="F135" s="577"/>
      <c r="G135" s="578" t="s">
        <v>2370</v>
      </c>
      <c r="H135" s="578"/>
      <c r="I135" s="579"/>
      <c r="J135" s="577"/>
      <c r="K135" s="577"/>
    </row>
    <row r="136" spans="2:11" x14ac:dyDescent="0.3">
      <c r="B136" s="576"/>
      <c r="C136" s="576"/>
      <c r="D136" s="577"/>
      <c r="E136" s="577"/>
      <c r="F136" s="577"/>
      <c r="G136" s="578"/>
      <c r="H136" s="578"/>
      <c r="I136" s="577"/>
      <c r="J136" s="577"/>
      <c r="K136" s="577"/>
    </row>
  </sheetData>
  <mergeCells count="127">
    <mergeCell ref="B49:C49"/>
    <mergeCell ref="D49:I49"/>
    <mergeCell ref="B51:C51"/>
    <mergeCell ref="D51:I51"/>
    <mergeCell ref="B53:C53"/>
    <mergeCell ref="D53:I53"/>
    <mergeCell ref="B55:C55"/>
    <mergeCell ref="D55:I55"/>
    <mergeCell ref="D64:F64"/>
    <mergeCell ref="G64:J64"/>
    <mergeCell ref="B57:C57"/>
    <mergeCell ref="D57:I57"/>
    <mergeCell ref="B59:C59"/>
    <mergeCell ref="D59:I59"/>
    <mergeCell ref="B62:K62"/>
    <mergeCell ref="B39:K39"/>
    <mergeCell ref="B41:C41"/>
    <mergeCell ref="D41:I41"/>
    <mergeCell ref="B43:C43"/>
    <mergeCell ref="D43:I43"/>
    <mergeCell ref="B45:C45"/>
    <mergeCell ref="D45:I45"/>
    <mergeCell ref="B47:C47"/>
    <mergeCell ref="D47:I47"/>
    <mergeCell ref="B27:C27"/>
    <mergeCell ref="D27:E27"/>
    <mergeCell ref="B29:C29"/>
    <mergeCell ref="D29:E29"/>
    <mergeCell ref="B31:C31"/>
    <mergeCell ref="D31:E31"/>
    <mergeCell ref="B33:C33"/>
    <mergeCell ref="D33:E33"/>
    <mergeCell ref="B35:C35"/>
    <mergeCell ref="D35:E35"/>
    <mergeCell ref="B19:C19"/>
    <mergeCell ref="D19:F19"/>
    <mergeCell ref="B21:C21"/>
    <mergeCell ref="D21:E21"/>
    <mergeCell ref="B23:C23"/>
    <mergeCell ref="D23:E23"/>
    <mergeCell ref="B25:C25"/>
    <mergeCell ref="B9:K9"/>
    <mergeCell ref="B6:C6"/>
    <mergeCell ref="D6:E6"/>
    <mergeCell ref="I6:K6"/>
    <mergeCell ref="B11:C11"/>
    <mergeCell ref="D11:K11"/>
    <mergeCell ref="B13:C13"/>
    <mergeCell ref="D13:K13"/>
    <mergeCell ref="B15:C15"/>
    <mergeCell ref="D15:F15"/>
    <mergeCell ref="B17:C17"/>
    <mergeCell ref="D17:F17"/>
    <mergeCell ref="D25:E25"/>
    <mergeCell ref="B74:C75"/>
    <mergeCell ref="D74:F75"/>
    <mergeCell ref="G74:J75"/>
    <mergeCell ref="B77:C78"/>
    <mergeCell ref="D77:F78"/>
    <mergeCell ref="G77:J78"/>
    <mergeCell ref="B65:C66"/>
    <mergeCell ref="D65:F66"/>
    <mergeCell ref="G65:J66"/>
    <mergeCell ref="B68:C69"/>
    <mergeCell ref="D68:F69"/>
    <mergeCell ref="G68:J69"/>
    <mergeCell ref="B71:C72"/>
    <mergeCell ref="D71:F72"/>
    <mergeCell ref="G71:J72"/>
    <mergeCell ref="B80:C81"/>
    <mergeCell ref="D80:F81"/>
    <mergeCell ref="G80:J81"/>
    <mergeCell ref="B83:C84"/>
    <mergeCell ref="D83:F84"/>
    <mergeCell ref="G83:J84"/>
    <mergeCell ref="B86:C87"/>
    <mergeCell ref="D86:F87"/>
    <mergeCell ref="G86:J87"/>
    <mergeCell ref="B89:C90"/>
    <mergeCell ref="D89:F90"/>
    <mergeCell ref="G89:J90"/>
    <mergeCell ref="B92:C93"/>
    <mergeCell ref="D92:F93"/>
    <mergeCell ref="G92:J93"/>
    <mergeCell ref="B95:C96"/>
    <mergeCell ref="B107:C108"/>
    <mergeCell ref="D107:F108"/>
    <mergeCell ref="G107:J108"/>
    <mergeCell ref="D95:F96"/>
    <mergeCell ref="G95:J96"/>
    <mergeCell ref="B98:C99"/>
    <mergeCell ref="D98:F99"/>
    <mergeCell ref="G98:J99"/>
    <mergeCell ref="B101:C102"/>
    <mergeCell ref="D101:F102"/>
    <mergeCell ref="G101:J102"/>
    <mergeCell ref="B104:C105"/>
    <mergeCell ref="D104:F105"/>
    <mergeCell ref="G104:J105"/>
    <mergeCell ref="B110:C111"/>
    <mergeCell ref="D110:F111"/>
    <mergeCell ref="G110:J111"/>
    <mergeCell ref="B113:C114"/>
    <mergeCell ref="D113:F114"/>
    <mergeCell ref="G113:J114"/>
    <mergeCell ref="B124:C125"/>
    <mergeCell ref="D124:F125"/>
    <mergeCell ref="B116:C117"/>
    <mergeCell ref="D116:F117"/>
    <mergeCell ref="G116:J117"/>
    <mergeCell ref="B119:C120"/>
    <mergeCell ref="D119:F120"/>
    <mergeCell ref="G119:J120"/>
    <mergeCell ref="B122:K122"/>
    <mergeCell ref="G124:H125"/>
    <mergeCell ref="I124:K125"/>
    <mergeCell ref="B127:C128"/>
    <mergeCell ref="D127:F128"/>
    <mergeCell ref="G127:H128"/>
    <mergeCell ref="I127:K128"/>
    <mergeCell ref="B130:K130"/>
    <mergeCell ref="B132:C133"/>
    <mergeCell ref="D132:F133"/>
    <mergeCell ref="B135:C136"/>
    <mergeCell ref="D135:F136"/>
    <mergeCell ref="G135:H136"/>
    <mergeCell ref="I135:K13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V880"/>
  <sheetViews>
    <sheetView showGridLines="0" tabSelected="1" zoomScaleNormal="100" zoomScaleSheetLayoutView="100" workbookViewId="0">
      <pane xSplit="2" ySplit="2" topLeftCell="G626" activePane="bottomRight" state="frozen"/>
      <selection pane="topRight" activeCell="C1" sqref="C1"/>
      <selection pane="bottomLeft" activeCell="A3" sqref="A3"/>
      <selection pane="bottomRight" activeCell="N637" sqref="N637:N642"/>
    </sheetView>
  </sheetViews>
  <sheetFormatPr defaultColWidth="11.42578125" defaultRowHeight="21" outlineLevelRow="1" x14ac:dyDescent="0.25"/>
  <cols>
    <col min="1" max="1" width="8.140625" style="251" customWidth="1"/>
    <col min="2" max="2" width="12.42578125" style="270" customWidth="1"/>
    <col min="3" max="3" width="65.28515625" style="270" customWidth="1"/>
    <col min="4" max="4" width="10.28515625" style="293" bestFit="1" customWidth="1"/>
    <col min="5" max="5" width="69" style="232" customWidth="1"/>
    <col min="6" max="6" width="86.28515625" style="232" hidden="1" customWidth="1"/>
    <col min="7" max="7" width="8" style="275" customWidth="1"/>
    <col min="8" max="8" width="5.5703125" style="275" customWidth="1"/>
    <col min="9" max="10" width="4.7109375" style="275" customWidth="1"/>
    <col min="11" max="11" width="11.28515625" style="294" customWidth="1"/>
    <col min="12" max="12" width="99.85546875" style="295" hidden="1" customWidth="1"/>
    <col min="13" max="13" width="69" style="295" customWidth="1"/>
    <col min="14" max="14" width="75.7109375" style="205" customWidth="1"/>
    <col min="15" max="15" width="5.7109375" style="223" customWidth="1"/>
    <col min="16" max="16384" width="11.42578125" style="222"/>
  </cols>
  <sheetData>
    <row r="1" spans="1:22" ht="20.85" customHeight="1" thickBot="1" x14ac:dyDescent="0.3">
      <c r="A1" s="235"/>
      <c r="B1" s="614" t="s">
        <v>2003</v>
      </c>
      <c r="C1" s="614"/>
      <c r="D1" s="614"/>
      <c r="E1" s="614"/>
      <c r="F1" s="614"/>
      <c r="G1" s="614"/>
      <c r="H1" s="614"/>
      <c r="I1" s="614"/>
      <c r="J1" s="614"/>
      <c r="K1" s="614"/>
      <c r="L1" s="614"/>
      <c r="M1" s="614"/>
      <c r="N1" s="614"/>
      <c r="O1" s="614"/>
    </row>
    <row r="2" spans="1:22" s="360" customFormat="1" ht="49.5" x14ac:dyDescent="0.25">
      <c r="A2" s="353" t="s">
        <v>1545</v>
      </c>
      <c r="B2" s="354" t="s">
        <v>1543</v>
      </c>
      <c r="C2" s="354" t="s">
        <v>3</v>
      </c>
      <c r="D2" s="355" t="s">
        <v>1554</v>
      </c>
      <c r="E2" s="355"/>
      <c r="F2" s="355" t="s">
        <v>2319</v>
      </c>
      <c r="G2" s="353" t="s">
        <v>1551</v>
      </c>
      <c r="H2" s="353" t="s">
        <v>2005</v>
      </c>
      <c r="I2" s="356" t="s">
        <v>1551</v>
      </c>
      <c r="J2" s="357" t="s">
        <v>1551</v>
      </c>
      <c r="K2" s="358" t="s">
        <v>2389</v>
      </c>
      <c r="L2" s="359" t="s">
        <v>3024</v>
      </c>
      <c r="M2" s="359" t="s">
        <v>2387</v>
      </c>
      <c r="N2" s="355" t="s">
        <v>2388</v>
      </c>
      <c r="O2" s="353" t="s">
        <v>2391</v>
      </c>
    </row>
    <row r="3" spans="1:22" ht="4.5" customHeight="1" x14ac:dyDescent="0.25">
      <c r="A3" s="638"/>
      <c r="B3" s="638"/>
      <c r="C3" s="638"/>
      <c r="D3" s="638"/>
      <c r="E3" s="638"/>
      <c r="F3" s="638"/>
      <c r="G3" s="638"/>
      <c r="H3" s="638"/>
      <c r="I3" s="638"/>
      <c r="J3" s="638"/>
      <c r="K3" s="638"/>
      <c r="L3" s="638"/>
      <c r="M3" s="638"/>
      <c r="N3" s="638"/>
      <c r="O3" s="638"/>
    </row>
    <row r="4" spans="1:22" s="203" customFormat="1" ht="12" customHeight="1" x14ac:dyDescent="0.25">
      <c r="A4" s="236"/>
      <c r="B4" s="237"/>
      <c r="C4" s="236"/>
      <c r="D4" s="667" t="s">
        <v>1999</v>
      </c>
      <c r="E4" s="667"/>
      <c r="F4" s="238"/>
      <c r="G4" s="638"/>
      <c r="H4" s="638"/>
      <c r="I4" s="638"/>
      <c r="J4" s="638"/>
      <c r="K4" s="638"/>
      <c r="L4" s="638"/>
      <c r="M4" s="638"/>
      <c r="N4" s="638"/>
      <c r="O4" s="638"/>
    </row>
    <row r="5" spans="1:22" s="203" customFormat="1" ht="12" customHeight="1" x14ac:dyDescent="0.25">
      <c r="A5" s="801" t="s">
        <v>12</v>
      </c>
      <c r="B5" s="787" t="s">
        <v>1969</v>
      </c>
      <c r="C5" s="785" t="s">
        <v>2615</v>
      </c>
      <c r="D5" s="239" t="s">
        <v>1546</v>
      </c>
      <c r="E5" s="240" t="s">
        <v>1591</v>
      </c>
      <c r="F5" s="240" t="s">
        <v>93</v>
      </c>
      <c r="G5" s="241">
        <v>0</v>
      </c>
      <c r="H5" s="242" t="s">
        <v>1544</v>
      </c>
      <c r="I5" s="208"/>
      <c r="J5" s="209"/>
      <c r="K5" s="657" t="s">
        <v>2573</v>
      </c>
      <c r="L5" s="622" t="s">
        <v>3025</v>
      </c>
      <c r="M5" s="622" t="s">
        <v>3075</v>
      </c>
      <c r="N5" s="615" t="s">
        <v>3076</v>
      </c>
      <c r="O5" s="665">
        <v>6</v>
      </c>
    </row>
    <row r="6" spans="1:22" s="203" customFormat="1" ht="23.25" x14ac:dyDescent="0.25">
      <c r="A6" s="801"/>
      <c r="B6" s="787"/>
      <c r="C6" s="785"/>
      <c r="D6" s="239" t="s">
        <v>1547</v>
      </c>
      <c r="E6" s="240" t="s">
        <v>1592</v>
      </c>
      <c r="F6" s="240" t="s">
        <v>927</v>
      </c>
      <c r="G6" s="241">
        <v>0</v>
      </c>
      <c r="H6" s="242" t="s">
        <v>1544</v>
      </c>
      <c r="I6" s="208"/>
      <c r="J6" s="209"/>
      <c r="K6" s="657"/>
      <c r="L6" s="794"/>
      <c r="M6" s="794"/>
      <c r="N6" s="616"/>
      <c r="O6" s="795"/>
    </row>
    <row r="7" spans="1:22" s="203" customFormat="1" ht="23.25" x14ac:dyDescent="0.25">
      <c r="A7" s="801"/>
      <c r="B7" s="787"/>
      <c r="C7" s="785"/>
      <c r="D7" s="239" t="s">
        <v>1548</v>
      </c>
      <c r="E7" s="240" t="s">
        <v>1593</v>
      </c>
      <c r="F7" s="240" t="s">
        <v>2034</v>
      </c>
      <c r="G7" s="241">
        <v>1</v>
      </c>
      <c r="H7" s="242" t="s">
        <v>1544</v>
      </c>
      <c r="I7" s="208"/>
      <c r="J7" s="209"/>
      <c r="K7" s="657"/>
      <c r="L7" s="794"/>
      <c r="M7" s="794"/>
      <c r="N7" s="616"/>
      <c r="O7" s="795"/>
    </row>
    <row r="8" spans="1:22" s="203" customFormat="1" ht="45" x14ac:dyDescent="0.25">
      <c r="A8" s="801"/>
      <c r="B8" s="787"/>
      <c r="C8" s="785"/>
      <c r="D8" s="239" t="s">
        <v>1549</v>
      </c>
      <c r="E8" s="240" t="s">
        <v>1594</v>
      </c>
      <c r="F8" s="240" t="s">
        <v>2035</v>
      </c>
      <c r="G8" s="241">
        <v>2</v>
      </c>
      <c r="H8" s="245" t="s">
        <v>1544</v>
      </c>
      <c r="I8" s="208"/>
      <c r="J8" s="209"/>
      <c r="K8" s="657"/>
      <c r="L8" s="794"/>
      <c r="M8" s="794"/>
      <c r="N8" s="616"/>
      <c r="O8" s="795"/>
    </row>
    <row r="9" spans="1:22" s="203" customFormat="1" ht="30" x14ac:dyDescent="0.25">
      <c r="A9" s="801"/>
      <c r="B9" s="787"/>
      <c r="C9" s="785"/>
      <c r="D9" s="246" t="s">
        <v>1550</v>
      </c>
      <c r="E9" s="247" t="s">
        <v>1595</v>
      </c>
      <c r="F9" s="247" t="s">
        <v>2036</v>
      </c>
      <c r="G9" s="361">
        <v>4</v>
      </c>
      <c r="H9" s="362" t="s">
        <v>1575</v>
      </c>
      <c r="I9" s="363" t="s">
        <v>1575</v>
      </c>
      <c r="J9" s="364" t="s">
        <v>1575</v>
      </c>
      <c r="K9" s="657"/>
      <c r="L9" s="794"/>
      <c r="M9" s="794"/>
      <c r="N9" s="616"/>
      <c r="O9" s="795"/>
    </row>
    <row r="10" spans="1:22" s="203" customFormat="1" ht="30" x14ac:dyDescent="0.25">
      <c r="A10" s="737"/>
      <c r="B10" s="788"/>
      <c r="C10" s="786"/>
      <c r="D10" s="377" t="s">
        <v>1552</v>
      </c>
      <c r="E10" s="365" t="s">
        <v>1596</v>
      </c>
      <c r="F10" s="365" t="s">
        <v>2037</v>
      </c>
      <c r="G10" s="319">
        <v>1</v>
      </c>
      <c r="H10" s="320" t="s">
        <v>1544</v>
      </c>
      <c r="I10" s="321"/>
      <c r="J10" s="321"/>
      <c r="K10" s="657"/>
      <c r="L10" s="794"/>
      <c r="M10" s="794"/>
      <c r="N10" s="617"/>
      <c r="O10" s="796"/>
    </row>
    <row r="11" spans="1:22" ht="4.5" customHeight="1" x14ac:dyDescent="0.25">
      <c r="A11" s="799"/>
      <c r="B11" s="799"/>
      <c r="C11" s="799"/>
      <c r="D11" s="799"/>
      <c r="E11" s="799"/>
      <c r="F11" s="799"/>
      <c r="G11" s="799"/>
      <c r="H11" s="799"/>
      <c r="I11" s="799"/>
      <c r="J11" s="799"/>
      <c r="K11" s="799"/>
      <c r="L11" s="799"/>
      <c r="M11" s="799"/>
      <c r="N11" s="799"/>
      <c r="O11" s="799"/>
    </row>
    <row r="12" spans="1:22" s="203" customFormat="1" ht="15" customHeight="1" x14ac:dyDescent="0.25">
      <c r="A12" s="248"/>
      <c r="B12" s="249"/>
      <c r="C12" s="250"/>
      <c r="D12" s="251"/>
      <c r="E12" s="252"/>
      <c r="F12" s="252"/>
      <c r="G12" s="660">
        <f>SUMIF(H5:H9,"x",G5:G9)</f>
        <v>4</v>
      </c>
      <c r="H12" s="660"/>
      <c r="I12" s="253">
        <f>SUMIF(I5:I9,"x",G5:G9)</f>
        <v>4</v>
      </c>
      <c r="J12" s="254">
        <f>SUMIF(J5:J9,"x",G5:G9)</f>
        <v>4</v>
      </c>
      <c r="K12" s="255"/>
      <c r="O12" s="256"/>
    </row>
    <row r="13" spans="1:22" s="203" customFormat="1" ht="15" customHeight="1" x14ac:dyDescent="0.25">
      <c r="A13" s="248"/>
      <c r="B13" s="249"/>
      <c r="C13" s="250"/>
      <c r="D13" s="251"/>
      <c r="E13" s="252"/>
      <c r="F13" s="252"/>
      <c r="G13" s="257"/>
      <c r="H13" s="257"/>
      <c r="I13" s="257"/>
      <c r="J13" s="257"/>
      <c r="K13" s="255"/>
      <c r="O13" s="256"/>
    </row>
    <row r="14" spans="1:22" ht="4.5" customHeight="1" x14ac:dyDescent="0.25">
      <c r="A14" s="638"/>
      <c r="B14" s="638"/>
      <c r="C14" s="638"/>
      <c r="D14" s="638"/>
      <c r="E14" s="638"/>
      <c r="F14" s="638"/>
      <c r="G14" s="638"/>
      <c r="H14" s="638"/>
      <c r="I14" s="638"/>
      <c r="J14" s="638"/>
      <c r="K14" s="638"/>
      <c r="L14" s="638"/>
      <c r="M14" s="638"/>
      <c r="N14" s="638"/>
      <c r="O14" s="638"/>
      <c r="P14" s="203"/>
      <c r="Q14" s="203"/>
      <c r="R14" s="203"/>
      <c r="S14" s="203"/>
      <c r="T14" s="203"/>
      <c r="U14" s="203"/>
      <c r="V14" s="203"/>
    </row>
    <row r="15" spans="1:22" s="203" customFormat="1" ht="12" customHeight="1" x14ac:dyDescent="0.25">
      <c r="A15" s="236"/>
      <c r="B15" s="237"/>
      <c r="C15" s="236"/>
      <c r="D15" s="667" t="s">
        <v>1999</v>
      </c>
      <c r="E15" s="667"/>
      <c r="F15" s="238"/>
      <c r="G15" s="638"/>
      <c r="H15" s="638"/>
      <c r="I15" s="638"/>
      <c r="J15" s="638"/>
      <c r="K15" s="638"/>
      <c r="L15" s="638"/>
      <c r="M15" s="638"/>
      <c r="N15" s="638"/>
      <c r="O15" s="638"/>
    </row>
    <row r="16" spans="1:22" s="260" customFormat="1" ht="23.25" x14ac:dyDescent="0.25">
      <c r="A16" s="798" t="s">
        <v>21</v>
      </c>
      <c r="B16" s="736" t="s">
        <v>1970</v>
      </c>
      <c r="C16" s="683" t="s">
        <v>1597</v>
      </c>
      <c r="D16" s="259" t="s">
        <v>1546</v>
      </c>
      <c r="E16" s="228" t="s">
        <v>1591</v>
      </c>
      <c r="F16" s="227" t="s">
        <v>93</v>
      </c>
      <c r="G16" s="241">
        <v>0</v>
      </c>
      <c r="H16" s="242" t="s">
        <v>1544</v>
      </c>
      <c r="I16" s="208"/>
      <c r="J16" s="209"/>
      <c r="K16" s="657" t="s">
        <v>2573</v>
      </c>
      <c r="L16" s="622" t="s">
        <v>3030</v>
      </c>
      <c r="M16" s="622" t="s">
        <v>3034</v>
      </c>
      <c r="N16" s="618" t="s">
        <v>3042</v>
      </c>
      <c r="O16" s="624">
        <v>3</v>
      </c>
      <c r="P16" s="203"/>
      <c r="Q16" s="203"/>
      <c r="R16" s="203"/>
      <c r="S16" s="203"/>
      <c r="T16" s="203"/>
      <c r="U16" s="203"/>
      <c r="V16" s="203"/>
    </row>
    <row r="17" spans="1:22" s="260" customFormat="1" ht="23.25" x14ac:dyDescent="0.25">
      <c r="A17" s="798"/>
      <c r="B17" s="736"/>
      <c r="C17" s="683"/>
      <c r="D17" s="259" t="s">
        <v>1547</v>
      </c>
      <c r="E17" s="228" t="s">
        <v>1592</v>
      </c>
      <c r="F17" s="227" t="s">
        <v>927</v>
      </c>
      <c r="G17" s="241">
        <v>0</v>
      </c>
      <c r="H17" s="242" t="s">
        <v>1544</v>
      </c>
      <c r="I17" s="208"/>
      <c r="J17" s="209"/>
      <c r="K17" s="657"/>
      <c r="L17" s="622"/>
      <c r="M17" s="622"/>
      <c r="N17" s="618"/>
      <c r="O17" s="624"/>
      <c r="P17" s="203"/>
      <c r="Q17" s="203"/>
      <c r="R17" s="203"/>
      <c r="S17" s="203"/>
      <c r="T17" s="203"/>
      <c r="U17" s="203"/>
      <c r="V17" s="203"/>
    </row>
    <row r="18" spans="1:22" s="260" customFormat="1" ht="23.25" x14ac:dyDescent="0.25">
      <c r="A18" s="798"/>
      <c r="B18" s="736"/>
      <c r="C18" s="683"/>
      <c r="D18" s="259" t="s">
        <v>1548</v>
      </c>
      <c r="E18" s="228" t="s">
        <v>1598</v>
      </c>
      <c r="F18" s="228" t="s">
        <v>2038</v>
      </c>
      <c r="G18" s="241">
        <v>2</v>
      </c>
      <c r="H18" s="242" t="s">
        <v>1544</v>
      </c>
      <c r="I18" s="208"/>
      <c r="J18" s="209"/>
      <c r="K18" s="657"/>
      <c r="L18" s="622"/>
      <c r="M18" s="622"/>
      <c r="N18" s="618"/>
      <c r="O18" s="624"/>
      <c r="P18" s="203"/>
      <c r="Q18" s="203"/>
      <c r="R18" s="203"/>
      <c r="S18" s="203"/>
      <c r="T18" s="203"/>
      <c r="U18" s="203"/>
      <c r="V18" s="203"/>
    </row>
    <row r="19" spans="1:22" s="260" customFormat="1" ht="23.25" x14ac:dyDescent="0.25">
      <c r="A19" s="798"/>
      <c r="B19" s="736"/>
      <c r="C19" s="683"/>
      <c r="D19" s="259" t="s">
        <v>1549</v>
      </c>
      <c r="E19" s="228" t="s">
        <v>1599</v>
      </c>
      <c r="F19" s="228" t="s">
        <v>2039</v>
      </c>
      <c r="G19" s="241">
        <v>4</v>
      </c>
      <c r="H19" s="245" t="s">
        <v>1575</v>
      </c>
      <c r="I19" s="208" t="s">
        <v>1575</v>
      </c>
      <c r="J19" s="209" t="s">
        <v>1575</v>
      </c>
      <c r="K19" s="657"/>
      <c r="L19" s="622"/>
      <c r="M19" s="622"/>
      <c r="N19" s="618"/>
      <c r="O19" s="624"/>
      <c r="P19" s="203"/>
      <c r="Q19" s="203"/>
      <c r="R19" s="203"/>
      <c r="S19" s="203"/>
      <c r="T19" s="203"/>
      <c r="U19" s="203"/>
      <c r="V19" s="203"/>
    </row>
    <row r="20" spans="1:22" ht="4.5" customHeight="1" x14ac:dyDescent="0.25">
      <c r="A20" s="799"/>
      <c r="B20" s="799"/>
      <c r="C20" s="799"/>
      <c r="D20" s="799"/>
      <c r="E20" s="799"/>
      <c r="F20" s="799"/>
      <c r="G20" s="799"/>
      <c r="H20" s="799"/>
      <c r="I20" s="799"/>
      <c r="J20" s="799"/>
      <c r="K20" s="799"/>
      <c r="L20" s="799"/>
      <c r="M20" s="799"/>
      <c r="N20" s="799"/>
      <c r="O20" s="799"/>
    </row>
    <row r="21" spans="1:22" s="203" customFormat="1" ht="15" customHeight="1" x14ac:dyDescent="0.25">
      <c r="A21" s="248"/>
      <c r="B21" s="249"/>
      <c r="C21" s="250"/>
      <c r="D21" s="251"/>
      <c r="E21" s="252"/>
      <c r="F21" s="252"/>
      <c r="G21" s="660">
        <f>SUMIF(H16:H19,"x",G16:G19)</f>
        <v>4</v>
      </c>
      <c r="H21" s="660"/>
      <c r="I21" s="253">
        <f>SUMIF(I16:I19,"x",G16:G19)</f>
        <v>4</v>
      </c>
      <c r="J21" s="254">
        <f>SUMIF(J16:J19,"x",G16:G19)</f>
        <v>4</v>
      </c>
      <c r="K21" s="255"/>
      <c r="N21" s="466"/>
      <c r="O21" s="256"/>
    </row>
    <row r="22" spans="1:22" s="203" customFormat="1" ht="15" customHeight="1" x14ac:dyDescent="0.25">
      <c r="A22" s="248"/>
      <c r="B22" s="249"/>
      <c r="C22" s="250"/>
      <c r="D22" s="251"/>
      <c r="E22" s="252"/>
      <c r="F22" s="252"/>
      <c r="G22" s="257"/>
      <c r="H22" s="257"/>
      <c r="I22" s="257"/>
      <c r="J22" s="257"/>
      <c r="K22" s="255"/>
      <c r="O22" s="256"/>
    </row>
    <row r="23" spans="1:22" ht="4.5" customHeight="1" x14ac:dyDescent="0.25">
      <c r="A23" s="638"/>
      <c r="B23" s="638"/>
      <c r="C23" s="638"/>
      <c r="D23" s="638"/>
      <c r="E23" s="638"/>
      <c r="F23" s="638"/>
      <c r="G23" s="638"/>
      <c r="H23" s="638"/>
      <c r="I23" s="638"/>
      <c r="J23" s="638"/>
      <c r="K23" s="638"/>
      <c r="L23" s="638"/>
      <c r="M23" s="638"/>
      <c r="N23" s="638"/>
      <c r="O23" s="638"/>
      <c r="P23" s="203"/>
      <c r="Q23" s="203"/>
      <c r="R23" s="203"/>
      <c r="S23" s="203"/>
      <c r="T23" s="203"/>
      <c r="U23" s="203"/>
      <c r="V23" s="203"/>
    </row>
    <row r="24" spans="1:22" s="203" customFormat="1" ht="12" customHeight="1" x14ac:dyDescent="0.25">
      <c r="A24" s="638"/>
      <c r="B24" s="638"/>
      <c r="C24" s="638"/>
      <c r="D24" s="667" t="s">
        <v>2000</v>
      </c>
      <c r="E24" s="667"/>
      <c r="F24" s="238"/>
      <c r="G24" s="638"/>
      <c r="H24" s="638"/>
      <c r="I24" s="638"/>
      <c r="J24" s="638"/>
      <c r="K24" s="638"/>
      <c r="L24" s="638"/>
      <c r="M24" s="638"/>
      <c r="N24" s="638"/>
      <c r="O24" s="638"/>
    </row>
    <row r="25" spans="1:22" s="261" customFormat="1" ht="23.25" x14ac:dyDescent="0.25">
      <c r="A25" s="801" t="s">
        <v>32</v>
      </c>
      <c r="B25" s="736" t="s">
        <v>1971</v>
      </c>
      <c r="C25" s="683" t="s">
        <v>2616</v>
      </c>
      <c r="D25" s="259" t="s">
        <v>1546</v>
      </c>
      <c r="E25" s="228" t="s">
        <v>1591</v>
      </c>
      <c r="F25" s="227" t="s">
        <v>93</v>
      </c>
      <c r="G25" s="241">
        <v>0</v>
      </c>
      <c r="H25" s="245" t="s">
        <v>1544</v>
      </c>
      <c r="I25" s="208"/>
      <c r="J25" s="209"/>
      <c r="K25" s="657" t="s">
        <v>2573</v>
      </c>
      <c r="L25" s="847"/>
      <c r="M25" s="618" t="s">
        <v>3083</v>
      </c>
      <c r="N25" s="619" t="s">
        <v>3084</v>
      </c>
      <c r="O25" s="624">
        <v>1</v>
      </c>
      <c r="P25" s="203"/>
      <c r="Q25" s="203"/>
      <c r="R25" s="203"/>
      <c r="S25" s="203"/>
      <c r="T25" s="203"/>
      <c r="U25" s="203"/>
      <c r="V25" s="203"/>
    </row>
    <row r="26" spans="1:22" s="261" customFormat="1" ht="23.25" x14ac:dyDescent="0.25">
      <c r="A26" s="801"/>
      <c r="B26" s="736"/>
      <c r="C26" s="683"/>
      <c r="D26" s="259" t="s">
        <v>1547</v>
      </c>
      <c r="E26" s="228" t="s">
        <v>1592</v>
      </c>
      <c r="F26" s="227" t="s">
        <v>927</v>
      </c>
      <c r="G26" s="241">
        <v>0</v>
      </c>
      <c r="H26" s="245" t="s">
        <v>1544</v>
      </c>
      <c r="I26" s="208"/>
      <c r="J26" s="209"/>
      <c r="K26" s="657"/>
      <c r="L26" s="847"/>
      <c r="M26" s="618"/>
      <c r="N26" s="620"/>
      <c r="O26" s="624"/>
    </row>
    <row r="27" spans="1:22" s="261" customFormat="1" ht="30" x14ac:dyDescent="0.25">
      <c r="A27" s="801"/>
      <c r="B27" s="736"/>
      <c r="C27" s="683"/>
      <c r="D27" s="259" t="s">
        <v>1548</v>
      </c>
      <c r="E27" s="228" t="s">
        <v>1600</v>
      </c>
      <c r="F27" s="228" t="s">
        <v>2040</v>
      </c>
      <c r="G27" s="241">
        <v>2</v>
      </c>
      <c r="H27" s="245" t="s">
        <v>1544</v>
      </c>
      <c r="I27" s="208" t="s">
        <v>1575</v>
      </c>
      <c r="J27" s="209" t="s">
        <v>1575</v>
      </c>
      <c r="K27" s="657"/>
      <c r="L27" s="847"/>
      <c r="M27" s="618"/>
      <c r="N27" s="620"/>
      <c r="O27" s="624"/>
    </row>
    <row r="28" spans="1:22" s="261" customFormat="1" ht="28.9" customHeight="1" x14ac:dyDescent="0.25">
      <c r="A28" s="801"/>
      <c r="B28" s="736"/>
      <c r="C28" s="683"/>
      <c r="D28" s="259" t="s">
        <v>1549</v>
      </c>
      <c r="E28" s="228" t="s">
        <v>1601</v>
      </c>
      <c r="F28" s="228" t="s">
        <v>2041</v>
      </c>
      <c r="G28" s="241">
        <v>4</v>
      </c>
      <c r="H28" s="241" t="s">
        <v>1575</v>
      </c>
      <c r="I28" s="208"/>
      <c r="J28" s="209"/>
      <c r="K28" s="657"/>
      <c r="L28" s="847"/>
      <c r="M28" s="618"/>
      <c r="N28" s="620"/>
      <c r="O28" s="624"/>
    </row>
    <row r="29" spans="1:22" s="261" customFormat="1" ht="125.25" customHeight="1" x14ac:dyDescent="0.25">
      <c r="A29" s="801"/>
      <c r="B29" s="736"/>
      <c r="C29" s="683"/>
      <c r="D29" s="259" t="s">
        <v>1550</v>
      </c>
      <c r="E29" s="228" t="s">
        <v>1602</v>
      </c>
      <c r="F29" s="228" t="s">
        <v>2042</v>
      </c>
      <c r="G29" s="241">
        <v>2</v>
      </c>
      <c r="H29" s="241" t="s">
        <v>1544</v>
      </c>
      <c r="I29" s="208"/>
      <c r="J29" s="209"/>
      <c r="K29" s="657"/>
      <c r="L29" s="847"/>
      <c r="M29" s="618"/>
      <c r="N29" s="621"/>
      <c r="O29" s="624"/>
    </row>
    <row r="30" spans="1:22" ht="15.75" customHeight="1" x14ac:dyDescent="0.25">
      <c r="A30" s="689"/>
      <c r="B30" s="689"/>
      <c r="C30" s="689"/>
      <c r="D30" s="689"/>
      <c r="E30" s="689"/>
      <c r="F30" s="689"/>
      <c r="G30" s="689"/>
      <c r="H30" s="689"/>
      <c r="I30" s="689"/>
      <c r="J30" s="689"/>
      <c r="K30" s="689"/>
      <c r="L30" s="689"/>
      <c r="M30" s="689"/>
      <c r="N30" s="689"/>
      <c r="O30" s="689"/>
    </row>
    <row r="31" spans="1:22" s="203" customFormat="1" ht="15" customHeight="1" x14ac:dyDescent="0.25">
      <c r="A31" s="248"/>
      <c r="B31" s="249"/>
      <c r="C31" s="250"/>
      <c r="D31" s="251"/>
      <c r="E31" s="252"/>
      <c r="F31" s="252"/>
      <c r="G31" s="660">
        <f>SUMIF(H25:H29,"x",G25:G29)</f>
        <v>4</v>
      </c>
      <c r="H31" s="660"/>
      <c r="I31" s="253">
        <f>SUMIF(I25:I29,"x",G25:G29)</f>
        <v>2</v>
      </c>
      <c r="J31" s="254">
        <f>SUMIF(J25:J29,"x",G25:G29)</f>
        <v>2</v>
      </c>
      <c r="K31" s="255"/>
      <c r="O31" s="256"/>
    </row>
    <row r="32" spans="1:22" s="203" customFormat="1" ht="15" customHeight="1" x14ac:dyDescent="0.25">
      <c r="A32" s="248"/>
      <c r="B32" s="249"/>
      <c r="C32" s="250"/>
      <c r="D32" s="251"/>
      <c r="E32" s="252"/>
      <c r="F32" s="252"/>
      <c r="G32" s="257"/>
      <c r="H32" s="257"/>
      <c r="I32" s="257"/>
      <c r="J32" s="257"/>
      <c r="K32" s="255"/>
      <c r="O32" s="256"/>
    </row>
    <row r="33" spans="1:15" ht="4.5" customHeight="1" x14ac:dyDescent="0.25">
      <c r="A33" s="638"/>
      <c r="B33" s="638"/>
      <c r="C33" s="638"/>
      <c r="D33" s="638"/>
      <c r="E33" s="638"/>
      <c r="F33" s="638"/>
      <c r="G33" s="638"/>
      <c r="H33" s="638"/>
      <c r="I33" s="638"/>
      <c r="J33" s="638"/>
      <c r="K33" s="638"/>
      <c r="L33" s="638"/>
      <c r="M33" s="638"/>
      <c r="N33" s="638"/>
      <c r="O33" s="638"/>
    </row>
    <row r="34" spans="1:15" s="203" customFormat="1" ht="12" customHeight="1" x14ac:dyDescent="0.25">
      <c r="A34" s="638"/>
      <c r="B34" s="638"/>
      <c r="C34" s="638"/>
      <c r="D34" s="667" t="s">
        <v>1999</v>
      </c>
      <c r="E34" s="667"/>
      <c r="F34" s="238"/>
      <c r="G34" s="638"/>
      <c r="H34" s="638"/>
      <c r="I34" s="638"/>
      <c r="J34" s="638"/>
      <c r="K34" s="638"/>
      <c r="L34" s="638"/>
      <c r="M34" s="638"/>
      <c r="N34" s="638"/>
      <c r="O34" s="638"/>
    </row>
    <row r="35" spans="1:15" s="261" customFormat="1" ht="23.25" x14ac:dyDescent="0.25">
      <c r="A35" s="798" t="s">
        <v>41</v>
      </c>
      <c r="B35" s="736" t="s">
        <v>71</v>
      </c>
      <c r="C35" s="683" t="s">
        <v>1603</v>
      </c>
      <c r="D35" s="259" t="s">
        <v>1546</v>
      </c>
      <c r="E35" s="228" t="s">
        <v>1591</v>
      </c>
      <c r="F35" s="227" t="s">
        <v>93</v>
      </c>
      <c r="G35" s="241">
        <v>0</v>
      </c>
      <c r="H35" s="245" t="s">
        <v>1544</v>
      </c>
      <c r="I35" s="208" t="s">
        <v>1553</v>
      </c>
      <c r="J35" s="209" t="s">
        <v>1553</v>
      </c>
      <c r="K35" s="844" t="s">
        <v>2576</v>
      </c>
      <c r="L35" s="692" t="s">
        <v>3033</v>
      </c>
      <c r="M35" s="797" t="s">
        <v>3035</v>
      </c>
      <c r="N35" s="622"/>
      <c r="O35" s="624"/>
    </row>
    <row r="36" spans="1:15" s="261" customFormat="1" ht="23.25" x14ac:dyDescent="0.25">
      <c r="A36" s="798"/>
      <c r="B36" s="736"/>
      <c r="C36" s="683"/>
      <c r="D36" s="259" t="s">
        <v>1547</v>
      </c>
      <c r="E36" s="228" t="s">
        <v>1592</v>
      </c>
      <c r="F36" s="227" t="s">
        <v>927</v>
      </c>
      <c r="G36" s="241">
        <v>0</v>
      </c>
      <c r="H36" s="245" t="s">
        <v>1544</v>
      </c>
      <c r="I36" s="208"/>
      <c r="J36" s="209"/>
      <c r="K36" s="844"/>
      <c r="L36" s="615"/>
      <c r="M36" s="618"/>
      <c r="N36" s="622"/>
      <c r="O36" s="624"/>
    </row>
    <row r="37" spans="1:15" s="261" customFormat="1" ht="23.25" x14ac:dyDescent="0.25">
      <c r="A37" s="798"/>
      <c r="B37" s="736"/>
      <c r="C37" s="683"/>
      <c r="D37" s="259" t="s">
        <v>1548</v>
      </c>
      <c r="E37" s="228" t="s">
        <v>1604</v>
      </c>
      <c r="F37" s="228" t="s">
        <v>2043</v>
      </c>
      <c r="G37" s="241">
        <v>2</v>
      </c>
      <c r="H37" s="245" t="s">
        <v>1544</v>
      </c>
      <c r="I37" s="208"/>
      <c r="J37" s="209"/>
      <c r="K37" s="844"/>
      <c r="L37" s="615"/>
      <c r="M37" s="618"/>
      <c r="N37" s="622"/>
      <c r="O37" s="624"/>
    </row>
    <row r="38" spans="1:15" s="261" customFormat="1" ht="23.25" x14ac:dyDescent="0.25">
      <c r="A38" s="798"/>
      <c r="B38" s="736"/>
      <c r="C38" s="683"/>
      <c r="D38" s="259" t="s">
        <v>1549</v>
      </c>
      <c r="E38" s="228" t="s">
        <v>1605</v>
      </c>
      <c r="F38" s="228" t="s">
        <v>2044</v>
      </c>
      <c r="G38" s="241">
        <v>4</v>
      </c>
      <c r="H38" s="241" t="s">
        <v>1575</v>
      </c>
      <c r="I38" s="208"/>
      <c r="J38" s="209"/>
      <c r="K38" s="844"/>
      <c r="L38" s="615"/>
      <c r="M38" s="618"/>
      <c r="N38" s="622"/>
      <c r="O38" s="624"/>
    </row>
    <row r="39" spans="1:15" ht="4.5" customHeight="1" x14ac:dyDescent="0.25">
      <c r="A39" s="689"/>
      <c r="B39" s="689"/>
      <c r="C39" s="689"/>
      <c r="D39" s="689"/>
      <c r="E39" s="689"/>
      <c r="F39" s="689"/>
      <c r="G39" s="689"/>
      <c r="H39" s="689"/>
      <c r="I39" s="689"/>
      <c r="J39" s="689"/>
      <c r="K39" s="689"/>
      <c r="L39" s="689"/>
      <c r="M39" s="689"/>
      <c r="N39" s="689"/>
      <c r="O39" s="689"/>
    </row>
    <row r="40" spans="1:15" s="203" customFormat="1" ht="15" customHeight="1" x14ac:dyDescent="0.25">
      <c r="A40" s="248"/>
      <c r="B40" s="249"/>
      <c r="C40" s="250"/>
      <c r="D40" s="251"/>
      <c r="E40" s="252"/>
      <c r="F40" s="252"/>
      <c r="G40" s="660">
        <f>SUMIF(H35:H38,"x",G35:G38)</f>
        <v>4</v>
      </c>
      <c r="H40" s="660"/>
      <c r="I40" s="253">
        <f>SUMIF(I35:I38,"x",G35:G38)</f>
        <v>0</v>
      </c>
      <c r="J40" s="254">
        <f>SUMIF(J35:J38,"x",G35:G38)</f>
        <v>0</v>
      </c>
      <c r="K40" s="255"/>
      <c r="O40" s="256"/>
    </row>
    <row r="41" spans="1:15" s="203" customFormat="1" ht="15" customHeight="1" x14ac:dyDescent="0.25">
      <c r="A41" s="248"/>
      <c r="B41" s="249"/>
      <c r="C41" s="250"/>
      <c r="D41" s="251"/>
      <c r="E41" s="252"/>
      <c r="F41" s="252"/>
      <c r="G41" s="257"/>
      <c r="H41" s="257"/>
      <c r="I41" s="257"/>
      <c r="J41" s="257"/>
      <c r="K41" s="255"/>
      <c r="O41" s="256"/>
    </row>
    <row r="42" spans="1:15" ht="4.5" customHeight="1" x14ac:dyDescent="0.25">
      <c r="A42" s="638"/>
      <c r="B42" s="638"/>
      <c r="C42" s="638"/>
      <c r="D42" s="638"/>
      <c r="E42" s="638"/>
      <c r="F42" s="638"/>
      <c r="G42" s="638"/>
      <c r="H42" s="638"/>
      <c r="I42" s="638"/>
      <c r="J42" s="638"/>
      <c r="K42" s="638"/>
      <c r="L42" s="638"/>
      <c r="M42" s="638"/>
      <c r="N42" s="638"/>
      <c r="O42" s="638"/>
    </row>
    <row r="43" spans="1:15" s="203" customFormat="1" ht="12" customHeight="1" x14ac:dyDescent="0.25">
      <c r="A43" s="638"/>
      <c r="B43" s="638"/>
      <c r="C43" s="638"/>
      <c r="D43" s="667" t="s">
        <v>1999</v>
      </c>
      <c r="E43" s="667"/>
      <c r="F43" s="238"/>
      <c r="G43" s="638"/>
      <c r="H43" s="638"/>
      <c r="I43" s="638"/>
      <c r="J43" s="638"/>
      <c r="K43" s="638"/>
      <c r="L43" s="638"/>
      <c r="M43" s="638"/>
      <c r="N43" s="638"/>
      <c r="O43" s="638"/>
    </row>
    <row r="44" spans="1:15" s="261" customFormat="1" ht="23.25" x14ac:dyDescent="0.25">
      <c r="A44" s="798" t="s">
        <v>46</v>
      </c>
      <c r="B44" s="736" t="s">
        <v>1972</v>
      </c>
      <c r="C44" s="683" t="s">
        <v>1606</v>
      </c>
      <c r="D44" s="259" t="s">
        <v>1546</v>
      </c>
      <c r="E44" s="228" t="s">
        <v>1591</v>
      </c>
      <c r="F44" s="227" t="s">
        <v>93</v>
      </c>
      <c r="G44" s="241">
        <v>0</v>
      </c>
      <c r="H44" s="245" t="s">
        <v>1544</v>
      </c>
      <c r="I44" s="208"/>
      <c r="J44" s="209"/>
      <c r="K44" s="657" t="s">
        <v>2573</v>
      </c>
      <c r="L44" s="628"/>
      <c r="M44" s="628" t="s">
        <v>2574</v>
      </c>
      <c r="N44" s="622" t="s">
        <v>3077</v>
      </c>
      <c r="O44" s="624">
        <v>13</v>
      </c>
    </row>
    <row r="45" spans="1:15" s="261" customFormat="1" ht="23.25" x14ac:dyDescent="0.25">
      <c r="A45" s="798"/>
      <c r="B45" s="736"/>
      <c r="C45" s="683"/>
      <c r="D45" s="259" t="s">
        <v>1547</v>
      </c>
      <c r="E45" s="228" t="s">
        <v>1592</v>
      </c>
      <c r="F45" s="227" t="s">
        <v>927</v>
      </c>
      <c r="G45" s="241">
        <v>0</v>
      </c>
      <c r="H45" s="245" t="s">
        <v>1544</v>
      </c>
      <c r="I45" s="208"/>
      <c r="J45" s="209"/>
      <c r="K45" s="657"/>
      <c r="L45" s="628"/>
      <c r="M45" s="628"/>
      <c r="N45" s="622"/>
      <c r="O45" s="624"/>
    </row>
    <row r="46" spans="1:15" s="261" customFormat="1" ht="30" x14ac:dyDescent="0.25">
      <c r="A46" s="798"/>
      <c r="B46" s="736"/>
      <c r="C46" s="683"/>
      <c r="D46" s="259" t="s">
        <v>1548</v>
      </c>
      <c r="E46" s="228" t="s">
        <v>1607</v>
      </c>
      <c r="F46" s="228" t="s">
        <v>2045</v>
      </c>
      <c r="G46" s="241">
        <v>1</v>
      </c>
      <c r="H46" s="245" t="s">
        <v>1544</v>
      </c>
      <c r="I46" s="208"/>
      <c r="J46" s="209"/>
      <c r="K46" s="657"/>
      <c r="L46" s="628"/>
      <c r="M46" s="628"/>
      <c r="N46" s="622"/>
      <c r="O46" s="624"/>
    </row>
    <row r="47" spans="1:15" ht="30" x14ac:dyDescent="0.25">
      <c r="A47" s="798"/>
      <c r="B47" s="736"/>
      <c r="C47" s="683"/>
      <c r="D47" s="262" t="s">
        <v>1549</v>
      </c>
      <c r="E47" s="227" t="s">
        <v>1608</v>
      </c>
      <c r="F47" s="227" t="s">
        <v>2046</v>
      </c>
      <c r="G47" s="286">
        <v>2</v>
      </c>
      <c r="H47" s="245" t="s">
        <v>1544</v>
      </c>
      <c r="I47" s="208"/>
      <c r="J47" s="209"/>
      <c r="K47" s="657"/>
      <c r="L47" s="628"/>
      <c r="M47" s="628"/>
      <c r="N47" s="622"/>
      <c r="O47" s="624"/>
    </row>
    <row r="48" spans="1:15" ht="30" x14ac:dyDescent="0.25">
      <c r="A48" s="798"/>
      <c r="B48" s="736"/>
      <c r="C48" s="683"/>
      <c r="D48" s="262" t="s">
        <v>1550</v>
      </c>
      <c r="E48" s="227" t="s">
        <v>1609</v>
      </c>
      <c r="F48" s="227" t="s">
        <v>2047</v>
      </c>
      <c r="G48" s="286">
        <v>3</v>
      </c>
      <c r="H48" s="245" t="s">
        <v>1544</v>
      </c>
      <c r="I48" s="208" t="s">
        <v>1575</v>
      </c>
      <c r="J48" s="209" t="s">
        <v>1575</v>
      </c>
      <c r="K48" s="657"/>
      <c r="L48" s="628"/>
      <c r="M48" s="628"/>
      <c r="N48" s="622"/>
      <c r="O48" s="624"/>
    </row>
    <row r="49" spans="1:15" ht="198" customHeight="1" x14ac:dyDescent="0.25">
      <c r="A49" s="798"/>
      <c r="B49" s="736"/>
      <c r="C49" s="683"/>
      <c r="D49" s="262" t="s">
        <v>1552</v>
      </c>
      <c r="E49" s="227" t="s">
        <v>1610</v>
      </c>
      <c r="F49" s="227" t="s">
        <v>2048</v>
      </c>
      <c r="G49" s="286">
        <v>4</v>
      </c>
      <c r="H49" s="241" t="s">
        <v>1575</v>
      </c>
      <c r="I49" s="208"/>
      <c r="J49" s="209"/>
      <c r="K49" s="657"/>
      <c r="L49" s="628"/>
      <c r="M49" s="628"/>
      <c r="N49" s="622"/>
      <c r="O49" s="624"/>
    </row>
    <row r="50" spans="1:15" ht="4.1500000000000004" customHeight="1" x14ac:dyDescent="0.25">
      <c r="A50" s="689"/>
      <c r="B50" s="689"/>
      <c r="C50" s="689"/>
      <c r="D50" s="689"/>
      <c r="E50" s="689"/>
      <c r="F50" s="689"/>
      <c r="G50" s="689"/>
      <c r="H50" s="689"/>
      <c r="I50" s="689"/>
      <c r="J50" s="689"/>
      <c r="K50" s="689"/>
      <c r="L50" s="689"/>
      <c r="M50" s="689"/>
      <c r="N50" s="689"/>
      <c r="O50" s="689"/>
    </row>
    <row r="51" spans="1:15" s="203" customFormat="1" ht="15" customHeight="1" x14ac:dyDescent="0.25">
      <c r="A51" s="248"/>
      <c r="B51" s="249"/>
      <c r="C51" s="250"/>
      <c r="D51" s="251"/>
      <c r="E51" s="252"/>
      <c r="F51" s="252"/>
      <c r="G51" s="660">
        <f>SUMIF(H44:H49,"x",G44:G49)</f>
        <v>4</v>
      </c>
      <c r="H51" s="660"/>
      <c r="I51" s="253">
        <f>SUMIF(I44:I49,"x",G44:G49)</f>
        <v>3</v>
      </c>
      <c r="J51" s="254">
        <f>SUMIF(J44:J49,"x",G44:G49)</f>
        <v>3</v>
      </c>
      <c r="K51" s="255"/>
      <c r="O51" s="256"/>
    </row>
    <row r="52" spans="1:15" s="203" customFormat="1" ht="15" customHeight="1" x14ac:dyDescent="0.25">
      <c r="A52" s="248"/>
      <c r="B52" s="249"/>
      <c r="C52" s="250"/>
      <c r="D52" s="251"/>
      <c r="E52" s="252"/>
      <c r="F52" s="252"/>
      <c r="G52" s="257"/>
      <c r="H52" s="257"/>
      <c r="I52" s="257"/>
      <c r="J52" s="257"/>
      <c r="K52" s="255"/>
      <c r="O52" s="256"/>
    </row>
    <row r="53" spans="1:15" ht="4.5" customHeight="1" x14ac:dyDescent="0.25">
      <c r="A53" s="638"/>
      <c r="B53" s="638"/>
      <c r="C53" s="638"/>
      <c r="D53" s="638"/>
      <c r="E53" s="638"/>
      <c r="F53" s="638"/>
      <c r="G53" s="638"/>
      <c r="H53" s="638"/>
      <c r="I53" s="638"/>
      <c r="J53" s="638"/>
      <c r="K53" s="638"/>
      <c r="L53" s="638"/>
      <c r="M53" s="638"/>
      <c r="N53" s="638"/>
      <c r="O53" s="638"/>
    </row>
    <row r="54" spans="1:15" s="203" customFormat="1" ht="12" customHeight="1" x14ac:dyDescent="0.25">
      <c r="A54" s="638"/>
      <c r="B54" s="638"/>
      <c r="C54" s="638"/>
      <c r="D54" s="667" t="s">
        <v>1999</v>
      </c>
      <c r="E54" s="667"/>
      <c r="F54" s="238"/>
      <c r="G54" s="638"/>
      <c r="H54" s="638"/>
      <c r="I54" s="638"/>
      <c r="J54" s="638"/>
      <c r="K54" s="638"/>
      <c r="L54" s="638"/>
      <c r="M54" s="638"/>
      <c r="N54" s="638"/>
      <c r="O54" s="638"/>
    </row>
    <row r="55" spans="1:15" ht="12" customHeight="1" x14ac:dyDescent="0.25">
      <c r="A55" s="693" t="s">
        <v>50</v>
      </c>
      <c r="B55" s="607" t="s">
        <v>1048</v>
      </c>
      <c r="C55" s="606" t="s">
        <v>1611</v>
      </c>
      <c r="D55" s="259" t="s">
        <v>1546</v>
      </c>
      <c r="E55" s="228" t="s">
        <v>1591</v>
      </c>
      <c r="F55" s="227" t="s">
        <v>93</v>
      </c>
      <c r="G55" s="241">
        <v>0</v>
      </c>
      <c r="H55" s="278" t="s">
        <v>1544</v>
      </c>
      <c r="I55" s="210"/>
      <c r="J55" s="211"/>
      <c r="K55" s="657" t="s">
        <v>2573</v>
      </c>
      <c r="L55" s="622"/>
      <c r="M55" s="622" t="s">
        <v>3078</v>
      </c>
      <c r="N55" s="622" t="s">
        <v>3043</v>
      </c>
      <c r="O55" s="624">
        <v>3</v>
      </c>
    </row>
    <row r="56" spans="1:15" ht="23.25" x14ac:dyDescent="0.25">
      <c r="A56" s="693"/>
      <c r="B56" s="607"/>
      <c r="C56" s="606"/>
      <c r="D56" s="259" t="s">
        <v>1547</v>
      </c>
      <c r="E56" s="228" t="s">
        <v>1592</v>
      </c>
      <c r="F56" s="227" t="s">
        <v>927</v>
      </c>
      <c r="G56" s="241">
        <v>0</v>
      </c>
      <c r="H56" s="278" t="s">
        <v>1544</v>
      </c>
      <c r="I56" s="210"/>
      <c r="J56" s="211"/>
      <c r="K56" s="657"/>
      <c r="L56" s="622"/>
      <c r="M56" s="622"/>
      <c r="N56" s="622"/>
      <c r="O56" s="624"/>
    </row>
    <row r="57" spans="1:15" ht="30" x14ac:dyDescent="0.25">
      <c r="A57" s="693"/>
      <c r="B57" s="607"/>
      <c r="C57" s="606"/>
      <c r="D57" s="259" t="s">
        <v>1548</v>
      </c>
      <c r="E57" s="227" t="s">
        <v>1612</v>
      </c>
      <c r="F57" s="227" t="s">
        <v>2049</v>
      </c>
      <c r="G57" s="241">
        <v>1</v>
      </c>
      <c r="H57" s="278" t="s">
        <v>1544</v>
      </c>
      <c r="I57" s="210"/>
      <c r="J57" s="211"/>
      <c r="K57" s="657"/>
      <c r="L57" s="622"/>
      <c r="M57" s="622"/>
      <c r="N57" s="622"/>
      <c r="O57" s="624"/>
    </row>
    <row r="58" spans="1:15" ht="30" x14ac:dyDescent="0.25">
      <c r="A58" s="693"/>
      <c r="B58" s="607"/>
      <c r="C58" s="606"/>
      <c r="D58" s="262" t="s">
        <v>1549</v>
      </c>
      <c r="E58" s="227" t="s">
        <v>1613</v>
      </c>
      <c r="F58" s="227" t="s">
        <v>2050</v>
      </c>
      <c r="G58" s="286">
        <v>2</v>
      </c>
      <c r="H58" s="278" t="s">
        <v>1544</v>
      </c>
      <c r="I58" s="210"/>
      <c r="J58" s="211"/>
      <c r="K58" s="657"/>
      <c r="L58" s="622"/>
      <c r="M58" s="622"/>
      <c r="N58" s="622"/>
      <c r="O58" s="624"/>
    </row>
    <row r="59" spans="1:15" ht="30" x14ac:dyDescent="0.25">
      <c r="A59" s="693"/>
      <c r="B59" s="607"/>
      <c r="C59" s="606"/>
      <c r="D59" s="262" t="s">
        <v>1550</v>
      </c>
      <c r="E59" s="227" t="s">
        <v>1614</v>
      </c>
      <c r="F59" s="227" t="s">
        <v>2051</v>
      </c>
      <c r="G59" s="286">
        <v>3</v>
      </c>
      <c r="H59" s="278" t="s">
        <v>1544</v>
      </c>
      <c r="I59" s="210"/>
      <c r="J59" s="211"/>
      <c r="K59" s="657"/>
      <c r="L59" s="622"/>
      <c r="M59" s="622"/>
      <c r="N59" s="622"/>
      <c r="O59" s="624"/>
    </row>
    <row r="60" spans="1:15" ht="30" x14ac:dyDescent="0.25">
      <c r="A60" s="693"/>
      <c r="B60" s="607"/>
      <c r="C60" s="606"/>
      <c r="D60" s="262" t="s">
        <v>1552</v>
      </c>
      <c r="E60" s="227" t="s">
        <v>1615</v>
      </c>
      <c r="F60" s="227" t="s">
        <v>2052</v>
      </c>
      <c r="G60" s="286">
        <v>4</v>
      </c>
      <c r="H60" s="286" t="s">
        <v>1553</v>
      </c>
      <c r="I60" s="210" t="s">
        <v>1575</v>
      </c>
      <c r="J60" s="211" t="s">
        <v>1575</v>
      </c>
      <c r="K60" s="657"/>
      <c r="L60" s="622"/>
      <c r="M60" s="622"/>
      <c r="N60" s="622"/>
      <c r="O60" s="624"/>
    </row>
    <row r="61" spans="1:15" ht="4.5" customHeight="1" x14ac:dyDescent="0.25">
      <c r="A61" s="792"/>
      <c r="B61" s="793"/>
      <c r="C61" s="793"/>
      <c r="D61" s="793"/>
      <c r="E61" s="793"/>
      <c r="F61" s="793"/>
      <c r="G61" s="793"/>
      <c r="H61" s="793"/>
      <c r="I61" s="793"/>
      <c r="J61" s="793"/>
      <c r="K61" s="793"/>
      <c r="L61" s="793"/>
      <c r="M61" s="793"/>
      <c r="N61" s="793"/>
      <c r="O61" s="793"/>
    </row>
    <row r="62" spans="1:15" s="203" customFormat="1" ht="15" customHeight="1" x14ac:dyDescent="0.25">
      <c r="A62" s="248"/>
      <c r="B62" s="249"/>
      <c r="C62" s="250"/>
      <c r="D62" s="251"/>
      <c r="E62" s="252"/>
      <c r="F62" s="252"/>
      <c r="G62" s="660">
        <f>SUMIF(H55:H60,"x",G55:G60)</f>
        <v>4</v>
      </c>
      <c r="H62" s="660"/>
      <c r="I62" s="253">
        <f>SUMIF(I55:I60,"x",G55:G60)</f>
        <v>4</v>
      </c>
      <c r="J62" s="254">
        <f>SUMIF(J55:J60,"x",G55:G60)</f>
        <v>4</v>
      </c>
      <c r="K62" s="255"/>
      <c r="O62" s="256"/>
    </row>
    <row r="63" spans="1:15" s="203" customFormat="1" ht="15" customHeight="1" x14ac:dyDescent="0.25">
      <c r="A63" s="248"/>
      <c r="B63" s="249"/>
      <c r="C63" s="250"/>
      <c r="D63" s="251"/>
      <c r="E63" s="252"/>
      <c r="F63" s="252"/>
      <c r="G63" s="257"/>
      <c r="H63" s="257"/>
      <c r="I63" s="257"/>
      <c r="J63" s="257"/>
      <c r="K63" s="255"/>
      <c r="O63" s="256"/>
    </row>
    <row r="64" spans="1:15" ht="4.5" customHeight="1" x14ac:dyDescent="0.25">
      <c r="A64" s="684"/>
      <c r="B64" s="684"/>
      <c r="C64" s="684"/>
      <c r="D64" s="684"/>
      <c r="E64" s="684"/>
      <c r="F64" s="684"/>
      <c r="G64" s="684"/>
      <c r="H64" s="684"/>
      <c r="I64" s="684"/>
      <c r="J64" s="684"/>
      <c r="K64" s="684"/>
      <c r="L64" s="684"/>
      <c r="M64" s="684"/>
      <c r="N64" s="684"/>
      <c r="O64" s="684"/>
    </row>
    <row r="65" spans="1:15" s="203" customFormat="1" ht="12" customHeight="1" x14ac:dyDescent="0.25">
      <c r="A65" s="638"/>
      <c r="B65" s="638"/>
      <c r="C65" s="638"/>
      <c r="D65" s="667" t="s">
        <v>2002</v>
      </c>
      <c r="E65" s="667"/>
      <c r="F65" s="238"/>
      <c r="G65" s="684"/>
      <c r="H65" s="684"/>
      <c r="I65" s="684"/>
      <c r="J65" s="684"/>
      <c r="K65" s="684"/>
      <c r="L65" s="684"/>
      <c r="M65" s="684"/>
      <c r="N65" s="684"/>
      <c r="O65" s="684"/>
    </row>
    <row r="66" spans="1:15" ht="23.25" x14ac:dyDescent="0.25">
      <c r="A66" s="693" t="s">
        <v>56</v>
      </c>
      <c r="B66" s="607" t="s">
        <v>1973</v>
      </c>
      <c r="C66" s="606" t="s">
        <v>1616</v>
      </c>
      <c r="D66" s="259" t="s">
        <v>1546</v>
      </c>
      <c r="E66" s="227" t="s">
        <v>1591</v>
      </c>
      <c r="F66" s="227" t="s">
        <v>93</v>
      </c>
      <c r="G66" s="241">
        <v>0</v>
      </c>
      <c r="H66" s="278" t="s">
        <v>1544</v>
      </c>
      <c r="I66" s="210"/>
      <c r="J66" s="211"/>
      <c r="K66" s="657" t="s">
        <v>2573</v>
      </c>
      <c r="L66" s="692" t="s">
        <v>3029</v>
      </c>
      <c r="M66" s="797" t="s">
        <v>2575</v>
      </c>
      <c r="N66" s="622" t="s">
        <v>3086</v>
      </c>
      <c r="O66" s="624">
        <v>3</v>
      </c>
    </row>
    <row r="67" spans="1:15" ht="23.25" x14ac:dyDescent="0.25">
      <c r="A67" s="693"/>
      <c r="B67" s="607"/>
      <c r="C67" s="606"/>
      <c r="D67" s="259" t="s">
        <v>1547</v>
      </c>
      <c r="E67" s="227" t="s">
        <v>1592</v>
      </c>
      <c r="F67" s="227" t="s">
        <v>927</v>
      </c>
      <c r="G67" s="241">
        <v>0</v>
      </c>
      <c r="H67" s="278" t="s">
        <v>1544</v>
      </c>
      <c r="I67" s="210"/>
      <c r="J67" s="211"/>
      <c r="K67" s="657"/>
      <c r="L67" s="615"/>
      <c r="M67" s="797"/>
      <c r="N67" s="622"/>
      <c r="O67" s="624"/>
    </row>
    <row r="68" spans="1:15" ht="23.25" x14ac:dyDescent="0.25">
      <c r="A68" s="693"/>
      <c r="B68" s="607"/>
      <c r="C68" s="606"/>
      <c r="D68" s="259" t="s">
        <v>1548</v>
      </c>
      <c r="E68" s="227" t="s">
        <v>1617</v>
      </c>
      <c r="F68" s="227" t="s">
        <v>2053</v>
      </c>
      <c r="G68" s="241">
        <v>2</v>
      </c>
      <c r="H68" s="286" t="s">
        <v>1575</v>
      </c>
      <c r="I68" s="210" t="s">
        <v>1575</v>
      </c>
      <c r="J68" s="211" t="s">
        <v>1575</v>
      </c>
      <c r="K68" s="657"/>
      <c r="L68" s="615"/>
      <c r="M68" s="797"/>
      <c r="N68" s="622"/>
      <c r="O68" s="624"/>
    </row>
    <row r="69" spans="1:15" ht="23.25" x14ac:dyDescent="0.25">
      <c r="A69" s="693"/>
      <c r="B69" s="607"/>
      <c r="C69" s="606"/>
      <c r="D69" s="259" t="s">
        <v>1549</v>
      </c>
      <c r="E69" s="227" t="s">
        <v>1618</v>
      </c>
      <c r="F69" s="227" t="s">
        <v>2054</v>
      </c>
      <c r="G69" s="241">
        <v>2</v>
      </c>
      <c r="H69" s="286" t="s">
        <v>1575</v>
      </c>
      <c r="I69" s="210" t="s">
        <v>1575</v>
      </c>
      <c r="J69" s="211" t="s">
        <v>1575</v>
      </c>
      <c r="K69" s="657"/>
      <c r="L69" s="615"/>
      <c r="M69" s="797"/>
      <c r="N69" s="622"/>
      <c r="O69" s="624"/>
    </row>
    <row r="70" spans="1:15" ht="4.5" customHeight="1" x14ac:dyDescent="0.25">
      <c r="A70" s="792"/>
      <c r="B70" s="793"/>
      <c r="C70" s="793"/>
      <c r="D70" s="793"/>
      <c r="E70" s="793"/>
      <c r="F70" s="793"/>
      <c r="G70" s="793"/>
      <c r="H70" s="793"/>
      <c r="I70" s="793"/>
      <c r="J70" s="793"/>
      <c r="K70" s="793"/>
      <c r="L70" s="793"/>
      <c r="M70" s="793"/>
      <c r="N70" s="793"/>
      <c r="O70" s="793"/>
    </row>
    <row r="71" spans="1:15" s="203" customFormat="1" ht="15" customHeight="1" x14ac:dyDescent="0.25">
      <c r="A71" s="248"/>
      <c r="B71" s="249"/>
      <c r="C71" s="250"/>
      <c r="D71" s="251"/>
      <c r="E71" s="252"/>
      <c r="F71" s="252"/>
      <c r="G71" s="660">
        <f>SUMIF(H66:H69,"x",G66:G69)</f>
        <v>4</v>
      </c>
      <c r="H71" s="660"/>
      <c r="I71" s="253">
        <f>SUMIF(I66:I69,"x",G66:G69)</f>
        <v>4</v>
      </c>
      <c r="J71" s="254">
        <f>SUMIF(J66:J69,"x",G66:G69)</f>
        <v>4</v>
      </c>
      <c r="K71" s="255"/>
      <c r="O71" s="256"/>
    </row>
    <row r="72" spans="1:15" s="203" customFormat="1" ht="15" customHeight="1" x14ac:dyDescent="0.25">
      <c r="A72" s="248"/>
      <c r="B72" s="249"/>
      <c r="C72" s="250"/>
      <c r="D72" s="251"/>
      <c r="E72" s="252"/>
      <c r="F72" s="252"/>
      <c r="G72" s="257"/>
      <c r="H72" s="257"/>
      <c r="I72" s="257"/>
      <c r="J72" s="257"/>
      <c r="K72" s="255"/>
      <c r="O72" s="256"/>
    </row>
    <row r="73" spans="1:15" ht="4.5" customHeight="1" x14ac:dyDescent="0.25">
      <c r="A73" s="638"/>
      <c r="B73" s="638"/>
      <c r="C73" s="638"/>
      <c r="D73" s="638"/>
      <c r="E73" s="638"/>
      <c r="F73" s="638"/>
      <c r="G73" s="638"/>
      <c r="H73" s="638"/>
      <c r="I73" s="638"/>
      <c r="J73" s="638"/>
      <c r="K73" s="638"/>
      <c r="L73" s="638"/>
      <c r="M73" s="638"/>
      <c r="N73" s="638"/>
      <c r="O73" s="638"/>
    </row>
    <row r="74" spans="1:15" s="203" customFormat="1" ht="12" customHeight="1" x14ac:dyDescent="0.25">
      <c r="A74" s="638"/>
      <c r="B74" s="638"/>
      <c r="C74" s="638"/>
      <c r="D74" s="667" t="s">
        <v>2001</v>
      </c>
      <c r="E74" s="667"/>
      <c r="F74" s="238"/>
      <c r="G74" s="638"/>
      <c r="H74" s="638"/>
      <c r="I74" s="638"/>
      <c r="J74" s="638"/>
      <c r="K74" s="638"/>
      <c r="L74" s="638"/>
      <c r="M74" s="638"/>
      <c r="N74" s="638"/>
      <c r="O74" s="638"/>
    </row>
    <row r="75" spans="1:15" ht="23.25" x14ac:dyDescent="0.25">
      <c r="A75" s="693" t="s">
        <v>65</v>
      </c>
      <c r="B75" s="607" t="s">
        <v>1974</v>
      </c>
      <c r="C75" s="606" t="s">
        <v>1619</v>
      </c>
      <c r="D75" s="262" t="s">
        <v>1546</v>
      </c>
      <c r="E75" s="228" t="s">
        <v>1591</v>
      </c>
      <c r="F75" s="227" t="s">
        <v>93</v>
      </c>
      <c r="G75" s="286">
        <v>0</v>
      </c>
      <c r="H75" s="278" t="s">
        <v>1544</v>
      </c>
      <c r="I75" s="212"/>
      <c r="J75" s="213"/>
      <c r="K75" s="681" t="s">
        <v>2576</v>
      </c>
      <c r="L75" s="623" t="s">
        <v>3026</v>
      </c>
      <c r="M75" s="789"/>
      <c r="N75" s="623"/>
      <c r="O75" s="648"/>
    </row>
    <row r="76" spans="1:15" ht="23.25" x14ac:dyDescent="0.25">
      <c r="A76" s="693"/>
      <c r="B76" s="607"/>
      <c r="C76" s="606"/>
      <c r="D76" s="262" t="s">
        <v>1547</v>
      </c>
      <c r="E76" s="228" t="s">
        <v>1592</v>
      </c>
      <c r="F76" s="227" t="s">
        <v>927</v>
      </c>
      <c r="G76" s="286">
        <v>0</v>
      </c>
      <c r="H76" s="278" t="s">
        <v>1544</v>
      </c>
      <c r="I76" s="212"/>
      <c r="J76" s="213"/>
      <c r="K76" s="681"/>
      <c r="L76" s="623"/>
      <c r="M76" s="789"/>
      <c r="N76" s="623"/>
      <c r="O76" s="648"/>
    </row>
    <row r="77" spans="1:15" ht="23.25" x14ac:dyDescent="0.25">
      <c r="A77" s="693"/>
      <c r="B77" s="607"/>
      <c r="C77" s="606"/>
      <c r="D77" s="262" t="s">
        <v>1548</v>
      </c>
      <c r="E77" s="227" t="s">
        <v>1620</v>
      </c>
      <c r="F77" s="227" t="s">
        <v>928</v>
      </c>
      <c r="G77" s="286">
        <v>2</v>
      </c>
      <c r="H77" s="278" t="s">
        <v>1575</v>
      </c>
      <c r="I77" s="212"/>
      <c r="J77" s="214"/>
      <c r="K77" s="681"/>
      <c r="L77" s="623"/>
      <c r="M77" s="789"/>
      <c r="N77" s="623"/>
      <c r="O77" s="648"/>
    </row>
    <row r="78" spans="1:15" ht="4.5" customHeight="1" x14ac:dyDescent="0.25">
      <c r="A78" s="685"/>
      <c r="B78" s="686"/>
      <c r="C78" s="686"/>
      <c r="D78" s="686"/>
      <c r="E78" s="686"/>
      <c r="F78" s="686"/>
      <c r="G78" s="686"/>
      <c r="H78" s="686"/>
      <c r="I78" s="686"/>
      <c r="J78" s="686"/>
      <c r="K78" s="686"/>
      <c r="L78" s="686"/>
      <c r="M78" s="686"/>
      <c r="N78" s="686"/>
      <c r="O78" s="686"/>
    </row>
    <row r="79" spans="1:15" s="203" customFormat="1" ht="15" customHeight="1" x14ac:dyDescent="0.25">
      <c r="A79" s="248"/>
      <c r="B79" s="249"/>
      <c r="C79" s="250"/>
      <c r="D79" s="251"/>
      <c r="E79" s="252"/>
      <c r="F79" s="252"/>
      <c r="G79" s="660">
        <f>SUMIF(H75:H77,"x",G75:G77)</f>
        <v>2</v>
      </c>
      <c r="H79" s="660"/>
      <c r="I79" s="253">
        <f>SUMIF(I75:I77,"x",G75:G77)</f>
        <v>0</v>
      </c>
      <c r="J79" s="254">
        <f>SUMIF(J75:J77,"x",G75:G77)</f>
        <v>0</v>
      </c>
      <c r="K79" s="255"/>
      <c r="O79" s="256"/>
    </row>
    <row r="80" spans="1:15" s="203" customFormat="1" ht="15" customHeight="1" x14ac:dyDescent="0.25">
      <c r="A80" s="248"/>
      <c r="B80" s="249"/>
      <c r="C80" s="250"/>
      <c r="D80" s="251"/>
      <c r="E80" s="252"/>
      <c r="F80" s="252"/>
      <c r="G80" s="257"/>
      <c r="H80" s="257"/>
      <c r="I80" s="257"/>
      <c r="J80" s="257"/>
      <c r="K80" s="255"/>
      <c r="O80" s="256"/>
    </row>
    <row r="81" spans="1:15" ht="4.5" customHeight="1" x14ac:dyDescent="0.25">
      <c r="A81" s="638"/>
      <c r="B81" s="638"/>
      <c r="C81" s="638"/>
      <c r="D81" s="638"/>
      <c r="E81" s="638"/>
      <c r="F81" s="638"/>
      <c r="G81" s="638"/>
      <c r="H81" s="638"/>
      <c r="I81" s="638"/>
      <c r="J81" s="638"/>
      <c r="K81" s="638"/>
      <c r="L81" s="638"/>
      <c r="M81" s="638"/>
      <c r="N81" s="638"/>
      <c r="O81" s="638"/>
    </row>
    <row r="82" spans="1:15" s="203" customFormat="1" ht="12" customHeight="1" x14ac:dyDescent="0.25">
      <c r="A82" s="638"/>
      <c r="B82" s="638"/>
      <c r="C82" s="638"/>
      <c r="D82" s="667" t="s">
        <v>2001</v>
      </c>
      <c r="E82" s="667"/>
      <c r="F82" s="238"/>
      <c r="G82" s="638"/>
      <c r="H82" s="638"/>
      <c r="I82" s="638"/>
      <c r="J82" s="638"/>
      <c r="K82" s="638"/>
      <c r="L82" s="638"/>
      <c r="M82" s="638"/>
      <c r="N82" s="638"/>
      <c r="O82" s="638"/>
    </row>
    <row r="83" spans="1:15" ht="23.25" x14ac:dyDescent="0.25">
      <c r="A83" s="693" t="s">
        <v>70</v>
      </c>
      <c r="B83" s="612" t="s">
        <v>1975</v>
      </c>
      <c r="C83" s="613" t="s">
        <v>1621</v>
      </c>
      <c r="D83" s="266" t="s">
        <v>1546</v>
      </c>
      <c r="E83" s="240" t="s">
        <v>1591</v>
      </c>
      <c r="F83" s="227" t="s">
        <v>93</v>
      </c>
      <c r="G83" s="241">
        <v>0</v>
      </c>
      <c r="H83" s="278" t="s">
        <v>1544</v>
      </c>
      <c r="I83" s="210" t="s">
        <v>1575</v>
      </c>
      <c r="J83" s="211" t="s">
        <v>1575</v>
      </c>
      <c r="K83" s="608" t="s">
        <v>2576</v>
      </c>
      <c r="L83" s="742"/>
      <c r="M83" s="742"/>
      <c r="N83" s="623"/>
      <c r="O83" s="648"/>
    </row>
    <row r="84" spans="1:15" ht="23.25" x14ac:dyDescent="0.25">
      <c r="A84" s="693"/>
      <c r="B84" s="612"/>
      <c r="C84" s="613"/>
      <c r="D84" s="266" t="s">
        <v>1547</v>
      </c>
      <c r="E84" s="240" t="s">
        <v>1592</v>
      </c>
      <c r="F84" s="227" t="s">
        <v>927</v>
      </c>
      <c r="G84" s="241">
        <v>0</v>
      </c>
      <c r="H84" s="278" t="s">
        <v>1544</v>
      </c>
      <c r="I84" s="210"/>
      <c r="J84" s="211"/>
      <c r="K84" s="608"/>
      <c r="L84" s="742"/>
      <c r="M84" s="742"/>
      <c r="N84" s="623"/>
      <c r="O84" s="648"/>
    </row>
    <row r="85" spans="1:15" ht="30" x14ac:dyDescent="0.25">
      <c r="A85" s="693"/>
      <c r="B85" s="612"/>
      <c r="C85" s="613"/>
      <c r="D85" s="266" t="s">
        <v>1548</v>
      </c>
      <c r="E85" s="240" t="s">
        <v>1622</v>
      </c>
      <c r="F85" s="240" t="s">
        <v>2055</v>
      </c>
      <c r="G85" s="241">
        <v>2</v>
      </c>
      <c r="H85" s="278" t="s">
        <v>1544</v>
      </c>
      <c r="I85" s="210"/>
      <c r="J85" s="211"/>
      <c r="K85" s="608"/>
      <c r="L85" s="742"/>
      <c r="M85" s="742"/>
      <c r="N85" s="623"/>
      <c r="O85" s="648"/>
    </row>
    <row r="86" spans="1:15" ht="30" x14ac:dyDescent="0.25">
      <c r="A86" s="693"/>
      <c r="B86" s="612"/>
      <c r="C86" s="613"/>
      <c r="D86" s="266" t="s">
        <v>1549</v>
      </c>
      <c r="E86" s="240" t="s">
        <v>1623</v>
      </c>
      <c r="F86" s="240" t="s">
        <v>2056</v>
      </c>
      <c r="G86" s="241">
        <v>4</v>
      </c>
      <c r="H86" s="286" t="s">
        <v>1575</v>
      </c>
      <c r="I86" s="210"/>
      <c r="J86" s="211"/>
      <c r="K86" s="608"/>
      <c r="L86" s="742"/>
      <c r="M86" s="742"/>
      <c r="N86" s="623"/>
      <c r="O86" s="648"/>
    </row>
    <row r="87" spans="1:15" ht="4.5" customHeight="1" x14ac:dyDescent="0.25">
      <c r="A87" s="792"/>
      <c r="B87" s="793"/>
      <c r="C87" s="793"/>
      <c r="D87" s="793"/>
      <c r="E87" s="793"/>
      <c r="F87" s="793"/>
      <c r="G87" s="793"/>
      <c r="H87" s="793"/>
      <c r="I87" s="793"/>
      <c r="J87" s="793"/>
      <c r="K87" s="793"/>
      <c r="L87" s="793"/>
      <c r="M87" s="793"/>
      <c r="N87" s="793"/>
      <c r="O87" s="793"/>
    </row>
    <row r="88" spans="1:15" s="203" customFormat="1" ht="15" customHeight="1" x14ac:dyDescent="0.25">
      <c r="A88" s="248"/>
      <c r="B88" s="249"/>
      <c r="C88" s="250"/>
      <c r="D88" s="251"/>
      <c r="E88" s="252"/>
      <c r="F88" s="252"/>
      <c r="G88" s="660">
        <f>SUMIF(H83:H86,"x",G83:G86)</f>
        <v>4</v>
      </c>
      <c r="H88" s="660"/>
      <c r="I88" s="253">
        <f>SUMIF(I83:I86,"x",G83:G86)</f>
        <v>0</v>
      </c>
      <c r="J88" s="254">
        <f>SUMIF(J83:J86,"x",G83:G86)</f>
        <v>0</v>
      </c>
      <c r="K88" s="255"/>
      <c r="O88" s="256"/>
    </row>
    <row r="89" spans="1:15" s="203" customFormat="1" ht="15" customHeight="1" x14ac:dyDescent="0.25">
      <c r="A89" s="248"/>
      <c r="B89" s="249"/>
      <c r="C89" s="250"/>
      <c r="D89" s="251"/>
      <c r="E89" s="252"/>
      <c r="F89" s="252"/>
      <c r="G89" s="257"/>
      <c r="H89" s="257"/>
      <c r="I89" s="257"/>
      <c r="J89" s="257"/>
      <c r="K89" s="255"/>
      <c r="O89" s="256"/>
    </row>
    <row r="90" spans="1:15" ht="4.5" customHeight="1" x14ac:dyDescent="0.25">
      <c r="A90" s="684"/>
      <c r="B90" s="684"/>
      <c r="C90" s="684"/>
      <c r="D90" s="684"/>
      <c r="E90" s="684"/>
      <c r="F90" s="684"/>
      <c r="G90" s="684"/>
      <c r="H90" s="684"/>
      <c r="I90" s="684"/>
      <c r="J90" s="684"/>
      <c r="K90" s="684"/>
      <c r="L90" s="684"/>
      <c r="M90" s="684"/>
      <c r="N90" s="684"/>
      <c r="O90" s="684"/>
    </row>
    <row r="91" spans="1:15" s="203" customFormat="1" ht="12" customHeight="1" x14ac:dyDescent="0.25">
      <c r="A91" s="638"/>
      <c r="B91" s="638"/>
      <c r="C91" s="638"/>
      <c r="D91" s="667" t="s">
        <v>2002</v>
      </c>
      <c r="E91" s="667"/>
      <c r="F91" s="238"/>
      <c r="G91" s="684"/>
      <c r="H91" s="684"/>
      <c r="I91" s="684"/>
      <c r="J91" s="684"/>
      <c r="K91" s="684"/>
      <c r="L91" s="684"/>
      <c r="M91" s="684"/>
      <c r="N91" s="684"/>
      <c r="O91" s="684"/>
    </row>
    <row r="92" spans="1:15" ht="35.450000000000003" customHeight="1" x14ac:dyDescent="0.25">
      <c r="A92" s="737" t="s">
        <v>77</v>
      </c>
      <c r="B92" s="607" t="s">
        <v>1976</v>
      </c>
      <c r="C92" s="606" t="s">
        <v>2617</v>
      </c>
      <c r="D92" s="259" t="s">
        <v>1546</v>
      </c>
      <c r="E92" s="227" t="s">
        <v>1591</v>
      </c>
      <c r="F92" s="227" t="s">
        <v>93</v>
      </c>
      <c r="G92" s="241">
        <v>0</v>
      </c>
      <c r="H92" s="278" t="s">
        <v>1544</v>
      </c>
      <c r="I92" s="210"/>
      <c r="J92" s="211"/>
      <c r="K92" s="657" t="s">
        <v>2573</v>
      </c>
      <c r="L92" s="692"/>
      <c r="M92" s="692" t="s">
        <v>3087</v>
      </c>
      <c r="N92" s="623" t="s">
        <v>3088</v>
      </c>
      <c r="O92" s="648">
        <v>5</v>
      </c>
    </row>
    <row r="93" spans="1:15" ht="35.450000000000003" customHeight="1" x14ac:dyDescent="0.25">
      <c r="A93" s="738"/>
      <c r="B93" s="607"/>
      <c r="C93" s="606"/>
      <c r="D93" s="259" t="s">
        <v>1547</v>
      </c>
      <c r="E93" s="227" t="s">
        <v>1592</v>
      </c>
      <c r="F93" s="227" t="s">
        <v>927</v>
      </c>
      <c r="G93" s="241">
        <v>0</v>
      </c>
      <c r="H93" s="278" t="s">
        <v>1544</v>
      </c>
      <c r="I93" s="210"/>
      <c r="J93" s="211"/>
      <c r="K93" s="657"/>
      <c r="L93" s="692"/>
      <c r="M93" s="692"/>
      <c r="N93" s="623"/>
      <c r="O93" s="648"/>
    </row>
    <row r="94" spans="1:15" ht="35.450000000000003" customHeight="1" x14ac:dyDescent="0.25">
      <c r="A94" s="738"/>
      <c r="B94" s="607"/>
      <c r="C94" s="606"/>
      <c r="D94" s="259" t="s">
        <v>1548</v>
      </c>
      <c r="E94" s="227" t="s">
        <v>1624</v>
      </c>
      <c r="F94" s="227" t="s">
        <v>2057</v>
      </c>
      <c r="G94" s="241">
        <v>1</v>
      </c>
      <c r="H94" s="286" t="s">
        <v>1544</v>
      </c>
      <c r="I94" s="210"/>
      <c r="J94" s="211"/>
      <c r="K94" s="657"/>
      <c r="L94" s="692"/>
      <c r="M94" s="692"/>
      <c r="N94" s="623"/>
      <c r="O94" s="648"/>
    </row>
    <row r="95" spans="1:15" ht="35.450000000000003" customHeight="1" x14ac:dyDescent="0.25">
      <c r="A95" s="738"/>
      <c r="B95" s="607"/>
      <c r="C95" s="606"/>
      <c r="D95" s="259" t="s">
        <v>1549</v>
      </c>
      <c r="E95" s="227" t="s">
        <v>2023</v>
      </c>
      <c r="F95" s="227" t="s">
        <v>2058</v>
      </c>
      <c r="G95" s="241">
        <v>1</v>
      </c>
      <c r="H95" s="286" t="s">
        <v>1575</v>
      </c>
      <c r="I95" s="210" t="s">
        <v>1575</v>
      </c>
      <c r="J95" s="211" t="s">
        <v>1575</v>
      </c>
      <c r="K95" s="657"/>
      <c r="L95" s="692"/>
      <c r="M95" s="692"/>
      <c r="N95" s="623"/>
      <c r="O95" s="648"/>
    </row>
    <row r="96" spans="1:15" ht="4.5" customHeight="1" x14ac:dyDescent="0.25">
      <c r="A96" s="685"/>
      <c r="B96" s="686"/>
      <c r="C96" s="686"/>
      <c r="D96" s="686"/>
      <c r="E96" s="686"/>
      <c r="F96" s="686"/>
      <c r="G96" s="686"/>
      <c r="H96" s="686"/>
      <c r="I96" s="686"/>
      <c r="J96" s="686"/>
      <c r="K96" s="686"/>
      <c r="L96" s="686"/>
      <c r="M96" s="686"/>
      <c r="N96" s="686"/>
      <c r="O96" s="686"/>
    </row>
    <row r="97" spans="1:15" s="203" customFormat="1" ht="15" customHeight="1" x14ac:dyDescent="0.25">
      <c r="A97" s="248"/>
      <c r="B97" s="249"/>
      <c r="C97" s="250"/>
      <c r="D97" s="251"/>
      <c r="E97" s="252"/>
      <c r="F97" s="252"/>
      <c r="G97" s="660">
        <f>SUMIF(H92:H95,"x",G92:G95)</f>
        <v>1</v>
      </c>
      <c r="H97" s="660"/>
      <c r="I97" s="253">
        <f>SUMIF(I92:I95,"x",G92:G95)</f>
        <v>1</v>
      </c>
      <c r="J97" s="254">
        <f>SUMIF(J92:J95,"x",G92:G95)</f>
        <v>1</v>
      </c>
      <c r="K97" s="255"/>
      <c r="O97" s="256"/>
    </row>
    <row r="98" spans="1:15" s="203" customFormat="1" ht="15" customHeight="1" x14ac:dyDescent="0.25">
      <c r="A98" s="248"/>
      <c r="B98" s="249"/>
      <c r="C98" s="250"/>
      <c r="D98" s="251"/>
      <c r="E98" s="252"/>
      <c r="F98" s="252"/>
      <c r="G98" s="257"/>
      <c r="H98" s="257"/>
      <c r="I98" s="257"/>
      <c r="J98" s="257"/>
      <c r="K98" s="255"/>
      <c r="O98" s="256"/>
    </row>
    <row r="99" spans="1:15" ht="4.5" customHeight="1" x14ac:dyDescent="0.25">
      <c r="A99" s="684"/>
      <c r="B99" s="684"/>
      <c r="C99" s="684"/>
      <c r="D99" s="684"/>
      <c r="E99" s="684"/>
      <c r="F99" s="684"/>
      <c r="G99" s="684"/>
      <c r="H99" s="684"/>
      <c r="I99" s="684"/>
      <c r="J99" s="684"/>
      <c r="K99" s="684"/>
      <c r="L99" s="684"/>
      <c r="M99" s="684"/>
      <c r="N99" s="684"/>
      <c r="O99" s="684"/>
    </row>
    <row r="100" spans="1:15" s="203" customFormat="1" ht="12" customHeight="1" x14ac:dyDescent="0.25">
      <c r="A100" s="638"/>
      <c r="B100" s="638"/>
      <c r="C100" s="638"/>
      <c r="D100" s="667" t="s">
        <v>2002</v>
      </c>
      <c r="E100" s="667"/>
      <c r="F100" s="238"/>
      <c r="G100" s="684"/>
      <c r="H100" s="684"/>
      <c r="I100" s="684"/>
      <c r="J100" s="684"/>
      <c r="K100" s="684"/>
      <c r="L100" s="684"/>
      <c r="M100" s="684"/>
      <c r="N100" s="684"/>
      <c r="O100" s="684"/>
    </row>
    <row r="101" spans="1:15" ht="23.25" x14ac:dyDescent="0.25">
      <c r="A101" s="693" t="s">
        <v>82</v>
      </c>
      <c r="B101" s="607" t="s">
        <v>1977</v>
      </c>
      <c r="C101" s="606" t="s">
        <v>1625</v>
      </c>
      <c r="D101" s="259" t="s">
        <v>1546</v>
      </c>
      <c r="E101" s="227" t="s">
        <v>1591</v>
      </c>
      <c r="F101" s="227" t="s">
        <v>93</v>
      </c>
      <c r="G101" s="286">
        <v>0</v>
      </c>
      <c r="H101" s="278" t="s">
        <v>1544</v>
      </c>
      <c r="I101" s="210"/>
      <c r="J101" s="211"/>
      <c r="K101" s="657" t="s">
        <v>2573</v>
      </c>
      <c r="L101" s="615" t="s">
        <v>3032</v>
      </c>
      <c r="M101" s="615" t="s">
        <v>3036</v>
      </c>
      <c r="N101" s="622" t="s">
        <v>3044</v>
      </c>
      <c r="O101" s="624">
        <v>2</v>
      </c>
    </row>
    <row r="102" spans="1:15" ht="23.25" x14ac:dyDescent="0.25">
      <c r="A102" s="693"/>
      <c r="B102" s="607"/>
      <c r="C102" s="606"/>
      <c r="D102" s="259" t="s">
        <v>1547</v>
      </c>
      <c r="E102" s="227" t="s">
        <v>1592</v>
      </c>
      <c r="F102" s="227" t="s">
        <v>927</v>
      </c>
      <c r="G102" s="286">
        <v>0</v>
      </c>
      <c r="H102" s="278" t="s">
        <v>1544</v>
      </c>
      <c r="I102" s="210"/>
      <c r="J102" s="211"/>
      <c r="K102" s="657"/>
      <c r="L102" s="615"/>
      <c r="M102" s="615"/>
      <c r="N102" s="622"/>
      <c r="O102" s="624"/>
    </row>
    <row r="103" spans="1:15" ht="23.25" x14ac:dyDescent="0.25">
      <c r="A103" s="693"/>
      <c r="B103" s="607"/>
      <c r="C103" s="606"/>
      <c r="D103" s="259" t="s">
        <v>1548</v>
      </c>
      <c r="E103" s="227" t="s">
        <v>1626</v>
      </c>
      <c r="F103" s="227" t="s">
        <v>2059</v>
      </c>
      <c r="G103" s="286">
        <v>1</v>
      </c>
      <c r="H103" s="278" t="s">
        <v>1575</v>
      </c>
      <c r="I103" s="210" t="s">
        <v>1575</v>
      </c>
      <c r="J103" s="211" t="s">
        <v>1575</v>
      </c>
      <c r="K103" s="657"/>
      <c r="L103" s="615"/>
      <c r="M103" s="615"/>
      <c r="N103" s="622"/>
      <c r="O103" s="624"/>
    </row>
    <row r="104" spans="1:15" ht="23.25" x14ac:dyDescent="0.25">
      <c r="A104" s="693"/>
      <c r="B104" s="607"/>
      <c r="C104" s="606"/>
      <c r="D104" s="259" t="s">
        <v>1549</v>
      </c>
      <c r="E104" s="227" t="s">
        <v>1627</v>
      </c>
      <c r="F104" s="227" t="s">
        <v>2060</v>
      </c>
      <c r="G104" s="286">
        <v>1</v>
      </c>
      <c r="H104" s="278" t="s">
        <v>1575</v>
      </c>
      <c r="I104" s="210"/>
      <c r="J104" s="211"/>
      <c r="K104" s="657"/>
      <c r="L104" s="615"/>
      <c r="M104" s="615"/>
      <c r="N104" s="622"/>
      <c r="O104" s="624"/>
    </row>
    <row r="105" spans="1:15" ht="23.25" x14ac:dyDescent="0.25">
      <c r="A105" s="693"/>
      <c r="B105" s="607"/>
      <c r="C105" s="606"/>
      <c r="D105" s="262" t="s">
        <v>1550</v>
      </c>
      <c r="E105" s="227" t="s">
        <v>1628</v>
      </c>
      <c r="F105" s="227" t="s">
        <v>2061</v>
      </c>
      <c r="G105" s="286">
        <v>1</v>
      </c>
      <c r="H105" s="286" t="s">
        <v>1575</v>
      </c>
      <c r="I105" s="210"/>
      <c r="J105" s="211"/>
      <c r="K105" s="657"/>
      <c r="L105" s="615"/>
      <c r="M105" s="615"/>
      <c r="N105" s="622"/>
      <c r="O105" s="624"/>
    </row>
    <row r="106" spans="1:15" ht="4.5" customHeight="1" x14ac:dyDescent="0.25">
      <c r="A106" s="799"/>
      <c r="B106" s="799"/>
      <c r="C106" s="799"/>
      <c r="D106" s="799"/>
      <c r="E106" s="799"/>
      <c r="F106" s="799"/>
      <c r="G106" s="799"/>
      <c r="H106" s="799"/>
      <c r="I106" s="799"/>
      <c r="J106" s="799"/>
      <c r="K106" s="799"/>
      <c r="L106" s="799"/>
      <c r="M106" s="799"/>
      <c r="N106" s="799"/>
      <c r="O106" s="799"/>
    </row>
    <row r="107" spans="1:15" s="203" customFormat="1" ht="15" customHeight="1" x14ac:dyDescent="0.25">
      <c r="A107" s="248"/>
      <c r="B107" s="249"/>
      <c r="C107" s="250"/>
      <c r="D107" s="251"/>
      <c r="E107" s="252"/>
      <c r="F107" s="252"/>
      <c r="G107" s="660">
        <f>SUMIF(H101:H105,"x",G101:G105)</f>
        <v>3</v>
      </c>
      <c r="H107" s="660"/>
      <c r="I107" s="253">
        <f>SUMIF(I101:I105,"x",G101:G105)</f>
        <v>1</v>
      </c>
      <c r="J107" s="254">
        <f>SUMIF(J101:J105,"x",G101:G105)</f>
        <v>1</v>
      </c>
      <c r="K107" s="255"/>
      <c r="O107" s="256"/>
    </row>
    <row r="108" spans="1:15" s="203" customFormat="1" ht="15" customHeight="1" x14ac:dyDescent="0.25">
      <c r="A108" s="248"/>
      <c r="B108" s="249"/>
      <c r="C108" s="250"/>
      <c r="D108" s="251"/>
      <c r="E108" s="252"/>
      <c r="F108" s="252"/>
      <c r="G108" s="257"/>
      <c r="H108" s="257"/>
      <c r="I108" s="257"/>
      <c r="J108" s="257"/>
      <c r="K108" s="255"/>
      <c r="O108" s="256"/>
    </row>
    <row r="109" spans="1:15" ht="4.5" customHeight="1" x14ac:dyDescent="0.25">
      <c r="A109" s="684"/>
      <c r="B109" s="684"/>
      <c r="C109" s="684"/>
      <c r="D109" s="684"/>
      <c r="E109" s="684"/>
      <c r="F109" s="684"/>
      <c r="G109" s="684"/>
      <c r="H109" s="684"/>
      <c r="I109" s="684"/>
      <c r="J109" s="684"/>
      <c r="K109" s="684"/>
      <c r="L109" s="684"/>
      <c r="M109" s="684"/>
      <c r="N109" s="684"/>
      <c r="O109" s="684"/>
    </row>
    <row r="110" spans="1:15" s="203" customFormat="1" ht="12" customHeight="1" x14ac:dyDescent="0.25">
      <c r="A110" s="724"/>
      <c r="B110" s="725"/>
      <c r="C110" s="726"/>
      <c r="D110" s="727" t="s">
        <v>2001</v>
      </c>
      <c r="E110" s="728"/>
      <c r="F110" s="267"/>
      <c r="G110" s="684"/>
      <c r="H110" s="684"/>
      <c r="I110" s="684"/>
      <c r="J110" s="684"/>
      <c r="K110" s="684"/>
      <c r="L110" s="684"/>
      <c r="M110" s="684"/>
      <c r="N110" s="684"/>
      <c r="O110" s="684"/>
    </row>
    <row r="111" spans="1:15" ht="23.25" x14ac:dyDescent="0.25">
      <c r="A111" s="693" t="s">
        <v>600</v>
      </c>
      <c r="B111" s="607" t="s">
        <v>78</v>
      </c>
      <c r="C111" s="606" t="s">
        <v>1629</v>
      </c>
      <c r="D111" s="262" t="s">
        <v>1546</v>
      </c>
      <c r="E111" s="227" t="s">
        <v>1591</v>
      </c>
      <c r="F111" s="231" t="s">
        <v>93</v>
      </c>
      <c r="G111" s="286">
        <v>0</v>
      </c>
      <c r="H111" s="278" t="s">
        <v>1544</v>
      </c>
      <c r="I111" s="212" t="s">
        <v>1575</v>
      </c>
      <c r="J111" s="213" t="s">
        <v>1575</v>
      </c>
      <c r="K111" s="681" t="s">
        <v>2576</v>
      </c>
      <c r="L111" s="622"/>
      <c r="M111" s="622" t="s">
        <v>2577</v>
      </c>
      <c r="N111" s="622"/>
      <c r="O111" s="624"/>
    </row>
    <row r="112" spans="1:15" ht="23.25" x14ac:dyDescent="0.25">
      <c r="A112" s="693"/>
      <c r="B112" s="607"/>
      <c r="C112" s="606"/>
      <c r="D112" s="262" t="s">
        <v>1547</v>
      </c>
      <c r="E112" s="227" t="s">
        <v>1630</v>
      </c>
      <c r="F112" s="231" t="s">
        <v>2062</v>
      </c>
      <c r="G112" s="286">
        <v>0</v>
      </c>
      <c r="H112" s="278" t="s">
        <v>1544</v>
      </c>
      <c r="I112" s="212"/>
      <c r="J112" s="213"/>
      <c r="K112" s="681"/>
      <c r="L112" s="622"/>
      <c r="M112" s="622"/>
      <c r="N112" s="622"/>
      <c r="O112" s="624"/>
    </row>
    <row r="113" spans="1:15" ht="23.25" x14ac:dyDescent="0.25">
      <c r="A113" s="693"/>
      <c r="B113" s="607"/>
      <c r="C113" s="606"/>
      <c r="D113" s="262" t="s">
        <v>1548</v>
      </c>
      <c r="E113" s="227" t="s">
        <v>1631</v>
      </c>
      <c r="F113" s="231" t="s">
        <v>2063</v>
      </c>
      <c r="G113" s="286">
        <v>1</v>
      </c>
      <c r="H113" s="278" t="s">
        <v>1544</v>
      </c>
      <c r="I113" s="212"/>
      <c r="J113" s="213"/>
      <c r="K113" s="681"/>
      <c r="L113" s="622"/>
      <c r="M113" s="622"/>
      <c r="N113" s="622"/>
      <c r="O113" s="624"/>
    </row>
    <row r="114" spans="1:15" ht="23.25" x14ac:dyDescent="0.25">
      <c r="A114" s="693"/>
      <c r="B114" s="607"/>
      <c r="C114" s="606"/>
      <c r="D114" s="262" t="s">
        <v>1549</v>
      </c>
      <c r="E114" s="227" t="s">
        <v>1632</v>
      </c>
      <c r="F114" s="231" t="s">
        <v>2064</v>
      </c>
      <c r="G114" s="286">
        <v>2</v>
      </c>
      <c r="H114" s="278" t="s">
        <v>1544</v>
      </c>
      <c r="I114" s="212"/>
      <c r="J114" s="213"/>
      <c r="K114" s="681"/>
      <c r="L114" s="622"/>
      <c r="M114" s="622"/>
      <c r="N114" s="622"/>
      <c r="O114" s="624"/>
    </row>
    <row r="115" spans="1:15" ht="30" x14ac:dyDescent="0.25">
      <c r="A115" s="693"/>
      <c r="B115" s="607"/>
      <c r="C115" s="606"/>
      <c r="D115" s="268" t="s">
        <v>1550</v>
      </c>
      <c r="E115" s="269" t="s">
        <v>1633</v>
      </c>
      <c r="F115" s="230" t="s">
        <v>2065</v>
      </c>
      <c r="G115" s="347">
        <v>4</v>
      </c>
      <c r="H115" s="367" t="s">
        <v>1575</v>
      </c>
      <c r="I115" s="368"/>
      <c r="J115" s="369"/>
      <c r="K115" s="681"/>
      <c r="L115" s="622"/>
      <c r="M115" s="622"/>
      <c r="N115" s="622"/>
      <c r="O115" s="624"/>
    </row>
    <row r="116" spans="1:15" ht="30" x14ac:dyDescent="0.25">
      <c r="A116" s="693"/>
      <c r="B116" s="607"/>
      <c r="C116" s="694"/>
      <c r="D116" s="370" t="s">
        <v>1552</v>
      </c>
      <c r="E116" s="371" t="s">
        <v>1634</v>
      </c>
      <c r="F116" s="371" t="s">
        <v>2065</v>
      </c>
      <c r="G116" s="372">
        <v>1</v>
      </c>
      <c r="H116" s="373" t="s">
        <v>1544</v>
      </c>
      <c r="I116" s="374"/>
      <c r="J116" s="374"/>
      <c r="K116" s="681"/>
      <c r="L116" s="622"/>
      <c r="M116" s="622"/>
      <c r="N116" s="622"/>
      <c r="O116" s="624"/>
    </row>
    <row r="117" spans="1:15" ht="4.5" customHeight="1" x14ac:dyDescent="0.25">
      <c r="A117" s="690"/>
      <c r="B117" s="691"/>
      <c r="C117" s="691"/>
      <c r="D117" s="691"/>
      <c r="E117" s="691"/>
      <c r="F117" s="691"/>
      <c r="G117" s="691"/>
      <c r="H117" s="691"/>
      <c r="I117" s="691"/>
      <c r="J117" s="691"/>
      <c r="K117" s="691"/>
      <c r="L117" s="691"/>
      <c r="M117" s="691"/>
      <c r="N117" s="691"/>
      <c r="O117" s="691"/>
    </row>
    <row r="118" spans="1:15" s="203" customFormat="1" ht="15" customHeight="1" x14ac:dyDescent="0.25">
      <c r="A118" s="248"/>
      <c r="B118" s="249"/>
      <c r="C118" s="250"/>
      <c r="D118" s="251"/>
      <c r="E118" s="252"/>
      <c r="F118" s="252"/>
      <c r="G118" s="660">
        <f>SUMIF(H111:H115,"x",G111:G115)</f>
        <v>4</v>
      </c>
      <c r="H118" s="660"/>
      <c r="I118" s="253">
        <f>SUMIF(I111:I115,"x",G111:G115)</f>
        <v>0</v>
      </c>
      <c r="J118" s="254">
        <f>SUMIF(J111:J115,"x",G111:G115)</f>
        <v>0</v>
      </c>
      <c r="K118" s="255"/>
      <c r="O118" s="256"/>
    </row>
    <row r="119" spans="1:15" s="203" customFormat="1" ht="15" customHeight="1" x14ac:dyDescent="0.25">
      <c r="A119" s="248"/>
      <c r="B119" s="249"/>
      <c r="C119" s="250"/>
      <c r="D119" s="251"/>
      <c r="E119" s="252"/>
      <c r="F119" s="252"/>
      <c r="G119" s="257"/>
      <c r="H119" s="257"/>
      <c r="I119" s="257"/>
      <c r="J119" s="257"/>
      <c r="K119" s="255"/>
      <c r="O119" s="256"/>
    </row>
    <row r="120" spans="1:15" ht="4.5" customHeight="1" x14ac:dyDescent="0.25">
      <c r="A120" s="638"/>
      <c r="B120" s="638"/>
      <c r="C120" s="638"/>
      <c r="D120" s="638"/>
      <c r="E120" s="638"/>
      <c r="F120" s="638"/>
      <c r="G120" s="638"/>
      <c r="H120" s="638"/>
      <c r="I120" s="638"/>
      <c r="J120" s="638"/>
      <c r="K120" s="638"/>
      <c r="L120" s="638"/>
      <c r="M120" s="638"/>
      <c r="N120" s="638"/>
      <c r="O120" s="638"/>
    </row>
    <row r="121" spans="1:15" s="203" customFormat="1" ht="12" customHeight="1" x14ac:dyDescent="0.25">
      <c r="A121" s="638"/>
      <c r="B121" s="638"/>
      <c r="C121" s="638"/>
      <c r="D121" s="667" t="s">
        <v>2001</v>
      </c>
      <c r="E121" s="667"/>
      <c r="F121" s="238"/>
      <c r="G121" s="638"/>
      <c r="H121" s="638"/>
      <c r="I121" s="638"/>
      <c r="J121" s="638"/>
      <c r="K121" s="638"/>
      <c r="L121" s="638"/>
      <c r="M121" s="638"/>
      <c r="N121" s="638"/>
      <c r="O121" s="638"/>
    </row>
    <row r="122" spans="1:15" ht="23.25" x14ac:dyDescent="0.25">
      <c r="A122" s="693" t="s">
        <v>607</v>
      </c>
      <c r="B122" s="607" t="s">
        <v>1978</v>
      </c>
      <c r="C122" s="606" t="s">
        <v>1635</v>
      </c>
      <c r="D122" s="259" t="s">
        <v>1546</v>
      </c>
      <c r="E122" s="227" t="s">
        <v>1591</v>
      </c>
      <c r="F122" s="227" t="s">
        <v>93</v>
      </c>
      <c r="G122" s="286">
        <v>0</v>
      </c>
      <c r="H122" s="278" t="s">
        <v>1544</v>
      </c>
      <c r="I122" s="212"/>
      <c r="J122" s="213"/>
      <c r="K122" s="657" t="s">
        <v>2573</v>
      </c>
      <c r="L122" s="623"/>
      <c r="M122" s="623" t="s">
        <v>2578</v>
      </c>
      <c r="N122" s="623" t="s">
        <v>3045</v>
      </c>
      <c r="O122" s="648">
        <v>2</v>
      </c>
    </row>
    <row r="123" spans="1:15" ht="23.25" x14ac:dyDescent="0.25">
      <c r="A123" s="693"/>
      <c r="B123" s="607"/>
      <c r="C123" s="606"/>
      <c r="D123" s="259" t="s">
        <v>1547</v>
      </c>
      <c r="E123" s="227" t="s">
        <v>1592</v>
      </c>
      <c r="F123" s="227" t="s">
        <v>927</v>
      </c>
      <c r="G123" s="286">
        <v>0</v>
      </c>
      <c r="H123" s="278" t="s">
        <v>1544</v>
      </c>
      <c r="I123" s="212"/>
      <c r="J123" s="213"/>
      <c r="K123" s="657"/>
      <c r="L123" s="623"/>
      <c r="M123" s="623"/>
      <c r="N123" s="623"/>
      <c r="O123" s="648"/>
    </row>
    <row r="124" spans="1:15" ht="30" x14ac:dyDescent="0.25">
      <c r="A124" s="693"/>
      <c r="B124" s="607"/>
      <c r="C124" s="606"/>
      <c r="D124" s="259" t="s">
        <v>1548</v>
      </c>
      <c r="E124" s="227" t="s">
        <v>1636</v>
      </c>
      <c r="F124" s="227" t="s">
        <v>2066</v>
      </c>
      <c r="G124" s="286">
        <v>1</v>
      </c>
      <c r="H124" s="278" t="s">
        <v>1544</v>
      </c>
      <c r="I124" s="212" t="s">
        <v>1575</v>
      </c>
      <c r="J124" s="213" t="s">
        <v>1575</v>
      </c>
      <c r="K124" s="657"/>
      <c r="L124" s="623"/>
      <c r="M124" s="623"/>
      <c r="N124" s="623"/>
      <c r="O124" s="648"/>
    </row>
    <row r="125" spans="1:15" ht="30" x14ac:dyDescent="0.25">
      <c r="A125" s="693"/>
      <c r="B125" s="607"/>
      <c r="C125" s="606"/>
      <c r="D125" s="259" t="s">
        <v>1549</v>
      </c>
      <c r="E125" s="227" t="s">
        <v>1637</v>
      </c>
      <c r="F125" s="227" t="s">
        <v>2067</v>
      </c>
      <c r="G125" s="286">
        <v>2</v>
      </c>
      <c r="H125" s="278" t="s">
        <v>1575</v>
      </c>
      <c r="I125" s="212"/>
      <c r="J125" s="213"/>
      <c r="K125" s="657"/>
      <c r="L125" s="623"/>
      <c r="M125" s="623"/>
      <c r="N125" s="623"/>
      <c r="O125" s="648"/>
    </row>
    <row r="126" spans="1:15" ht="4.5" customHeight="1" x14ac:dyDescent="0.25">
      <c r="A126" s="689"/>
      <c r="B126" s="689"/>
      <c r="C126" s="689"/>
      <c r="D126" s="689"/>
      <c r="E126" s="689"/>
      <c r="F126" s="689"/>
      <c r="G126" s="689"/>
      <c r="H126" s="689"/>
      <c r="I126" s="689"/>
      <c r="J126" s="689"/>
      <c r="K126" s="689"/>
      <c r="L126" s="689"/>
      <c r="M126" s="689"/>
      <c r="N126" s="689"/>
      <c r="O126" s="689"/>
    </row>
    <row r="127" spans="1:15" s="203" customFormat="1" ht="15" customHeight="1" x14ac:dyDescent="0.25">
      <c r="A127" s="248"/>
      <c r="B127" s="249"/>
      <c r="C127" s="250"/>
      <c r="D127" s="251"/>
      <c r="E127" s="252"/>
      <c r="F127" s="252"/>
      <c r="G127" s="660">
        <f>SUMIF(H122:H125,"x",G122:G126)</f>
        <v>2</v>
      </c>
      <c r="H127" s="660"/>
      <c r="I127" s="253">
        <f>SUMIF(I122:I125,"x",G122:G126)</f>
        <v>1</v>
      </c>
      <c r="J127" s="254">
        <f>SUMIF(J122:J125,"x",G122:G125)</f>
        <v>1</v>
      </c>
      <c r="K127" s="255"/>
      <c r="O127" s="256"/>
    </row>
    <row r="128" spans="1:15" s="203" customFormat="1" ht="14.85" customHeight="1" x14ac:dyDescent="0.25">
      <c r="A128" s="248"/>
      <c r="B128" s="249"/>
      <c r="C128" s="250"/>
      <c r="D128" s="251"/>
      <c r="E128" s="252"/>
      <c r="F128" s="252"/>
      <c r="G128" s="257"/>
      <c r="H128" s="257"/>
      <c r="I128" s="257"/>
      <c r="J128" s="257"/>
      <c r="K128" s="255"/>
      <c r="O128" s="256"/>
    </row>
    <row r="129" spans="1:15" ht="21" hidden="1" customHeight="1" x14ac:dyDescent="0.25">
      <c r="D129" s="220"/>
      <c r="G129" s="740">
        <f>SUMIF(H5:H125,"X",G5:G125)</f>
        <v>44</v>
      </c>
      <c r="H129" s="741"/>
      <c r="I129" s="271">
        <f>SUM(SUMIF(I5:I9,"x",G5:G9),SUMIF(I16:I115,"x",G16:G115),SUMIF(I122:I125,"x",G122:G125))</f>
        <v>24</v>
      </c>
      <c r="J129" s="272">
        <f>SUM(SUMIF(J5:J9,"x",G5:G9),SUMIF(J16:J115,"x",G16:G115),SUMIF(J122:J125,"x",G122:G125))</f>
        <v>24</v>
      </c>
      <c r="K129" s="255"/>
      <c r="L129" s="273"/>
      <c r="M129" s="273"/>
      <c r="N129" s="204"/>
      <c r="O129" s="274"/>
    </row>
    <row r="130" spans="1:15" ht="21.75" hidden="1" thickBot="1" x14ac:dyDescent="0.3">
      <c r="D130" s="220"/>
      <c r="H130" s="276"/>
      <c r="I130" s="271">
        <f>SUMIF(I116,"x",G116)+SUMIF(I10,"x",G10)</f>
        <v>0</v>
      </c>
      <c r="J130" s="272">
        <f>SUMIF(J116,"x",G116)+SUMIF(J10,"x",G10)</f>
        <v>0</v>
      </c>
      <c r="K130" s="255"/>
      <c r="L130" s="273"/>
      <c r="M130" s="273"/>
      <c r="N130" s="204"/>
      <c r="O130" s="274"/>
    </row>
    <row r="131" spans="1:15" hidden="1" x14ac:dyDescent="0.25">
      <c r="D131" s="220"/>
      <c r="H131" s="276"/>
      <c r="I131" s="276"/>
      <c r="J131" s="276"/>
      <c r="K131" s="277"/>
      <c r="L131" s="273"/>
      <c r="M131" s="273"/>
      <c r="N131" s="204"/>
      <c r="O131" s="274"/>
    </row>
    <row r="132" spans="1:15" ht="4.3499999999999996" customHeight="1" x14ac:dyDescent="0.25">
      <c r="A132" s="687"/>
      <c r="B132" s="688"/>
      <c r="C132" s="688"/>
      <c r="D132" s="688"/>
      <c r="E132" s="688"/>
      <c r="F132" s="688"/>
      <c r="G132" s="688"/>
      <c r="H132" s="688"/>
      <c r="I132" s="688"/>
      <c r="J132" s="688"/>
      <c r="K132" s="688"/>
      <c r="L132" s="688"/>
      <c r="M132" s="688"/>
      <c r="N132" s="688"/>
      <c r="O132" s="688"/>
    </row>
    <row r="133" spans="1:15" s="203" customFormat="1" ht="12" customHeight="1" x14ac:dyDescent="0.25">
      <c r="A133" s="664"/>
      <c r="B133" s="664"/>
      <c r="C133" s="664"/>
      <c r="D133" s="667" t="s">
        <v>2006</v>
      </c>
      <c r="E133" s="667"/>
      <c r="F133" s="238"/>
      <c r="G133" s="664"/>
      <c r="H133" s="664"/>
      <c r="I133" s="664"/>
      <c r="J133" s="664"/>
      <c r="K133" s="664"/>
      <c r="L133" s="664"/>
      <c r="M133" s="664"/>
      <c r="N133" s="664"/>
      <c r="O133" s="664"/>
    </row>
    <row r="134" spans="1:15" ht="46.9" customHeight="1" x14ac:dyDescent="0.25">
      <c r="A134" s="672" t="s">
        <v>89</v>
      </c>
      <c r="B134" s="607" t="s">
        <v>1979</v>
      </c>
      <c r="C134" s="606" t="s">
        <v>1638</v>
      </c>
      <c r="D134" s="259" t="s">
        <v>1546</v>
      </c>
      <c r="E134" s="227" t="s">
        <v>1591</v>
      </c>
      <c r="F134" s="227" t="s">
        <v>93</v>
      </c>
      <c r="G134" s="278" t="s">
        <v>1544</v>
      </c>
      <c r="H134" s="645"/>
      <c r="I134" s="645"/>
      <c r="J134" s="645"/>
      <c r="K134" s="840" t="s">
        <v>2573</v>
      </c>
      <c r="L134" s="739"/>
      <c r="M134" s="739" t="s">
        <v>2579</v>
      </c>
      <c r="N134" s="623" t="s">
        <v>3046</v>
      </c>
      <c r="O134" s="648">
        <v>4</v>
      </c>
    </row>
    <row r="135" spans="1:15" ht="46.9" customHeight="1" x14ac:dyDescent="0.25">
      <c r="A135" s="672"/>
      <c r="B135" s="607"/>
      <c r="C135" s="606"/>
      <c r="D135" s="259" t="s">
        <v>1547</v>
      </c>
      <c r="E135" s="227" t="s">
        <v>1639</v>
      </c>
      <c r="F135" s="227" t="s">
        <v>95</v>
      </c>
      <c r="G135" s="278" t="s">
        <v>1544</v>
      </c>
      <c r="H135" s="645"/>
      <c r="I135" s="645"/>
      <c r="J135" s="645"/>
      <c r="K135" s="841"/>
      <c r="L135" s="706"/>
      <c r="M135" s="706"/>
      <c r="N135" s="623"/>
      <c r="O135" s="648"/>
    </row>
    <row r="136" spans="1:15" ht="46.9" customHeight="1" x14ac:dyDescent="0.25">
      <c r="A136" s="672"/>
      <c r="B136" s="607"/>
      <c r="C136" s="606"/>
      <c r="D136" s="259" t="s">
        <v>1548</v>
      </c>
      <c r="E136" s="227" t="s">
        <v>1645</v>
      </c>
      <c r="F136" s="227" t="s">
        <v>96</v>
      </c>
      <c r="G136" s="278" t="s">
        <v>1544</v>
      </c>
      <c r="H136" s="645"/>
      <c r="I136" s="645"/>
      <c r="J136" s="645"/>
      <c r="K136" s="841"/>
      <c r="L136" s="706"/>
      <c r="M136" s="706"/>
      <c r="N136" s="623"/>
      <c r="O136" s="648"/>
    </row>
    <row r="137" spans="1:15" ht="46.9" customHeight="1" x14ac:dyDescent="0.25">
      <c r="A137" s="672"/>
      <c r="B137" s="607"/>
      <c r="C137" s="606"/>
      <c r="D137" s="262" t="s">
        <v>1549</v>
      </c>
      <c r="E137" s="227" t="s">
        <v>1640</v>
      </c>
      <c r="F137" s="227" t="s">
        <v>2068</v>
      </c>
      <c r="G137" s="278" t="s">
        <v>1544</v>
      </c>
      <c r="H137" s="645"/>
      <c r="I137" s="645"/>
      <c r="J137" s="645"/>
      <c r="K137" s="841"/>
      <c r="L137" s="706"/>
      <c r="M137" s="706"/>
      <c r="N137" s="623"/>
      <c r="O137" s="648"/>
    </row>
    <row r="138" spans="1:15" ht="46.9" customHeight="1" x14ac:dyDescent="0.25">
      <c r="A138" s="672"/>
      <c r="B138" s="607"/>
      <c r="C138" s="606"/>
      <c r="D138" s="262" t="s">
        <v>1550</v>
      </c>
      <c r="E138" s="227" t="s">
        <v>1646</v>
      </c>
      <c r="F138" s="227" t="s">
        <v>2069</v>
      </c>
      <c r="G138" s="278" t="s">
        <v>1544</v>
      </c>
      <c r="H138" s="645"/>
      <c r="I138" s="645"/>
      <c r="J138" s="645"/>
      <c r="K138" s="841"/>
      <c r="L138" s="706"/>
      <c r="M138" s="706"/>
      <c r="N138" s="623"/>
      <c r="O138" s="648"/>
    </row>
    <row r="139" spans="1:15" ht="46.9" customHeight="1" x14ac:dyDescent="0.25">
      <c r="A139" s="672"/>
      <c r="B139" s="607"/>
      <c r="C139" s="606"/>
      <c r="D139" s="262" t="s">
        <v>1552</v>
      </c>
      <c r="E139" s="227" t="s">
        <v>1641</v>
      </c>
      <c r="F139" s="227" t="s">
        <v>99</v>
      </c>
      <c r="G139" s="278" t="s">
        <v>1544</v>
      </c>
      <c r="H139" s="645"/>
      <c r="I139" s="645"/>
      <c r="J139" s="645"/>
      <c r="K139" s="841"/>
      <c r="L139" s="706"/>
      <c r="M139" s="706"/>
      <c r="N139" s="623"/>
      <c r="O139" s="648"/>
    </row>
    <row r="140" spans="1:15" ht="46.9" customHeight="1" x14ac:dyDescent="0.25">
      <c r="A140" s="672"/>
      <c r="B140" s="607"/>
      <c r="C140" s="606"/>
      <c r="D140" s="262" t="s">
        <v>1555</v>
      </c>
      <c r="E140" s="227" t="s">
        <v>1642</v>
      </c>
      <c r="F140" s="227" t="s">
        <v>2070</v>
      </c>
      <c r="G140" s="278" t="s">
        <v>1544</v>
      </c>
      <c r="H140" s="645"/>
      <c r="I140" s="645"/>
      <c r="J140" s="645"/>
      <c r="K140" s="841"/>
      <c r="L140" s="706"/>
      <c r="M140" s="706"/>
      <c r="N140" s="623"/>
      <c r="O140" s="648"/>
    </row>
    <row r="141" spans="1:15" ht="46.9" customHeight="1" x14ac:dyDescent="0.25">
      <c r="A141" s="672"/>
      <c r="B141" s="607"/>
      <c r="C141" s="606"/>
      <c r="D141" s="262" t="s">
        <v>1556</v>
      </c>
      <c r="E141" s="227" t="s">
        <v>1644</v>
      </c>
      <c r="F141" s="227" t="s">
        <v>2071</v>
      </c>
      <c r="G141" s="278" t="s">
        <v>1544</v>
      </c>
      <c r="H141" s="729" t="s">
        <v>1575</v>
      </c>
      <c r="I141" s="729"/>
      <c r="J141" s="729"/>
      <c r="K141" s="841"/>
      <c r="L141" s="706"/>
      <c r="M141" s="706"/>
      <c r="N141" s="623"/>
      <c r="O141" s="648"/>
    </row>
    <row r="142" spans="1:15" ht="46.9" customHeight="1" x14ac:dyDescent="0.25">
      <c r="A142" s="672"/>
      <c r="B142" s="607"/>
      <c r="C142" s="606"/>
      <c r="D142" s="262" t="s">
        <v>1557</v>
      </c>
      <c r="E142" s="227" t="s">
        <v>1643</v>
      </c>
      <c r="F142" s="227" t="s">
        <v>2072</v>
      </c>
      <c r="G142" s="278" t="s">
        <v>1544</v>
      </c>
      <c r="H142" s="645"/>
      <c r="I142" s="645"/>
      <c r="J142" s="645"/>
      <c r="K142" s="842"/>
      <c r="L142" s="707"/>
      <c r="M142" s="707"/>
      <c r="N142" s="623"/>
      <c r="O142" s="648"/>
    </row>
    <row r="143" spans="1:15" ht="4.3499999999999996" customHeight="1" x14ac:dyDescent="0.25">
      <c r="A143" s="664"/>
      <c r="B143" s="664"/>
      <c r="C143" s="664"/>
      <c r="D143" s="664"/>
      <c r="E143" s="664"/>
      <c r="F143" s="664"/>
      <c r="G143" s="664"/>
      <c r="H143" s="664"/>
      <c r="I143" s="664"/>
      <c r="J143" s="664"/>
      <c r="K143" s="664"/>
      <c r="L143" s="664"/>
      <c r="M143" s="664"/>
      <c r="N143" s="664"/>
      <c r="O143" s="664"/>
    </row>
    <row r="144" spans="1:15" s="203" customFormat="1" ht="12" customHeight="1" x14ac:dyDescent="0.25">
      <c r="A144" s="664"/>
      <c r="B144" s="664"/>
      <c r="C144" s="664"/>
      <c r="D144" s="667" t="s">
        <v>2007</v>
      </c>
      <c r="E144" s="667"/>
      <c r="F144" s="238"/>
      <c r="G144" s="664"/>
      <c r="H144" s="664"/>
      <c r="I144" s="664"/>
      <c r="J144" s="664"/>
      <c r="K144" s="664"/>
      <c r="L144" s="664"/>
      <c r="M144" s="664"/>
      <c r="N144" s="664"/>
      <c r="O144" s="664"/>
    </row>
    <row r="145" spans="1:15" ht="60" x14ac:dyDescent="0.25">
      <c r="A145" s="225" t="s">
        <v>103</v>
      </c>
      <c r="B145" s="263" t="s">
        <v>1980</v>
      </c>
      <c r="C145" s="264" t="s">
        <v>1647</v>
      </c>
      <c r="D145" s="279" t="s">
        <v>1544</v>
      </c>
      <c r="E145" s="280" t="s">
        <v>1648</v>
      </c>
      <c r="F145" s="280" t="s">
        <v>2073</v>
      </c>
      <c r="G145" s="278" t="s">
        <v>1544</v>
      </c>
      <c r="H145" s="673">
        <v>1</v>
      </c>
      <c r="I145" s="673"/>
      <c r="J145" s="673"/>
      <c r="K145" s="215" t="s">
        <v>2390</v>
      </c>
      <c r="L145" s="206"/>
      <c r="M145" s="206" t="s">
        <v>2580</v>
      </c>
      <c r="N145" s="243" t="s">
        <v>3047</v>
      </c>
      <c r="O145" s="244">
        <v>1</v>
      </c>
    </row>
    <row r="146" spans="1:15" ht="4.3499999999999996" customHeight="1" x14ac:dyDescent="0.25">
      <c r="A146" s="664"/>
      <c r="B146" s="664"/>
      <c r="C146" s="664"/>
      <c r="D146" s="664"/>
      <c r="E146" s="664"/>
      <c r="F146" s="664"/>
      <c r="G146" s="664"/>
      <c r="H146" s="664"/>
      <c r="I146" s="664"/>
      <c r="J146" s="664"/>
      <c r="K146" s="664"/>
      <c r="L146" s="664"/>
      <c r="M146" s="664"/>
      <c r="N146" s="664"/>
      <c r="O146" s="664"/>
    </row>
    <row r="147" spans="1:15" s="203" customFormat="1" ht="12" customHeight="1" x14ac:dyDescent="0.25">
      <c r="A147" s="664"/>
      <c r="B147" s="664"/>
      <c r="C147" s="664"/>
      <c r="D147" s="667" t="s">
        <v>2008</v>
      </c>
      <c r="E147" s="667"/>
      <c r="F147" s="238"/>
      <c r="G147" s="664"/>
      <c r="H147" s="664"/>
      <c r="I147" s="664"/>
      <c r="J147" s="664"/>
      <c r="K147" s="664"/>
      <c r="L147" s="664"/>
      <c r="M147" s="664"/>
      <c r="N147" s="664"/>
      <c r="O147" s="664"/>
    </row>
    <row r="148" spans="1:15" ht="18.75" x14ac:dyDescent="0.25">
      <c r="A148" s="672" t="s">
        <v>111</v>
      </c>
      <c r="B148" s="607" t="s">
        <v>1981</v>
      </c>
      <c r="C148" s="606" t="s">
        <v>1982</v>
      </c>
      <c r="D148" s="279" t="s">
        <v>1544</v>
      </c>
      <c r="E148" s="227" t="s">
        <v>1649</v>
      </c>
      <c r="F148" s="227" t="s">
        <v>2074</v>
      </c>
      <c r="G148" s="278" t="s">
        <v>1544</v>
      </c>
      <c r="H148" s="731">
        <v>0.52</v>
      </c>
      <c r="I148" s="732"/>
      <c r="J148" s="732"/>
      <c r="K148" s="843" t="s">
        <v>2573</v>
      </c>
      <c r="L148" s="739"/>
      <c r="M148" s="739" t="s">
        <v>3079</v>
      </c>
      <c r="N148" s="623" t="s">
        <v>3048</v>
      </c>
      <c r="O148" s="648">
        <v>3</v>
      </c>
    </row>
    <row r="149" spans="1:15" ht="18.75" x14ac:dyDescent="0.25">
      <c r="A149" s="672"/>
      <c r="B149" s="607"/>
      <c r="C149" s="606"/>
      <c r="D149" s="279" t="s">
        <v>1544</v>
      </c>
      <c r="E149" s="227" t="s">
        <v>1650</v>
      </c>
      <c r="F149" s="227" t="s">
        <v>2075</v>
      </c>
      <c r="G149" s="278" t="s">
        <v>1544</v>
      </c>
      <c r="H149" s="731">
        <v>0.78200000000000003</v>
      </c>
      <c r="I149" s="732"/>
      <c r="J149" s="732"/>
      <c r="K149" s="843"/>
      <c r="L149" s="706"/>
      <c r="M149" s="706"/>
      <c r="N149" s="623"/>
      <c r="O149" s="648"/>
    </row>
    <row r="150" spans="1:15" ht="18.75" x14ac:dyDescent="0.25">
      <c r="A150" s="672"/>
      <c r="B150" s="607"/>
      <c r="C150" s="606"/>
      <c r="D150" s="279" t="s">
        <v>1544</v>
      </c>
      <c r="E150" s="227" t="s">
        <v>1651</v>
      </c>
      <c r="F150" s="227" t="s">
        <v>2076</v>
      </c>
      <c r="G150" s="278" t="s">
        <v>1544</v>
      </c>
      <c r="H150" s="731"/>
      <c r="I150" s="732"/>
      <c r="J150" s="732"/>
      <c r="K150" s="843"/>
      <c r="L150" s="706"/>
      <c r="M150" s="706"/>
      <c r="N150" s="623"/>
      <c r="O150" s="648"/>
    </row>
    <row r="151" spans="1:15" ht="18.75" x14ac:dyDescent="0.25">
      <c r="A151" s="672"/>
      <c r="B151" s="607"/>
      <c r="C151" s="606"/>
      <c r="D151" s="279" t="s">
        <v>1544</v>
      </c>
      <c r="E151" s="227" t="s">
        <v>1652</v>
      </c>
      <c r="F151" s="227" t="s">
        <v>2077</v>
      </c>
      <c r="G151" s="278" t="s">
        <v>1544</v>
      </c>
      <c r="H151" s="733">
        <v>2201.6</v>
      </c>
      <c r="I151" s="734"/>
      <c r="J151" s="734"/>
      <c r="K151" s="843"/>
      <c r="L151" s="706"/>
      <c r="M151" s="706"/>
      <c r="N151" s="623"/>
      <c r="O151" s="648"/>
    </row>
    <row r="152" spans="1:15" ht="18.75" x14ac:dyDescent="0.25">
      <c r="A152" s="672"/>
      <c r="B152" s="607"/>
      <c r="C152" s="606"/>
      <c r="D152" s="279" t="s">
        <v>1544</v>
      </c>
      <c r="E152" s="227" t="s">
        <v>1653</v>
      </c>
      <c r="F152" s="227" t="s">
        <v>2078</v>
      </c>
      <c r="G152" s="278" t="s">
        <v>1544</v>
      </c>
      <c r="H152" s="733">
        <v>941.2</v>
      </c>
      <c r="I152" s="734"/>
      <c r="J152" s="734"/>
      <c r="K152" s="843"/>
      <c r="L152" s="706"/>
      <c r="M152" s="706"/>
      <c r="N152" s="623"/>
      <c r="O152" s="648"/>
    </row>
    <row r="153" spans="1:15" ht="18.75" x14ac:dyDescent="0.25">
      <c r="A153" s="672"/>
      <c r="B153" s="607"/>
      <c r="C153" s="606"/>
      <c r="D153" s="279" t="s">
        <v>1544</v>
      </c>
      <c r="E153" s="227" t="s">
        <v>1654</v>
      </c>
      <c r="F153" s="227" t="s">
        <v>2079</v>
      </c>
      <c r="G153" s="278" t="s">
        <v>1544</v>
      </c>
      <c r="H153" s="733">
        <v>687.8</v>
      </c>
      <c r="I153" s="734"/>
      <c r="J153" s="734"/>
      <c r="K153" s="843"/>
      <c r="L153" s="706"/>
      <c r="M153" s="706"/>
      <c r="N153" s="623"/>
      <c r="O153" s="648"/>
    </row>
    <row r="154" spans="1:15" ht="18.75" x14ac:dyDescent="0.25">
      <c r="A154" s="672"/>
      <c r="B154" s="607"/>
      <c r="C154" s="606"/>
      <c r="D154" s="279" t="s">
        <v>1544</v>
      </c>
      <c r="E154" s="227" t="s">
        <v>1655</v>
      </c>
      <c r="F154" s="227" t="s">
        <v>2080</v>
      </c>
      <c r="G154" s="278" t="s">
        <v>1544</v>
      </c>
      <c r="H154" s="743"/>
      <c r="I154" s="744"/>
      <c r="J154" s="744"/>
      <c r="K154" s="843"/>
      <c r="L154" s="706"/>
      <c r="M154" s="706"/>
      <c r="N154" s="623"/>
      <c r="O154" s="648"/>
    </row>
    <row r="155" spans="1:15" ht="18.75" x14ac:dyDescent="0.25">
      <c r="A155" s="672"/>
      <c r="B155" s="607"/>
      <c r="C155" s="606"/>
      <c r="D155" s="279" t="s">
        <v>1544</v>
      </c>
      <c r="E155" s="227" t="s">
        <v>1656</v>
      </c>
      <c r="F155" s="227" t="s">
        <v>2081</v>
      </c>
      <c r="G155" s="278" t="s">
        <v>1544</v>
      </c>
      <c r="H155" s="720"/>
      <c r="I155" s="721"/>
      <c r="J155" s="721"/>
      <c r="K155" s="843"/>
      <c r="L155" s="706"/>
      <c r="M155" s="706"/>
      <c r="N155" s="623"/>
      <c r="O155" s="648"/>
    </row>
    <row r="156" spans="1:15" ht="30" x14ac:dyDescent="0.25">
      <c r="A156" s="672"/>
      <c r="B156" s="607"/>
      <c r="C156" s="606"/>
      <c r="D156" s="279" t="s">
        <v>1544</v>
      </c>
      <c r="E156" s="227" t="s">
        <v>1657</v>
      </c>
      <c r="F156" s="227" t="s">
        <v>2082</v>
      </c>
      <c r="G156" s="278" t="s">
        <v>1544</v>
      </c>
      <c r="H156" s="720"/>
      <c r="I156" s="721"/>
      <c r="J156" s="721"/>
      <c r="K156" s="843"/>
      <c r="L156" s="706"/>
      <c r="M156" s="706"/>
      <c r="N156" s="623"/>
      <c r="O156" s="648"/>
    </row>
    <row r="157" spans="1:15" ht="18.75" x14ac:dyDescent="0.25">
      <c r="A157" s="672"/>
      <c r="B157" s="607"/>
      <c r="C157" s="606"/>
      <c r="D157" s="279" t="s">
        <v>1544</v>
      </c>
      <c r="E157" s="227" t="s">
        <v>1658</v>
      </c>
      <c r="F157" s="227" t="s">
        <v>2083</v>
      </c>
      <c r="G157" s="278" t="s">
        <v>1544</v>
      </c>
      <c r="H157" s="720"/>
      <c r="I157" s="721"/>
      <c r="J157" s="721"/>
      <c r="K157" s="843"/>
      <c r="L157" s="706"/>
      <c r="M157" s="706"/>
      <c r="N157" s="623"/>
      <c r="O157" s="648"/>
    </row>
    <row r="158" spans="1:15" ht="18.75" x14ac:dyDescent="0.25">
      <c r="A158" s="672"/>
      <c r="B158" s="607"/>
      <c r="C158" s="606"/>
      <c r="D158" s="279" t="s">
        <v>1544</v>
      </c>
      <c r="E158" s="227" t="s">
        <v>1659</v>
      </c>
      <c r="F158" s="227" t="s">
        <v>2084</v>
      </c>
      <c r="G158" s="278" t="s">
        <v>1544</v>
      </c>
      <c r="H158" s="720" t="s">
        <v>1592</v>
      </c>
      <c r="I158" s="721"/>
      <c r="J158" s="721"/>
      <c r="K158" s="843"/>
      <c r="L158" s="706"/>
      <c r="M158" s="706"/>
      <c r="N158" s="623"/>
      <c r="O158" s="648"/>
    </row>
    <row r="159" spans="1:15" ht="22.9" customHeight="1" x14ac:dyDescent="0.25">
      <c r="A159" s="672"/>
      <c r="B159" s="607"/>
      <c r="C159" s="606"/>
      <c r="D159" s="279" t="s">
        <v>1544</v>
      </c>
      <c r="E159" s="227" t="s">
        <v>1660</v>
      </c>
      <c r="F159" s="227" t="s">
        <v>2085</v>
      </c>
      <c r="G159" s="278" t="s">
        <v>1544</v>
      </c>
      <c r="H159" s="722"/>
      <c r="I159" s="723"/>
      <c r="J159" s="723"/>
      <c r="K159" s="843"/>
      <c r="L159" s="707"/>
      <c r="M159" s="707"/>
      <c r="N159" s="623"/>
      <c r="O159" s="648"/>
    </row>
    <row r="160" spans="1:15" ht="4.3499999999999996" customHeight="1" x14ac:dyDescent="0.25">
      <c r="A160" s="664"/>
      <c r="B160" s="664"/>
      <c r="C160" s="664"/>
      <c r="D160" s="664"/>
      <c r="E160" s="664"/>
      <c r="F160" s="664"/>
      <c r="G160" s="664"/>
      <c r="H160" s="664"/>
      <c r="I160" s="664"/>
      <c r="J160" s="664"/>
      <c r="K160" s="664"/>
      <c r="L160" s="664"/>
      <c r="M160" s="664"/>
      <c r="N160" s="664"/>
      <c r="O160" s="664"/>
    </row>
    <row r="161" spans="1:15" s="203" customFormat="1" ht="12" customHeight="1" x14ac:dyDescent="0.25">
      <c r="A161" s="664"/>
      <c r="B161" s="664"/>
      <c r="C161" s="664"/>
      <c r="D161" s="667" t="s">
        <v>2009</v>
      </c>
      <c r="E161" s="667"/>
      <c r="F161" s="238"/>
      <c r="G161" s="664"/>
      <c r="H161" s="664"/>
      <c r="I161" s="664"/>
      <c r="J161" s="664"/>
      <c r="K161" s="664"/>
      <c r="L161" s="664"/>
      <c r="M161" s="664"/>
      <c r="N161" s="664"/>
      <c r="O161" s="664"/>
    </row>
    <row r="162" spans="1:15" ht="13.35" customHeight="1" x14ac:dyDescent="0.25">
      <c r="A162" s="672" t="s">
        <v>1578</v>
      </c>
      <c r="B162" s="612" t="s">
        <v>1983</v>
      </c>
      <c r="C162" s="265" t="s">
        <v>1661</v>
      </c>
      <c r="D162" s="281" t="s">
        <v>1544</v>
      </c>
      <c r="E162" s="240" t="s">
        <v>1663</v>
      </c>
      <c r="F162" s="240" t="s">
        <v>2086</v>
      </c>
      <c r="G162" s="278" t="s">
        <v>1544</v>
      </c>
      <c r="H162" s="745"/>
      <c r="I162" s="746"/>
      <c r="J162" s="746"/>
      <c r="K162" s="747" t="s">
        <v>2576</v>
      </c>
      <c r="L162" s="706"/>
      <c r="M162" s="706"/>
      <c r="N162" s="623"/>
      <c r="O162" s="648"/>
    </row>
    <row r="163" spans="1:15" ht="18.75" x14ac:dyDescent="0.25">
      <c r="A163" s="672"/>
      <c r="B163" s="612"/>
      <c r="C163" s="613" t="s">
        <v>1662</v>
      </c>
      <c r="D163" s="281" t="s">
        <v>1546</v>
      </c>
      <c r="E163" s="240" t="s">
        <v>1620</v>
      </c>
      <c r="F163" s="240" t="s">
        <v>928</v>
      </c>
      <c r="G163" s="278" t="s">
        <v>1544</v>
      </c>
      <c r="H163" s="718"/>
      <c r="I163" s="719"/>
      <c r="J163" s="719"/>
      <c r="K163" s="747"/>
      <c r="L163" s="706"/>
      <c r="M163" s="706"/>
      <c r="N163" s="623"/>
      <c r="O163" s="648"/>
    </row>
    <row r="164" spans="1:15" ht="18.75" x14ac:dyDescent="0.25">
      <c r="A164" s="672"/>
      <c r="B164" s="612"/>
      <c r="C164" s="613"/>
      <c r="D164" s="282" t="s">
        <v>1547</v>
      </c>
      <c r="E164" s="240" t="s">
        <v>1592</v>
      </c>
      <c r="F164" s="240" t="s">
        <v>927</v>
      </c>
      <c r="G164" s="278" t="s">
        <v>1544</v>
      </c>
      <c r="H164" s="718"/>
      <c r="I164" s="719"/>
      <c r="J164" s="719"/>
      <c r="K164" s="747"/>
      <c r="L164" s="707"/>
      <c r="M164" s="707"/>
      <c r="N164" s="623"/>
      <c r="O164" s="648"/>
    </row>
    <row r="165" spans="1:15" ht="4.3499999999999996" customHeight="1" x14ac:dyDescent="0.25">
      <c r="A165" s="664"/>
      <c r="B165" s="664"/>
      <c r="C165" s="664"/>
      <c r="D165" s="664"/>
      <c r="E165" s="664"/>
      <c r="F165" s="664"/>
      <c r="G165" s="664"/>
      <c r="H165" s="664"/>
      <c r="I165" s="664"/>
      <c r="J165" s="664"/>
      <c r="K165" s="664"/>
      <c r="L165" s="664"/>
      <c r="M165" s="664"/>
      <c r="N165" s="664"/>
      <c r="O165" s="664"/>
    </row>
    <row r="166" spans="1:15" s="203" customFormat="1" ht="24" customHeight="1" x14ac:dyDescent="0.25">
      <c r="A166" s="664"/>
      <c r="B166" s="664"/>
      <c r="C166" s="664"/>
      <c r="D166" s="667" t="s">
        <v>2010</v>
      </c>
      <c r="E166" s="667"/>
      <c r="F166" s="238"/>
      <c r="G166" s="664"/>
      <c r="H166" s="664"/>
      <c r="I166" s="664"/>
      <c r="J166" s="664"/>
      <c r="K166" s="664"/>
      <c r="L166" s="664"/>
      <c r="M166" s="664"/>
      <c r="N166" s="664"/>
      <c r="O166" s="664"/>
    </row>
    <row r="167" spans="1:15" ht="18.75" x14ac:dyDescent="0.25">
      <c r="A167" s="672" t="s">
        <v>126</v>
      </c>
      <c r="B167" s="607" t="s">
        <v>1984</v>
      </c>
      <c r="C167" s="606" t="s">
        <v>1669</v>
      </c>
      <c r="D167" s="262" t="s">
        <v>1546</v>
      </c>
      <c r="E167" s="227" t="s">
        <v>1620</v>
      </c>
      <c r="F167" s="227" t="s">
        <v>928</v>
      </c>
      <c r="G167" s="675" t="s">
        <v>1544</v>
      </c>
      <c r="H167" s="708"/>
      <c r="I167" s="708"/>
      <c r="J167" s="708"/>
      <c r="K167" s="710" t="s">
        <v>2573</v>
      </c>
      <c r="L167" s="716"/>
      <c r="M167" s="716" t="s">
        <v>2581</v>
      </c>
      <c r="N167" s="622" t="s">
        <v>3049</v>
      </c>
      <c r="O167" s="624">
        <v>2</v>
      </c>
    </row>
    <row r="168" spans="1:15" ht="30" x14ac:dyDescent="0.25">
      <c r="A168" s="672"/>
      <c r="B168" s="607"/>
      <c r="C168" s="606"/>
      <c r="D168" s="262" t="s">
        <v>1547</v>
      </c>
      <c r="E168" s="227" t="s">
        <v>2618</v>
      </c>
      <c r="F168" s="227" t="s">
        <v>927</v>
      </c>
      <c r="G168" s="675"/>
      <c r="H168" s="717" t="s">
        <v>1575</v>
      </c>
      <c r="I168" s="717"/>
      <c r="J168" s="717"/>
      <c r="K168" s="711"/>
      <c r="L168" s="696"/>
      <c r="M168" s="696"/>
      <c r="N168" s="622"/>
      <c r="O168" s="624"/>
    </row>
    <row r="169" spans="1:15" ht="18.75" x14ac:dyDescent="0.25">
      <c r="A169" s="672"/>
      <c r="B169" s="607"/>
      <c r="C169" s="606" t="s">
        <v>2372</v>
      </c>
      <c r="D169" s="262" t="s">
        <v>1546</v>
      </c>
      <c r="E169" s="227" t="s">
        <v>1591</v>
      </c>
      <c r="F169" s="227" t="s">
        <v>2087</v>
      </c>
      <c r="G169" s="278" t="s">
        <v>1544</v>
      </c>
      <c r="H169" s="708"/>
      <c r="I169" s="708"/>
      <c r="J169" s="708"/>
      <c r="K169" s="711"/>
      <c r="L169" s="696"/>
      <c r="M169" s="696"/>
      <c r="N169" s="622"/>
      <c r="O169" s="624"/>
    </row>
    <row r="170" spans="1:15" ht="18.75" x14ac:dyDescent="0.25">
      <c r="A170" s="672"/>
      <c r="B170" s="607"/>
      <c r="C170" s="606"/>
      <c r="D170" s="262" t="s">
        <v>1547</v>
      </c>
      <c r="E170" s="227" t="s">
        <v>1671</v>
      </c>
      <c r="F170" s="227" t="s">
        <v>2088</v>
      </c>
      <c r="G170" s="278" t="s">
        <v>1544</v>
      </c>
      <c r="H170" s="708"/>
      <c r="I170" s="708"/>
      <c r="J170" s="708"/>
      <c r="K170" s="711"/>
      <c r="L170" s="696"/>
      <c r="M170" s="696"/>
      <c r="N170" s="622"/>
      <c r="O170" s="624"/>
    </row>
    <row r="171" spans="1:15" ht="18.75" x14ac:dyDescent="0.25">
      <c r="A171" s="672"/>
      <c r="B171" s="607"/>
      <c r="C171" s="606"/>
      <c r="D171" s="262" t="s">
        <v>1548</v>
      </c>
      <c r="E171" s="227" t="s">
        <v>1672</v>
      </c>
      <c r="F171" s="227" t="s">
        <v>2089</v>
      </c>
      <c r="G171" s="278" t="s">
        <v>1544</v>
      </c>
      <c r="H171" s="708"/>
      <c r="I171" s="708"/>
      <c r="J171" s="708"/>
      <c r="K171" s="711"/>
      <c r="L171" s="696"/>
      <c r="M171" s="696"/>
      <c r="N171" s="622"/>
      <c r="O171" s="624"/>
    </row>
    <row r="172" spans="1:15" ht="18.75" x14ac:dyDescent="0.25">
      <c r="A172" s="672"/>
      <c r="B172" s="607"/>
      <c r="C172" s="606"/>
      <c r="D172" s="262" t="s">
        <v>1549</v>
      </c>
      <c r="E172" s="227" t="s">
        <v>2024</v>
      </c>
      <c r="F172" s="227" t="s">
        <v>2090</v>
      </c>
      <c r="G172" s="278" t="s">
        <v>1544</v>
      </c>
      <c r="H172" s="708"/>
      <c r="I172" s="708"/>
      <c r="J172" s="708"/>
      <c r="K172" s="711"/>
      <c r="L172" s="696"/>
      <c r="M172" s="696"/>
      <c r="N172" s="622"/>
      <c r="O172" s="624"/>
    </row>
    <row r="173" spans="1:15" ht="18.75" x14ac:dyDescent="0.25">
      <c r="A173" s="672"/>
      <c r="B173" s="607"/>
      <c r="C173" s="606"/>
      <c r="D173" s="262" t="s">
        <v>1550</v>
      </c>
      <c r="E173" s="227" t="s">
        <v>1673</v>
      </c>
      <c r="F173" s="227" t="s">
        <v>2091</v>
      </c>
      <c r="G173" s="278" t="s">
        <v>1544</v>
      </c>
      <c r="H173" s="708"/>
      <c r="I173" s="708"/>
      <c r="J173" s="708"/>
      <c r="K173" s="711"/>
      <c r="L173" s="696"/>
      <c r="M173" s="696"/>
      <c r="N173" s="622"/>
      <c r="O173" s="624"/>
    </row>
    <row r="174" spans="1:15" ht="18.75" x14ac:dyDescent="0.25">
      <c r="A174" s="672"/>
      <c r="B174" s="607"/>
      <c r="C174" s="606"/>
      <c r="D174" s="262" t="s">
        <v>1552</v>
      </c>
      <c r="E174" s="227" t="s">
        <v>1674</v>
      </c>
      <c r="F174" s="227" t="s">
        <v>2092</v>
      </c>
      <c r="G174" s="278" t="s">
        <v>1544</v>
      </c>
      <c r="H174" s="708"/>
      <c r="I174" s="708"/>
      <c r="J174" s="708"/>
      <c r="K174" s="711"/>
      <c r="L174" s="696"/>
      <c r="M174" s="696"/>
      <c r="N174" s="622"/>
      <c r="O174" s="624"/>
    </row>
    <row r="175" spans="1:15" ht="18.75" x14ac:dyDescent="0.25">
      <c r="A175" s="672"/>
      <c r="B175" s="607"/>
      <c r="C175" s="606"/>
      <c r="D175" s="262" t="s">
        <v>1555</v>
      </c>
      <c r="E175" s="227" t="s">
        <v>1675</v>
      </c>
      <c r="F175" s="227" t="s">
        <v>2093</v>
      </c>
      <c r="G175" s="278" t="s">
        <v>1544</v>
      </c>
      <c r="H175" s="708"/>
      <c r="I175" s="708"/>
      <c r="J175" s="708"/>
      <c r="K175" s="711"/>
      <c r="L175" s="696"/>
      <c r="M175" s="696"/>
      <c r="N175" s="622"/>
      <c r="O175" s="624"/>
    </row>
    <row r="176" spans="1:15" ht="30" x14ac:dyDescent="0.25">
      <c r="A176" s="672"/>
      <c r="B176" s="607"/>
      <c r="C176" s="264" t="s">
        <v>1670</v>
      </c>
      <c r="D176" s="279" t="s">
        <v>1544</v>
      </c>
      <c r="E176" s="227" t="s">
        <v>1676</v>
      </c>
      <c r="F176" s="227" t="s">
        <v>2094</v>
      </c>
      <c r="G176" s="278" t="s">
        <v>1544</v>
      </c>
      <c r="H176" s="735"/>
      <c r="I176" s="735"/>
      <c r="J176" s="735"/>
      <c r="K176" s="711"/>
      <c r="L176" s="696"/>
      <c r="M176" s="696"/>
      <c r="N176" s="622"/>
      <c r="O176" s="624"/>
    </row>
    <row r="177" spans="1:15" ht="18.75" x14ac:dyDescent="0.25">
      <c r="A177" s="672"/>
      <c r="B177" s="607"/>
      <c r="C177" s="606" t="s">
        <v>1665</v>
      </c>
      <c r="D177" s="262" t="s">
        <v>1546</v>
      </c>
      <c r="E177" s="227" t="s">
        <v>1677</v>
      </c>
      <c r="F177" s="227" t="s">
        <v>2095</v>
      </c>
      <c r="G177" s="675" t="s">
        <v>1544</v>
      </c>
      <c r="H177" s="708"/>
      <c r="I177" s="708"/>
      <c r="J177" s="708"/>
      <c r="K177" s="711"/>
      <c r="L177" s="696"/>
      <c r="M177" s="696"/>
      <c r="N177" s="622"/>
      <c r="O177" s="624"/>
    </row>
    <row r="178" spans="1:15" ht="18.75" x14ac:dyDescent="0.25">
      <c r="A178" s="672"/>
      <c r="B178" s="607"/>
      <c r="C178" s="606"/>
      <c r="D178" s="262" t="s">
        <v>1547</v>
      </c>
      <c r="E178" s="227" t="s">
        <v>1678</v>
      </c>
      <c r="F178" s="227" t="s">
        <v>1558</v>
      </c>
      <c r="G178" s="675"/>
      <c r="H178" s="708"/>
      <c r="I178" s="708"/>
      <c r="J178" s="708"/>
      <c r="K178" s="711"/>
      <c r="L178" s="696"/>
      <c r="M178" s="696"/>
      <c r="N178" s="622"/>
      <c r="O178" s="624"/>
    </row>
    <row r="179" spans="1:15" ht="18.75" x14ac:dyDescent="0.25">
      <c r="A179" s="672"/>
      <c r="B179" s="607"/>
      <c r="C179" s="606" t="s">
        <v>1666</v>
      </c>
      <c r="D179" s="262" t="s">
        <v>1546</v>
      </c>
      <c r="E179" s="227" t="s">
        <v>1620</v>
      </c>
      <c r="F179" s="227" t="s">
        <v>928</v>
      </c>
      <c r="G179" s="675" t="s">
        <v>1544</v>
      </c>
      <c r="H179" s="708"/>
      <c r="I179" s="708"/>
      <c r="J179" s="708"/>
      <c r="K179" s="711"/>
      <c r="L179" s="696"/>
      <c r="M179" s="696"/>
      <c r="N179" s="622"/>
      <c r="O179" s="624"/>
    </row>
    <row r="180" spans="1:15" ht="18.75" x14ac:dyDescent="0.25">
      <c r="A180" s="672"/>
      <c r="B180" s="607"/>
      <c r="C180" s="606"/>
      <c r="D180" s="262" t="s">
        <v>1547</v>
      </c>
      <c r="E180" s="227" t="s">
        <v>1592</v>
      </c>
      <c r="F180" s="227" t="s">
        <v>927</v>
      </c>
      <c r="G180" s="675"/>
      <c r="H180" s="708"/>
      <c r="I180" s="708"/>
      <c r="J180" s="708"/>
      <c r="K180" s="711"/>
      <c r="L180" s="696"/>
      <c r="M180" s="696"/>
      <c r="N180" s="622"/>
      <c r="O180" s="624"/>
    </row>
    <row r="181" spans="1:15" ht="30" x14ac:dyDescent="0.25">
      <c r="A181" s="672"/>
      <c r="B181" s="607"/>
      <c r="C181" s="264" t="s">
        <v>1667</v>
      </c>
      <c r="D181" s="279" t="s">
        <v>1544</v>
      </c>
      <c r="E181" s="227" t="s">
        <v>1679</v>
      </c>
      <c r="F181" s="227" t="s">
        <v>2096</v>
      </c>
      <c r="G181" s="278"/>
      <c r="H181" s="708"/>
      <c r="I181" s="708"/>
      <c r="J181" s="708"/>
      <c r="K181" s="711"/>
      <c r="L181" s="696"/>
      <c r="M181" s="696"/>
      <c r="N181" s="622"/>
      <c r="O181" s="624"/>
    </row>
    <row r="182" spans="1:15" ht="18.75" x14ac:dyDescent="0.25">
      <c r="A182" s="672"/>
      <c r="B182" s="607"/>
      <c r="C182" s="682" t="s">
        <v>2373</v>
      </c>
      <c r="D182" s="259" t="s">
        <v>1546</v>
      </c>
      <c r="E182" s="228" t="s">
        <v>1620</v>
      </c>
      <c r="F182" s="228" t="s">
        <v>928</v>
      </c>
      <c r="G182" s="632" t="s">
        <v>1544</v>
      </c>
      <c r="H182" s="708"/>
      <c r="I182" s="708"/>
      <c r="J182" s="708"/>
      <c r="K182" s="711"/>
      <c r="L182" s="696"/>
      <c r="M182" s="696"/>
      <c r="N182" s="622"/>
      <c r="O182" s="624"/>
    </row>
    <row r="183" spans="1:15" ht="18.75" x14ac:dyDescent="0.25">
      <c r="A183" s="672"/>
      <c r="B183" s="607"/>
      <c r="C183" s="683"/>
      <c r="D183" s="259" t="s">
        <v>1547</v>
      </c>
      <c r="E183" s="228" t="s">
        <v>1592</v>
      </c>
      <c r="F183" s="228" t="s">
        <v>927</v>
      </c>
      <c r="G183" s="632"/>
      <c r="H183" s="708"/>
      <c r="I183" s="708"/>
      <c r="J183" s="708"/>
      <c r="K183" s="711"/>
      <c r="L183" s="696"/>
      <c r="M183" s="696"/>
      <c r="N183" s="622"/>
      <c r="O183" s="624"/>
    </row>
    <row r="184" spans="1:15" ht="18.75" x14ac:dyDescent="0.25">
      <c r="A184" s="672"/>
      <c r="B184" s="607"/>
      <c r="C184" s="682" t="s">
        <v>1668</v>
      </c>
      <c r="D184" s="259" t="s">
        <v>1546</v>
      </c>
      <c r="E184" s="228" t="s">
        <v>1680</v>
      </c>
      <c r="F184" s="228" t="s">
        <v>2097</v>
      </c>
      <c r="G184" s="632" t="s">
        <v>1559</v>
      </c>
      <c r="H184" s="708"/>
      <c r="I184" s="708"/>
      <c r="J184" s="708"/>
      <c r="K184" s="711"/>
      <c r="L184" s="696"/>
      <c r="M184" s="696"/>
      <c r="N184" s="622"/>
      <c r="O184" s="624"/>
    </row>
    <row r="185" spans="1:15" ht="18.75" x14ac:dyDescent="0.25">
      <c r="A185" s="672"/>
      <c r="B185" s="607"/>
      <c r="C185" s="683"/>
      <c r="D185" s="259" t="s">
        <v>1547</v>
      </c>
      <c r="E185" s="228" t="s">
        <v>1681</v>
      </c>
      <c r="F185" s="228" t="s">
        <v>2098</v>
      </c>
      <c r="G185" s="632"/>
      <c r="H185" s="708"/>
      <c r="I185" s="708"/>
      <c r="J185" s="708"/>
      <c r="K185" s="711"/>
      <c r="L185" s="696"/>
      <c r="M185" s="696"/>
      <c r="N185" s="622"/>
      <c r="O185" s="624"/>
    </row>
    <row r="186" spans="1:15" ht="18.75" x14ac:dyDescent="0.25">
      <c r="A186" s="672"/>
      <c r="B186" s="607"/>
      <c r="C186" s="683"/>
      <c r="D186" s="259" t="s">
        <v>1548</v>
      </c>
      <c r="E186" s="228" t="s">
        <v>1682</v>
      </c>
      <c r="F186" s="228" t="s">
        <v>2099</v>
      </c>
      <c r="G186" s="632"/>
      <c r="H186" s="708"/>
      <c r="I186" s="708"/>
      <c r="J186" s="708"/>
      <c r="K186" s="711"/>
      <c r="L186" s="696"/>
      <c r="M186" s="696"/>
      <c r="N186" s="622"/>
      <c r="O186" s="624"/>
    </row>
    <row r="187" spans="1:15" ht="18.75" x14ac:dyDescent="0.25">
      <c r="A187" s="672"/>
      <c r="B187" s="607"/>
      <c r="C187" s="683"/>
      <c r="D187" s="259" t="s">
        <v>1549</v>
      </c>
      <c r="E187" s="228" t="s">
        <v>1683</v>
      </c>
      <c r="F187" s="228" t="s">
        <v>2100</v>
      </c>
      <c r="G187" s="632"/>
      <c r="H187" s="708"/>
      <c r="I187" s="708"/>
      <c r="J187" s="708"/>
      <c r="K187" s="711"/>
      <c r="L187" s="696"/>
      <c r="M187" s="696"/>
      <c r="N187" s="622"/>
      <c r="O187" s="624"/>
    </row>
    <row r="188" spans="1:15" ht="30" x14ac:dyDescent="0.25">
      <c r="A188" s="672"/>
      <c r="B188" s="607"/>
      <c r="C188" s="258" t="s">
        <v>2619</v>
      </c>
      <c r="D188" s="284" t="s">
        <v>1544</v>
      </c>
      <c r="E188" s="228" t="s">
        <v>1684</v>
      </c>
      <c r="F188" s="228" t="s">
        <v>2101</v>
      </c>
      <c r="G188" s="245" t="s">
        <v>1544</v>
      </c>
      <c r="H188" s="708"/>
      <c r="I188" s="708"/>
      <c r="J188" s="708"/>
      <c r="K188" s="712"/>
      <c r="L188" s="697"/>
      <c r="M188" s="697"/>
      <c r="N188" s="622"/>
      <c r="O188" s="624"/>
    </row>
    <row r="189" spans="1:15" ht="4.3499999999999996" customHeight="1" x14ac:dyDescent="0.25">
      <c r="A189" s="664"/>
      <c r="B189" s="664"/>
      <c r="C189" s="664"/>
      <c r="D189" s="664"/>
      <c r="E189" s="664"/>
      <c r="F189" s="664"/>
      <c r="G189" s="664"/>
      <c r="H189" s="664"/>
      <c r="I189" s="664"/>
      <c r="J189" s="664"/>
      <c r="K189" s="664"/>
      <c r="L189" s="664"/>
      <c r="M189" s="664"/>
      <c r="N189" s="664"/>
      <c r="O189" s="664"/>
    </row>
    <row r="190" spans="1:15" s="203" customFormat="1" ht="24.6" customHeight="1" x14ac:dyDescent="0.25">
      <c r="A190" s="664"/>
      <c r="B190" s="664"/>
      <c r="C190" s="664"/>
      <c r="D190" s="667" t="s">
        <v>2011</v>
      </c>
      <c r="E190" s="667"/>
      <c r="F190" s="238"/>
      <c r="G190" s="664"/>
      <c r="H190" s="664"/>
      <c r="I190" s="664"/>
      <c r="J190" s="664"/>
      <c r="K190" s="664"/>
      <c r="L190" s="664"/>
      <c r="M190" s="664"/>
      <c r="N190" s="664"/>
      <c r="O190" s="664"/>
    </row>
    <row r="191" spans="1:15" ht="12" customHeight="1" x14ac:dyDescent="0.25">
      <c r="A191" s="672" t="s">
        <v>135</v>
      </c>
      <c r="B191" s="607" t="s">
        <v>127</v>
      </c>
      <c r="C191" s="606" t="s">
        <v>1685</v>
      </c>
      <c r="D191" s="262" t="s">
        <v>1546</v>
      </c>
      <c r="E191" s="227" t="s">
        <v>1620</v>
      </c>
      <c r="F191" s="227" t="s">
        <v>928</v>
      </c>
      <c r="G191" s="675" t="s">
        <v>1544</v>
      </c>
      <c r="H191" s="702"/>
      <c r="I191" s="702"/>
      <c r="J191" s="702"/>
      <c r="K191" s="710" t="s">
        <v>2573</v>
      </c>
      <c r="L191" s="696"/>
      <c r="M191" s="696" t="s">
        <v>3017</v>
      </c>
      <c r="N191" s="622" t="s">
        <v>3050</v>
      </c>
      <c r="O191" s="624">
        <v>2</v>
      </c>
    </row>
    <row r="192" spans="1:15" ht="30" x14ac:dyDescent="0.25">
      <c r="A192" s="672"/>
      <c r="B192" s="607"/>
      <c r="C192" s="606"/>
      <c r="D192" s="262" t="s">
        <v>1547</v>
      </c>
      <c r="E192" s="227" t="s">
        <v>2618</v>
      </c>
      <c r="F192" s="227" t="s">
        <v>927</v>
      </c>
      <c r="G192" s="675"/>
      <c r="H192" s="729" t="s">
        <v>1575</v>
      </c>
      <c r="I192" s="729"/>
      <c r="J192" s="729"/>
      <c r="K192" s="711"/>
      <c r="L192" s="696"/>
      <c r="M192" s="696"/>
      <c r="N192" s="622"/>
      <c r="O192" s="624"/>
    </row>
    <row r="193" spans="1:15" ht="12" customHeight="1" x14ac:dyDescent="0.25">
      <c r="A193" s="672"/>
      <c r="B193" s="607"/>
      <c r="C193" s="606" t="s">
        <v>2374</v>
      </c>
      <c r="D193" s="262" t="s">
        <v>1546</v>
      </c>
      <c r="E193" s="227" t="s">
        <v>1591</v>
      </c>
      <c r="F193" s="227" t="s">
        <v>93</v>
      </c>
      <c r="G193" s="675" t="s">
        <v>1559</v>
      </c>
      <c r="H193" s="702"/>
      <c r="I193" s="702"/>
      <c r="J193" s="702"/>
      <c r="K193" s="711"/>
      <c r="L193" s="696"/>
      <c r="M193" s="696"/>
      <c r="N193" s="622"/>
      <c r="O193" s="624"/>
    </row>
    <row r="194" spans="1:15" ht="12" customHeight="1" x14ac:dyDescent="0.25">
      <c r="A194" s="672"/>
      <c r="B194" s="607"/>
      <c r="C194" s="606"/>
      <c r="D194" s="262" t="s">
        <v>1547</v>
      </c>
      <c r="E194" s="227" t="s">
        <v>2025</v>
      </c>
      <c r="F194" s="227" t="s">
        <v>130</v>
      </c>
      <c r="G194" s="675"/>
      <c r="H194" s="702"/>
      <c r="I194" s="702"/>
      <c r="J194" s="702"/>
      <c r="K194" s="711"/>
      <c r="L194" s="696"/>
      <c r="M194" s="696"/>
      <c r="N194" s="622"/>
      <c r="O194" s="624"/>
    </row>
    <row r="195" spans="1:15" ht="12" customHeight="1" x14ac:dyDescent="0.25">
      <c r="A195" s="672"/>
      <c r="B195" s="607"/>
      <c r="C195" s="606"/>
      <c r="D195" s="262" t="s">
        <v>1548</v>
      </c>
      <c r="E195" s="227" t="s">
        <v>1687</v>
      </c>
      <c r="F195" s="227" t="s">
        <v>2152</v>
      </c>
      <c r="G195" s="675"/>
      <c r="H195" s="702"/>
      <c r="I195" s="702"/>
      <c r="J195" s="702"/>
      <c r="K195" s="711"/>
      <c r="L195" s="696"/>
      <c r="M195" s="696"/>
      <c r="N195" s="622"/>
      <c r="O195" s="624"/>
    </row>
    <row r="196" spans="1:15" ht="12" customHeight="1" x14ac:dyDescent="0.25">
      <c r="A196" s="672"/>
      <c r="B196" s="607"/>
      <c r="C196" s="606"/>
      <c r="D196" s="262" t="s">
        <v>1549</v>
      </c>
      <c r="E196" s="227" t="s">
        <v>1688</v>
      </c>
      <c r="F196" s="227" t="s">
        <v>132</v>
      </c>
      <c r="G196" s="675"/>
      <c r="H196" s="702"/>
      <c r="I196" s="702"/>
      <c r="J196" s="702"/>
      <c r="K196" s="711"/>
      <c r="L196" s="696"/>
      <c r="M196" s="696"/>
      <c r="N196" s="622"/>
      <c r="O196" s="624"/>
    </row>
    <row r="197" spans="1:15" ht="12" customHeight="1" x14ac:dyDescent="0.25">
      <c r="A197" s="672"/>
      <c r="B197" s="607"/>
      <c r="C197" s="606"/>
      <c r="D197" s="262" t="s">
        <v>1550</v>
      </c>
      <c r="E197" s="227" t="s">
        <v>1689</v>
      </c>
      <c r="F197" s="227" t="s">
        <v>2153</v>
      </c>
      <c r="G197" s="675"/>
      <c r="H197" s="702"/>
      <c r="I197" s="702"/>
      <c r="J197" s="702"/>
      <c r="K197" s="711"/>
      <c r="L197" s="696"/>
      <c r="M197" s="696"/>
      <c r="N197" s="622"/>
      <c r="O197" s="624"/>
    </row>
    <row r="198" spans="1:15" ht="12" customHeight="1" x14ac:dyDescent="0.25">
      <c r="A198" s="672"/>
      <c r="B198" s="607"/>
      <c r="C198" s="606"/>
      <c r="D198" s="262" t="s">
        <v>1552</v>
      </c>
      <c r="E198" s="227" t="s">
        <v>1690</v>
      </c>
      <c r="F198" s="227" t="s">
        <v>2154</v>
      </c>
      <c r="G198" s="675"/>
      <c r="H198" s="702"/>
      <c r="I198" s="702"/>
      <c r="J198" s="702"/>
      <c r="K198" s="711"/>
      <c r="L198" s="696"/>
      <c r="M198" s="696"/>
      <c r="N198" s="622"/>
      <c r="O198" s="624"/>
    </row>
    <row r="199" spans="1:15" ht="30" x14ac:dyDescent="0.25">
      <c r="A199" s="672"/>
      <c r="B199" s="607"/>
      <c r="C199" s="264" t="s">
        <v>1686</v>
      </c>
      <c r="D199" s="279" t="s">
        <v>1544</v>
      </c>
      <c r="E199" s="227" t="s">
        <v>1691</v>
      </c>
      <c r="F199" s="227" t="s">
        <v>2102</v>
      </c>
      <c r="G199" s="278" t="s">
        <v>1544</v>
      </c>
      <c r="H199" s="702"/>
      <c r="I199" s="702"/>
      <c r="J199" s="702"/>
      <c r="K199" s="711"/>
      <c r="L199" s="696"/>
      <c r="M199" s="696"/>
      <c r="N199" s="622"/>
      <c r="O199" s="624"/>
    </row>
    <row r="200" spans="1:15" ht="12" customHeight="1" x14ac:dyDescent="0.25">
      <c r="A200" s="672"/>
      <c r="B200" s="607"/>
      <c r="C200" s="606" t="s">
        <v>1692</v>
      </c>
      <c r="D200" s="262" t="s">
        <v>1546</v>
      </c>
      <c r="E200" s="227" t="s">
        <v>1591</v>
      </c>
      <c r="F200" s="227" t="s">
        <v>93</v>
      </c>
      <c r="G200" s="675" t="s">
        <v>1544</v>
      </c>
      <c r="H200" s="702"/>
      <c r="I200" s="702"/>
      <c r="J200" s="702"/>
      <c r="K200" s="711"/>
      <c r="L200" s="696"/>
      <c r="M200" s="696"/>
      <c r="N200" s="622"/>
      <c r="O200" s="624"/>
    </row>
    <row r="201" spans="1:15" ht="12" customHeight="1" x14ac:dyDescent="0.25">
      <c r="A201" s="672"/>
      <c r="B201" s="607"/>
      <c r="C201" s="606"/>
      <c r="D201" s="262" t="s">
        <v>1547</v>
      </c>
      <c r="E201" s="227" t="s">
        <v>1693</v>
      </c>
      <c r="F201" s="227" t="s">
        <v>2103</v>
      </c>
      <c r="G201" s="675"/>
      <c r="H201" s="702"/>
      <c r="I201" s="702"/>
      <c r="J201" s="702"/>
      <c r="K201" s="711"/>
      <c r="L201" s="696"/>
      <c r="M201" s="696"/>
      <c r="N201" s="622"/>
      <c r="O201" s="624"/>
    </row>
    <row r="202" spans="1:15" ht="12" customHeight="1" x14ac:dyDescent="0.25">
      <c r="A202" s="672"/>
      <c r="B202" s="607"/>
      <c r="C202" s="606"/>
      <c r="D202" s="262" t="s">
        <v>1548</v>
      </c>
      <c r="E202" s="227" t="s">
        <v>1694</v>
      </c>
      <c r="F202" s="227" t="s">
        <v>2104</v>
      </c>
      <c r="G202" s="675"/>
      <c r="H202" s="702"/>
      <c r="I202" s="702"/>
      <c r="J202" s="702"/>
      <c r="K202" s="711"/>
      <c r="L202" s="696"/>
      <c r="M202" s="696"/>
      <c r="N202" s="622"/>
      <c r="O202" s="624"/>
    </row>
    <row r="203" spans="1:15" ht="12" customHeight="1" x14ac:dyDescent="0.25">
      <c r="A203" s="672"/>
      <c r="B203" s="607"/>
      <c r="C203" s="606"/>
      <c r="D203" s="262" t="s">
        <v>1549</v>
      </c>
      <c r="E203" s="227" t="s">
        <v>1695</v>
      </c>
      <c r="F203" s="227" t="s">
        <v>2105</v>
      </c>
      <c r="G203" s="675"/>
      <c r="H203" s="702"/>
      <c r="I203" s="702"/>
      <c r="J203" s="702"/>
      <c r="K203" s="711"/>
      <c r="L203" s="696"/>
      <c r="M203" s="696"/>
      <c r="N203" s="622"/>
      <c r="O203" s="624"/>
    </row>
    <row r="204" spans="1:15" ht="12" customHeight="1" x14ac:dyDescent="0.25">
      <c r="A204" s="672"/>
      <c r="B204" s="607"/>
      <c r="C204" s="606"/>
      <c r="D204" s="262" t="s">
        <v>1550</v>
      </c>
      <c r="E204" s="227" t="s">
        <v>1696</v>
      </c>
      <c r="F204" s="227" t="s">
        <v>2032</v>
      </c>
      <c r="G204" s="675"/>
      <c r="H204" s="702"/>
      <c r="I204" s="702"/>
      <c r="J204" s="702"/>
      <c r="K204" s="711"/>
      <c r="L204" s="696"/>
      <c r="M204" s="696"/>
      <c r="N204" s="622"/>
      <c r="O204" s="624"/>
    </row>
    <row r="205" spans="1:15" ht="12" customHeight="1" x14ac:dyDescent="0.25">
      <c r="A205" s="672"/>
      <c r="B205" s="607"/>
      <c r="C205" s="606"/>
      <c r="D205" s="262" t="s">
        <v>1552</v>
      </c>
      <c r="E205" s="227" t="s">
        <v>1697</v>
      </c>
      <c r="F205" s="227" t="s">
        <v>2106</v>
      </c>
      <c r="G205" s="675"/>
      <c r="H205" s="702"/>
      <c r="I205" s="702"/>
      <c r="J205" s="702"/>
      <c r="K205" s="711"/>
      <c r="L205" s="696"/>
      <c r="M205" s="696"/>
      <c r="N205" s="622"/>
      <c r="O205" s="624"/>
    </row>
    <row r="206" spans="1:15" ht="12" customHeight="1" x14ac:dyDescent="0.25">
      <c r="A206" s="672"/>
      <c r="B206" s="607"/>
      <c r="C206" s="606"/>
      <c r="D206" s="262" t="s">
        <v>1555</v>
      </c>
      <c r="E206" s="227" t="s">
        <v>1696</v>
      </c>
      <c r="F206" s="227" t="s">
        <v>2032</v>
      </c>
      <c r="G206" s="675"/>
      <c r="H206" s="702"/>
      <c r="I206" s="702"/>
      <c r="J206" s="702"/>
      <c r="K206" s="711"/>
      <c r="L206" s="696"/>
      <c r="M206" s="696"/>
      <c r="N206" s="622"/>
      <c r="O206" s="624"/>
    </row>
    <row r="207" spans="1:15" ht="12" customHeight="1" x14ac:dyDescent="0.25">
      <c r="A207" s="672"/>
      <c r="B207" s="607"/>
      <c r="C207" s="606"/>
      <c r="D207" s="262" t="s">
        <v>1556</v>
      </c>
      <c r="E207" s="227" t="s">
        <v>1698</v>
      </c>
      <c r="F207" s="227" t="s">
        <v>2107</v>
      </c>
      <c r="G207" s="675"/>
      <c r="H207" s="702"/>
      <c r="I207" s="702"/>
      <c r="J207" s="702"/>
      <c r="K207" s="711"/>
      <c r="L207" s="696"/>
      <c r="M207" s="696"/>
      <c r="N207" s="622"/>
      <c r="O207" s="624"/>
    </row>
    <row r="208" spans="1:15" ht="12" customHeight="1" x14ac:dyDescent="0.25">
      <c r="A208" s="672"/>
      <c r="B208" s="607"/>
      <c r="C208" s="606"/>
      <c r="D208" s="262" t="s">
        <v>1557</v>
      </c>
      <c r="E208" s="227" t="s">
        <v>1699</v>
      </c>
      <c r="F208" s="227" t="s">
        <v>2108</v>
      </c>
      <c r="G208" s="675"/>
      <c r="H208" s="702"/>
      <c r="I208" s="702"/>
      <c r="J208" s="702"/>
      <c r="K208" s="711"/>
      <c r="L208" s="696"/>
      <c r="M208" s="696"/>
      <c r="N208" s="622"/>
      <c r="O208" s="624"/>
    </row>
    <row r="209" spans="1:15" ht="12" customHeight="1" x14ac:dyDescent="0.25">
      <c r="A209" s="672"/>
      <c r="B209" s="607"/>
      <c r="C209" s="606"/>
      <c r="D209" s="262" t="s">
        <v>1561</v>
      </c>
      <c r="E209" s="227" t="s">
        <v>1700</v>
      </c>
      <c r="F209" s="227" t="s">
        <v>2109</v>
      </c>
      <c r="G209" s="675"/>
      <c r="H209" s="702"/>
      <c r="I209" s="702"/>
      <c r="J209" s="702"/>
      <c r="K209" s="711"/>
      <c r="L209" s="696"/>
      <c r="M209" s="696"/>
      <c r="N209" s="622"/>
      <c r="O209" s="624"/>
    </row>
    <row r="210" spans="1:15" ht="12" customHeight="1" x14ac:dyDescent="0.25">
      <c r="A210" s="672"/>
      <c r="B210" s="607"/>
      <c r="C210" s="606"/>
      <c r="D210" s="262" t="s">
        <v>1562</v>
      </c>
      <c r="E210" s="227" t="s">
        <v>1701</v>
      </c>
      <c r="F210" s="227" t="s">
        <v>2110</v>
      </c>
      <c r="G210" s="675"/>
      <c r="H210" s="702"/>
      <c r="I210" s="702"/>
      <c r="J210" s="702"/>
      <c r="K210" s="711"/>
      <c r="L210" s="696"/>
      <c r="M210" s="696"/>
      <c r="N210" s="622"/>
      <c r="O210" s="624"/>
    </row>
    <row r="211" spans="1:15" ht="12" customHeight="1" x14ac:dyDescent="0.25">
      <c r="A211" s="672"/>
      <c r="B211" s="607"/>
      <c r="C211" s="606"/>
      <c r="D211" s="262" t="s">
        <v>1563</v>
      </c>
      <c r="E211" s="227" t="s">
        <v>1560</v>
      </c>
      <c r="F211" s="227" t="s">
        <v>1560</v>
      </c>
      <c r="G211" s="675"/>
      <c r="H211" s="702"/>
      <c r="I211" s="702"/>
      <c r="J211" s="702"/>
      <c r="K211" s="711"/>
      <c r="L211" s="696"/>
      <c r="M211" s="696"/>
      <c r="N211" s="622"/>
      <c r="O211" s="624"/>
    </row>
    <row r="212" spans="1:15" ht="12" customHeight="1" x14ac:dyDescent="0.25">
      <c r="A212" s="672"/>
      <c r="B212" s="607"/>
      <c r="C212" s="606"/>
      <c r="D212" s="262" t="s">
        <v>1564</v>
      </c>
      <c r="E212" s="227" t="s">
        <v>1702</v>
      </c>
      <c r="F212" s="227" t="s">
        <v>2111</v>
      </c>
      <c r="G212" s="675"/>
      <c r="H212" s="702"/>
      <c r="I212" s="702"/>
      <c r="J212" s="702"/>
      <c r="K212" s="711"/>
      <c r="L212" s="696"/>
      <c r="M212" s="696"/>
      <c r="N212" s="622"/>
      <c r="O212" s="624"/>
    </row>
    <row r="213" spans="1:15" ht="12" customHeight="1" x14ac:dyDescent="0.25">
      <c r="A213" s="672"/>
      <c r="B213" s="607"/>
      <c r="C213" s="606"/>
      <c r="D213" s="262" t="s">
        <v>1565</v>
      </c>
      <c r="E213" s="227" t="s">
        <v>1703</v>
      </c>
      <c r="F213" s="227" t="s">
        <v>2112</v>
      </c>
      <c r="G213" s="675"/>
      <c r="H213" s="702"/>
      <c r="I213" s="702"/>
      <c r="J213" s="702"/>
      <c r="K213" s="711"/>
      <c r="L213" s="696"/>
      <c r="M213" s="696"/>
      <c r="N213" s="622"/>
      <c r="O213" s="624"/>
    </row>
    <row r="214" spans="1:15" ht="12" customHeight="1" x14ac:dyDescent="0.25">
      <c r="A214" s="672"/>
      <c r="B214" s="607"/>
      <c r="C214" s="606"/>
      <c r="D214" s="262" t="s">
        <v>1566</v>
      </c>
      <c r="E214" s="227" t="s">
        <v>1704</v>
      </c>
      <c r="F214" s="227" t="s">
        <v>2113</v>
      </c>
      <c r="G214" s="675"/>
      <c r="H214" s="702"/>
      <c r="I214" s="702"/>
      <c r="J214" s="702"/>
      <c r="K214" s="711"/>
      <c r="L214" s="696"/>
      <c r="M214" s="696"/>
      <c r="N214" s="622"/>
      <c r="O214" s="624"/>
    </row>
    <row r="215" spans="1:15" ht="12" customHeight="1" x14ac:dyDescent="0.25">
      <c r="A215" s="672"/>
      <c r="B215" s="607"/>
      <c r="C215" s="606"/>
      <c r="D215" s="262" t="s">
        <v>1567</v>
      </c>
      <c r="E215" s="227" t="s">
        <v>1705</v>
      </c>
      <c r="F215" s="227" t="s">
        <v>2114</v>
      </c>
      <c r="G215" s="675"/>
      <c r="H215" s="702"/>
      <c r="I215" s="702"/>
      <c r="J215" s="702"/>
      <c r="K215" s="711"/>
      <c r="L215" s="696"/>
      <c r="M215" s="696"/>
      <c r="N215" s="622"/>
      <c r="O215" s="624"/>
    </row>
    <row r="216" spans="1:15" ht="12" customHeight="1" x14ac:dyDescent="0.25">
      <c r="A216" s="672"/>
      <c r="B216" s="607"/>
      <c r="C216" s="606"/>
      <c r="D216" s="262" t="s">
        <v>1568</v>
      </c>
      <c r="E216" s="227" t="s">
        <v>1706</v>
      </c>
      <c r="F216" s="227" t="s">
        <v>2115</v>
      </c>
      <c r="G216" s="675"/>
      <c r="H216" s="702"/>
      <c r="I216" s="702"/>
      <c r="J216" s="702"/>
      <c r="K216" s="711"/>
      <c r="L216" s="696"/>
      <c r="M216" s="696"/>
      <c r="N216" s="622"/>
      <c r="O216" s="624"/>
    </row>
    <row r="217" spans="1:15" ht="12" customHeight="1" x14ac:dyDescent="0.25">
      <c r="A217" s="672"/>
      <c r="B217" s="607"/>
      <c r="C217" s="606" t="s">
        <v>1707</v>
      </c>
      <c r="D217" s="262" t="s">
        <v>1546</v>
      </c>
      <c r="E217" s="227" t="s">
        <v>1677</v>
      </c>
      <c r="F217" s="227" t="s">
        <v>2116</v>
      </c>
      <c r="G217" s="675" t="s">
        <v>1544</v>
      </c>
      <c r="H217" s="702"/>
      <c r="I217" s="702"/>
      <c r="J217" s="702"/>
      <c r="K217" s="711"/>
      <c r="L217" s="696"/>
      <c r="M217" s="696"/>
      <c r="N217" s="622"/>
      <c r="O217" s="624"/>
    </row>
    <row r="218" spans="1:15" ht="12" customHeight="1" x14ac:dyDescent="0.25">
      <c r="A218" s="672"/>
      <c r="B218" s="607"/>
      <c r="C218" s="606"/>
      <c r="D218" s="262" t="s">
        <v>1547</v>
      </c>
      <c r="E218" s="227" t="s">
        <v>1558</v>
      </c>
      <c r="F218" s="227" t="s">
        <v>1558</v>
      </c>
      <c r="G218" s="675"/>
      <c r="H218" s="702"/>
      <c r="I218" s="702"/>
      <c r="J218" s="702"/>
      <c r="K218" s="711"/>
      <c r="L218" s="696"/>
      <c r="M218" s="696"/>
      <c r="N218" s="622"/>
      <c r="O218" s="624"/>
    </row>
    <row r="219" spans="1:15" ht="12" customHeight="1" x14ac:dyDescent="0.25">
      <c r="A219" s="672"/>
      <c r="B219" s="607"/>
      <c r="C219" s="606" t="s">
        <v>1708</v>
      </c>
      <c r="D219" s="262" t="s">
        <v>1546</v>
      </c>
      <c r="E219" s="227" t="s">
        <v>1620</v>
      </c>
      <c r="F219" s="227" t="s">
        <v>928</v>
      </c>
      <c r="G219" s="675" t="s">
        <v>1544</v>
      </c>
      <c r="H219" s="702"/>
      <c r="I219" s="702"/>
      <c r="J219" s="702"/>
      <c r="K219" s="711"/>
      <c r="L219" s="696"/>
      <c r="M219" s="696"/>
      <c r="N219" s="622"/>
      <c r="O219" s="624"/>
    </row>
    <row r="220" spans="1:15" ht="12" customHeight="1" x14ac:dyDescent="0.25">
      <c r="A220" s="672"/>
      <c r="B220" s="607"/>
      <c r="C220" s="606"/>
      <c r="D220" s="262" t="s">
        <v>1547</v>
      </c>
      <c r="E220" s="227" t="s">
        <v>1592</v>
      </c>
      <c r="F220" s="227" t="s">
        <v>927</v>
      </c>
      <c r="G220" s="675"/>
      <c r="H220" s="702"/>
      <c r="I220" s="702"/>
      <c r="J220" s="702"/>
      <c r="K220" s="711"/>
      <c r="L220" s="696"/>
      <c r="M220" s="696"/>
      <c r="N220" s="622"/>
      <c r="O220" s="624"/>
    </row>
    <row r="221" spans="1:15" ht="11.85" customHeight="1" x14ac:dyDescent="0.25">
      <c r="A221" s="672"/>
      <c r="B221" s="607"/>
      <c r="C221" s="264" t="s">
        <v>1709</v>
      </c>
      <c r="D221" s="279" t="s">
        <v>1544</v>
      </c>
      <c r="E221" s="227" t="s">
        <v>1710</v>
      </c>
      <c r="F221" s="227" t="s">
        <v>2117</v>
      </c>
      <c r="G221" s="278" t="s">
        <v>1544</v>
      </c>
      <c r="H221" s="702"/>
      <c r="I221" s="702"/>
      <c r="J221" s="702"/>
      <c r="K221" s="711"/>
      <c r="L221" s="696"/>
      <c r="M221" s="696"/>
      <c r="N221" s="622"/>
      <c r="O221" s="624"/>
    </row>
    <row r="222" spans="1:15" ht="18.75" x14ac:dyDescent="0.25">
      <c r="A222" s="672"/>
      <c r="B222" s="607"/>
      <c r="C222" s="682" t="s">
        <v>2382</v>
      </c>
      <c r="D222" s="259" t="s">
        <v>1546</v>
      </c>
      <c r="E222" s="228" t="s">
        <v>1620</v>
      </c>
      <c r="F222" s="228" t="s">
        <v>928</v>
      </c>
      <c r="G222" s="632" t="s">
        <v>1544</v>
      </c>
      <c r="H222" s="645"/>
      <c r="I222" s="645"/>
      <c r="J222" s="645"/>
      <c r="K222" s="711"/>
      <c r="L222" s="696"/>
      <c r="M222" s="696"/>
      <c r="N222" s="622"/>
      <c r="O222" s="624"/>
    </row>
    <row r="223" spans="1:15" ht="22.35" customHeight="1" x14ac:dyDescent="0.25">
      <c r="A223" s="672"/>
      <c r="B223" s="607"/>
      <c r="C223" s="683"/>
      <c r="D223" s="259" t="s">
        <v>1547</v>
      </c>
      <c r="E223" s="228" t="s">
        <v>1592</v>
      </c>
      <c r="F223" s="228" t="s">
        <v>927</v>
      </c>
      <c r="G223" s="632"/>
      <c r="H223" s="645"/>
      <c r="I223" s="645"/>
      <c r="J223" s="645"/>
      <c r="K223" s="711"/>
      <c r="L223" s="696"/>
      <c r="M223" s="696"/>
      <c r="N223" s="622"/>
      <c r="O223" s="624"/>
    </row>
    <row r="224" spans="1:15" ht="12" customHeight="1" x14ac:dyDescent="0.25">
      <c r="A224" s="672"/>
      <c r="B224" s="607"/>
      <c r="C224" s="730" t="s">
        <v>2620</v>
      </c>
      <c r="D224" s="259" t="s">
        <v>1546</v>
      </c>
      <c r="E224" s="228" t="s">
        <v>1711</v>
      </c>
      <c r="F224" s="228" t="s">
        <v>2118</v>
      </c>
      <c r="G224" s="632" t="s">
        <v>1559</v>
      </c>
      <c r="H224" s="645"/>
      <c r="I224" s="645"/>
      <c r="J224" s="645"/>
      <c r="K224" s="711"/>
      <c r="L224" s="696"/>
      <c r="M224" s="696"/>
      <c r="N224" s="622"/>
      <c r="O224" s="624"/>
    </row>
    <row r="225" spans="1:15" ht="12" customHeight="1" x14ac:dyDescent="0.25">
      <c r="A225" s="672"/>
      <c r="B225" s="607"/>
      <c r="C225" s="683"/>
      <c r="D225" s="259" t="s">
        <v>1547</v>
      </c>
      <c r="E225" s="228" t="s">
        <v>1712</v>
      </c>
      <c r="F225" s="228" t="s">
        <v>2119</v>
      </c>
      <c r="G225" s="632"/>
      <c r="H225" s="645"/>
      <c r="I225" s="645"/>
      <c r="J225" s="645"/>
      <c r="K225" s="711"/>
      <c r="L225" s="696"/>
      <c r="M225" s="696"/>
      <c r="N225" s="622"/>
      <c r="O225" s="624"/>
    </row>
    <row r="226" spans="1:15" ht="12" customHeight="1" x14ac:dyDescent="0.25">
      <c r="A226" s="672"/>
      <c r="B226" s="607"/>
      <c r="C226" s="683"/>
      <c r="D226" s="259" t="s">
        <v>1548</v>
      </c>
      <c r="E226" s="228" t="s">
        <v>1713</v>
      </c>
      <c r="F226" s="228" t="s">
        <v>2120</v>
      </c>
      <c r="G226" s="632"/>
      <c r="H226" s="645"/>
      <c r="I226" s="645"/>
      <c r="J226" s="645"/>
      <c r="K226" s="711"/>
      <c r="L226" s="696"/>
      <c r="M226" s="696"/>
      <c r="N226" s="622"/>
      <c r="O226" s="624"/>
    </row>
    <row r="227" spans="1:15" ht="12" customHeight="1" x14ac:dyDescent="0.25">
      <c r="A227" s="672"/>
      <c r="B227" s="607"/>
      <c r="C227" s="683"/>
      <c r="D227" s="259" t="s">
        <v>1549</v>
      </c>
      <c r="E227" s="228" t="s">
        <v>1714</v>
      </c>
      <c r="F227" s="228" t="s">
        <v>2121</v>
      </c>
      <c r="G227" s="632"/>
      <c r="H227" s="645"/>
      <c r="I227" s="645"/>
      <c r="J227" s="645"/>
      <c r="K227" s="711"/>
      <c r="L227" s="696"/>
      <c r="M227" s="696"/>
      <c r="N227" s="622"/>
      <c r="O227" s="624"/>
    </row>
    <row r="228" spans="1:15" ht="26.1" customHeight="1" x14ac:dyDescent="0.25">
      <c r="A228" s="672"/>
      <c r="B228" s="607"/>
      <c r="C228" s="285" t="s">
        <v>2621</v>
      </c>
      <c r="D228" s="284" t="s">
        <v>1544</v>
      </c>
      <c r="E228" s="228" t="s">
        <v>1715</v>
      </c>
      <c r="F228" s="228" t="s">
        <v>2122</v>
      </c>
      <c r="G228" s="245" t="s">
        <v>1544</v>
      </c>
      <c r="H228" s="631"/>
      <c r="I228" s="631"/>
      <c r="J228" s="631"/>
      <c r="K228" s="712"/>
      <c r="L228" s="697"/>
      <c r="M228" s="697"/>
      <c r="N228" s="622"/>
      <c r="O228" s="624"/>
    </row>
    <row r="229" spans="1:15" ht="13.9" hidden="1" customHeight="1" x14ac:dyDescent="0.25">
      <c r="A229" s="633"/>
      <c r="B229" s="633"/>
      <c r="C229" s="633"/>
      <c r="D229" s="633"/>
      <c r="E229" s="633"/>
      <c r="F229" s="633"/>
      <c r="G229" s="633"/>
      <c r="H229" s="633"/>
      <c r="I229" s="633"/>
      <c r="J229" s="633"/>
      <c r="K229" s="633"/>
      <c r="L229" s="633"/>
      <c r="M229" s="633"/>
      <c r="N229" s="633"/>
      <c r="O229" s="633"/>
    </row>
    <row r="230" spans="1:15" s="203" customFormat="1" ht="12" customHeight="1" x14ac:dyDescent="0.25">
      <c r="A230" s="234"/>
      <c r="B230" s="233"/>
      <c r="C230" s="667" t="s">
        <v>2012</v>
      </c>
      <c r="D230" s="667"/>
      <c r="E230" s="667"/>
      <c r="F230" s="238"/>
      <c r="G230" s="633"/>
      <c r="H230" s="633"/>
      <c r="I230" s="633"/>
      <c r="J230" s="633"/>
      <c r="K230" s="633"/>
      <c r="L230" s="633"/>
      <c r="M230" s="633"/>
      <c r="N230" s="633"/>
      <c r="O230" s="633"/>
    </row>
    <row r="231" spans="1:15" ht="18.75" x14ac:dyDescent="0.25">
      <c r="A231" s="672" t="s">
        <v>140</v>
      </c>
      <c r="B231" s="607" t="s">
        <v>1569</v>
      </c>
      <c r="C231" s="674" t="s">
        <v>1716</v>
      </c>
      <c r="D231" s="674"/>
      <c r="E231" s="674"/>
      <c r="F231" s="227" t="s">
        <v>2123</v>
      </c>
      <c r="G231" s="278" t="s">
        <v>1544</v>
      </c>
      <c r="H231" s="634">
        <v>0.97</v>
      </c>
      <c r="I231" s="635"/>
      <c r="J231" s="636"/>
      <c r="K231" s="710" t="s">
        <v>2573</v>
      </c>
      <c r="L231" s="696"/>
      <c r="M231" s="696" t="s">
        <v>2582</v>
      </c>
      <c r="N231" s="622" t="s">
        <v>3051</v>
      </c>
      <c r="O231" s="624">
        <v>2</v>
      </c>
    </row>
    <row r="232" spans="1:15" ht="18.75" x14ac:dyDescent="0.25">
      <c r="A232" s="672"/>
      <c r="B232" s="607"/>
      <c r="C232" s="674" t="s">
        <v>1717</v>
      </c>
      <c r="D232" s="674"/>
      <c r="E232" s="674"/>
      <c r="F232" s="227" t="s">
        <v>2124</v>
      </c>
      <c r="G232" s="278" t="s">
        <v>1544</v>
      </c>
      <c r="H232" s="634"/>
      <c r="I232" s="635"/>
      <c r="J232" s="636"/>
      <c r="K232" s="711"/>
      <c r="L232" s="696"/>
      <c r="M232" s="696"/>
      <c r="N232" s="622"/>
      <c r="O232" s="624"/>
    </row>
    <row r="233" spans="1:15" ht="18.75" x14ac:dyDescent="0.25">
      <c r="A233" s="672"/>
      <c r="B233" s="607"/>
      <c r="C233" s="674" t="s">
        <v>1718</v>
      </c>
      <c r="D233" s="674"/>
      <c r="E233" s="674"/>
      <c r="F233" s="227" t="s">
        <v>2125</v>
      </c>
      <c r="G233" s="278" t="s">
        <v>1544</v>
      </c>
      <c r="H233" s="634"/>
      <c r="I233" s="635"/>
      <c r="J233" s="636"/>
      <c r="K233" s="711"/>
      <c r="L233" s="696"/>
      <c r="M233" s="696"/>
      <c r="N233" s="622"/>
      <c r="O233" s="624"/>
    </row>
    <row r="234" spans="1:15" ht="18.75" x14ac:dyDescent="0.25">
      <c r="A234" s="672"/>
      <c r="B234" s="607"/>
      <c r="C234" s="674" t="s">
        <v>1719</v>
      </c>
      <c r="D234" s="674"/>
      <c r="E234" s="674"/>
      <c r="F234" s="227" t="s">
        <v>2126</v>
      </c>
      <c r="G234" s="278" t="s">
        <v>1544</v>
      </c>
      <c r="H234" s="634"/>
      <c r="I234" s="635"/>
      <c r="J234" s="636"/>
      <c r="K234" s="711"/>
      <c r="L234" s="696"/>
      <c r="M234" s="696"/>
      <c r="N234" s="622"/>
      <c r="O234" s="624"/>
    </row>
    <row r="235" spans="1:15" ht="18.75" x14ac:dyDescent="0.25">
      <c r="A235" s="672"/>
      <c r="B235" s="607"/>
      <c r="C235" s="674" t="s">
        <v>1720</v>
      </c>
      <c r="D235" s="674"/>
      <c r="E235" s="674"/>
      <c r="F235" s="227" t="s">
        <v>2127</v>
      </c>
      <c r="G235" s="278" t="s">
        <v>1544</v>
      </c>
      <c r="H235" s="634"/>
      <c r="I235" s="635"/>
      <c r="J235" s="636"/>
      <c r="K235" s="711"/>
      <c r="L235" s="696"/>
      <c r="M235" s="696"/>
      <c r="N235" s="622"/>
      <c r="O235" s="624"/>
    </row>
    <row r="236" spans="1:15" ht="18.75" x14ac:dyDescent="0.25">
      <c r="A236" s="672"/>
      <c r="B236" s="607"/>
      <c r="C236" s="674" t="s">
        <v>1721</v>
      </c>
      <c r="D236" s="674"/>
      <c r="E236" s="674"/>
      <c r="F236" s="227" t="s">
        <v>2128</v>
      </c>
      <c r="G236" s="278" t="s">
        <v>1544</v>
      </c>
      <c r="H236" s="634"/>
      <c r="I236" s="635"/>
      <c r="J236" s="636"/>
      <c r="K236" s="711"/>
      <c r="L236" s="696"/>
      <c r="M236" s="696"/>
      <c r="N236" s="622"/>
      <c r="O236" s="624"/>
    </row>
    <row r="237" spans="1:15" ht="18.75" x14ac:dyDescent="0.25">
      <c r="A237" s="672"/>
      <c r="B237" s="607"/>
      <c r="C237" s="674" t="s">
        <v>1985</v>
      </c>
      <c r="D237" s="674"/>
      <c r="E237" s="674"/>
      <c r="F237" s="227" t="s">
        <v>2129</v>
      </c>
      <c r="G237" s="278" t="s">
        <v>1544</v>
      </c>
      <c r="H237" s="634"/>
      <c r="I237" s="635"/>
      <c r="J237" s="636"/>
      <c r="K237" s="711"/>
      <c r="L237" s="696"/>
      <c r="M237" s="696"/>
      <c r="N237" s="622"/>
      <c r="O237" s="624"/>
    </row>
    <row r="238" spans="1:15" ht="18.75" x14ac:dyDescent="0.25">
      <c r="A238" s="672"/>
      <c r="B238" s="607"/>
      <c r="C238" s="674" t="s">
        <v>1722</v>
      </c>
      <c r="D238" s="674"/>
      <c r="E238" s="674"/>
      <c r="F238" s="227" t="s">
        <v>2130</v>
      </c>
      <c r="G238" s="278" t="s">
        <v>1544</v>
      </c>
      <c r="H238" s="634"/>
      <c r="I238" s="635"/>
      <c r="J238" s="636"/>
      <c r="K238" s="711"/>
      <c r="L238" s="696"/>
      <c r="M238" s="696"/>
      <c r="N238" s="622"/>
      <c r="O238" s="624"/>
    </row>
    <row r="239" spans="1:15" ht="18.75" x14ac:dyDescent="0.25">
      <c r="A239" s="672"/>
      <c r="B239" s="607"/>
      <c r="C239" s="674" t="s">
        <v>1723</v>
      </c>
      <c r="D239" s="674"/>
      <c r="E239" s="674"/>
      <c r="F239" s="227" t="s">
        <v>2131</v>
      </c>
      <c r="G239" s="278" t="s">
        <v>1544</v>
      </c>
      <c r="H239" s="634"/>
      <c r="I239" s="635"/>
      <c r="J239" s="636"/>
      <c r="K239" s="711"/>
      <c r="L239" s="696"/>
      <c r="M239" s="696"/>
      <c r="N239" s="622"/>
      <c r="O239" s="624"/>
    </row>
    <row r="240" spans="1:15" ht="18.75" x14ac:dyDescent="0.25">
      <c r="A240" s="672"/>
      <c r="B240" s="607"/>
      <c r="C240" s="674" t="s">
        <v>1724</v>
      </c>
      <c r="D240" s="674"/>
      <c r="E240" s="674"/>
      <c r="F240" s="227" t="s">
        <v>2132</v>
      </c>
      <c r="G240" s="278" t="s">
        <v>1544</v>
      </c>
      <c r="H240" s="634"/>
      <c r="I240" s="635"/>
      <c r="J240" s="636"/>
      <c r="K240" s="711"/>
      <c r="L240" s="696"/>
      <c r="M240" s="696"/>
      <c r="N240" s="622"/>
      <c r="O240" s="624"/>
    </row>
    <row r="241" spans="1:15" ht="18.75" x14ac:dyDescent="0.25">
      <c r="A241" s="672"/>
      <c r="B241" s="607"/>
      <c r="C241" s="674" t="s">
        <v>1725</v>
      </c>
      <c r="D241" s="674"/>
      <c r="E241" s="674"/>
      <c r="F241" s="227" t="s">
        <v>2133</v>
      </c>
      <c r="G241" s="278" t="s">
        <v>1544</v>
      </c>
      <c r="H241" s="634">
        <v>0.03</v>
      </c>
      <c r="I241" s="635"/>
      <c r="J241" s="636"/>
      <c r="K241" s="711"/>
      <c r="L241" s="696"/>
      <c r="M241" s="696"/>
      <c r="N241" s="622"/>
      <c r="O241" s="624"/>
    </row>
    <row r="242" spans="1:15" ht="18.75" x14ac:dyDescent="0.25">
      <c r="A242" s="672"/>
      <c r="B242" s="607"/>
      <c r="C242" s="674" t="s">
        <v>1726</v>
      </c>
      <c r="D242" s="674"/>
      <c r="E242" s="674"/>
      <c r="F242" s="227" t="s">
        <v>2134</v>
      </c>
      <c r="G242" s="278" t="s">
        <v>1544</v>
      </c>
      <c r="H242" s="634"/>
      <c r="I242" s="635"/>
      <c r="J242" s="636"/>
      <c r="K242" s="711"/>
      <c r="L242" s="696"/>
      <c r="M242" s="696"/>
      <c r="N242" s="622"/>
      <c r="O242" s="624"/>
    </row>
    <row r="243" spans="1:15" ht="18.75" x14ac:dyDescent="0.25">
      <c r="A243" s="672"/>
      <c r="B243" s="607"/>
      <c r="C243" s="674" t="s">
        <v>1727</v>
      </c>
      <c r="D243" s="674"/>
      <c r="E243" s="674"/>
      <c r="F243" s="227" t="s">
        <v>2135</v>
      </c>
      <c r="G243" s="278" t="s">
        <v>1544</v>
      </c>
      <c r="H243" s="703"/>
      <c r="I243" s="704"/>
      <c r="J243" s="705"/>
      <c r="K243" s="711"/>
      <c r="L243" s="696"/>
      <c r="M243" s="696"/>
      <c r="N243" s="622"/>
      <c r="O243" s="624"/>
    </row>
    <row r="244" spans="1:15" ht="18.75" x14ac:dyDescent="0.25">
      <c r="A244" s="672"/>
      <c r="B244" s="607"/>
      <c r="C244" s="674" t="s">
        <v>1728</v>
      </c>
      <c r="D244" s="674"/>
      <c r="E244" s="674"/>
      <c r="F244" s="227" t="s">
        <v>2136</v>
      </c>
      <c r="G244" s="278" t="s">
        <v>1544</v>
      </c>
      <c r="H244" s="634"/>
      <c r="I244" s="635"/>
      <c r="J244" s="636"/>
      <c r="K244" s="711"/>
      <c r="L244" s="696"/>
      <c r="M244" s="696"/>
      <c r="N244" s="622"/>
      <c r="O244" s="624"/>
    </row>
    <row r="245" spans="1:15" ht="18.75" x14ac:dyDescent="0.25">
      <c r="A245" s="672"/>
      <c r="B245" s="607"/>
      <c r="C245" s="674" t="s">
        <v>2033</v>
      </c>
      <c r="D245" s="674"/>
      <c r="E245" s="674"/>
      <c r="F245" s="227" t="s">
        <v>2137</v>
      </c>
      <c r="G245" s="278" t="s">
        <v>1544</v>
      </c>
      <c r="H245" s="634"/>
      <c r="I245" s="635"/>
      <c r="J245" s="636"/>
      <c r="K245" s="711"/>
      <c r="L245" s="696"/>
      <c r="M245" s="696"/>
      <c r="N245" s="622"/>
      <c r="O245" s="624"/>
    </row>
    <row r="246" spans="1:15" ht="18.75" x14ac:dyDescent="0.25">
      <c r="A246" s="672"/>
      <c r="B246" s="607"/>
      <c r="C246" s="674" t="s">
        <v>1729</v>
      </c>
      <c r="D246" s="674"/>
      <c r="E246" s="674"/>
      <c r="F246" s="227" t="s">
        <v>2138</v>
      </c>
      <c r="G246" s="278" t="s">
        <v>1544</v>
      </c>
      <c r="H246" s="634"/>
      <c r="I246" s="635"/>
      <c r="J246" s="636"/>
      <c r="K246" s="711"/>
      <c r="L246" s="696"/>
      <c r="M246" s="696"/>
      <c r="N246" s="622"/>
      <c r="O246" s="624"/>
    </row>
    <row r="247" spans="1:15" ht="18.75" x14ac:dyDescent="0.25">
      <c r="A247" s="672"/>
      <c r="B247" s="607"/>
      <c r="C247" s="674" t="s">
        <v>1730</v>
      </c>
      <c r="D247" s="674"/>
      <c r="E247" s="674"/>
      <c r="F247" s="227" t="s">
        <v>2139</v>
      </c>
      <c r="G247" s="278" t="s">
        <v>1544</v>
      </c>
      <c r="H247" s="634"/>
      <c r="I247" s="635"/>
      <c r="J247" s="636"/>
      <c r="K247" s="711"/>
      <c r="L247" s="696"/>
      <c r="M247" s="696"/>
      <c r="N247" s="622"/>
      <c r="O247" s="624"/>
    </row>
    <row r="248" spans="1:15" ht="18.75" x14ac:dyDescent="0.25">
      <c r="A248" s="672"/>
      <c r="B248" s="607"/>
      <c r="C248" s="674" t="s">
        <v>1731</v>
      </c>
      <c r="D248" s="674"/>
      <c r="E248" s="674"/>
      <c r="F248" s="227" t="s">
        <v>2140</v>
      </c>
      <c r="G248" s="278" t="s">
        <v>1544</v>
      </c>
      <c r="H248" s="634"/>
      <c r="I248" s="635"/>
      <c r="J248" s="636"/>
      <c r="K248" s="711"/>
      <c r="L248" s="696"/>
      <c r="M248" s="696"/>
      <c r="N248" s="622"/>
      <c r="O248" s="624"/>
    </row>
    <row r="249" spans="1:15" ht="18.75" x14ac:dyDescent="0.25">
      <c r="A249" s="672"/>
      <c r="B249" s="607"/>
      <c r="C249" s="674" t="s">
        <v>1732</v>
      </c>
      <c r="D249" s="674"/>
      <c r="E249" s="674"/>
      <c r="F249" s="227" t="s">
        <v>2141</v>
      </c>
      <c r="G249" s="278" t="s">
        <v>1544</v>
      </c>
      <c r="H249" s="634"/>
      <c r="I249" s="635"/>
      <c r="J249" s="636"/>
      <c r="K249" s="711"/>
      <c r="L249" s="696"/>
      <c r="M249" s="696"/>
      <c r="N249" s="622"/>
      <c r="O249" s="624"/>
    </row>
    <row r="250" spans="1:15" ht="18.75" x14ac:dyDescent="0.25">
      <c r="A250" s="672"/>
      <c r="B250" s="607"/>
      <c r="C250" s="674" t="s">
        <v>1733</v>
      </c>
      <c r="D250" s="674"/>
      <c r="E250" s="674"/>
      <c r="F250" s="227" t="s">
        <v>2142</v>
      </c>
      <c r="G250" s="278" t="s">
        <v>1544</v>
      </c>
      <c r="H250" s="634"/>
      <c r="I250" s="635"/>
      <c r="J250" s="636"/>
      <c r="K250" s="711"/>
      <c r="L250" s="696"/>
      <c r="M250" s="696"/>
      <c r="N250" s="622"/>
      <c r="O250" s="624"/>
    </row>
    <row r="251" spans="1:15" ht="18.75" x14ac:dyDescent="0.25">
      <c r="A251" s="672"/>
      <c r="B251" s="607"/>
      <c r="C251" s="674" t="s">
        <v>1734</v>
      </c>
      <c r="D251" s="674"/>
      <c r="E251" s="674"/>
      <c r="F251" s="227" t="s">
        <v>2143</v>
      </c>
      <c r="G251" s="278" t="s">
        <v>1544</v>
      </c>
      <c r="H251" s="634"/>
      <c r="I251" s="635"/>
      <c r="J251" s="636"/>
      <c r="K251" s="711"/>
      <c r="L251" s="696"/>
      <c r="M251" s="696"/>
      <c r="N251" s="622"/>
      <c r="O251" s="624"/>
    </row>
    <row r="252" spans="1:15" ht="18.75" x14ac:dyDescent="0.25">
      <c r="A252" s="672"/>
      <c r="B252" s="607"/>
      <c r="C252" s="674" t="s">
        <v>1735</v>
      </c>
      <c r="D252" s="674"/>
      <c r="E252" s="674"/>
      <c r="F252" s="227" t="s">
        <v>2144</v>
      </c>
      <c r="G252" s="278" t="s">
        <v>1544</v>
      </c>
      <c r="H252" s="634"/>
      <c r="I252" s="635"/>
      <c r="J252" s="636"/>
      <c r="K252" s="711"/>
      <c r="L252" s="696"/>
      <c r="M252" s="696"/>
      <c r="N252" s="622"/>
      <c r="O252" s="624"/>
    </row>
    <row r="253" spans="1:15" ht="30" x14ac:dyDescent="0.25">
      <c r="A253" s="672"/>
      <c r="B253" s="607"/>
      <c r="C253" s="674" t="s">
        <v>1736</v>
      </c>
      <c r="D253" s="674"/>
      <c r="E253" s="674"/>
      <c r="F253" s="227" t="s">
        <v>2145</v>
      </c>
      <c r="G253" s="278" t="s">
        <v>1544</v>
      </c>
      <c r="H253" s="634"/>
      <c r="I253" s="635"/>
      <c r="J253" s="636"/>
      <c r="K253" s="711"/>
      <c r="L253" s="696"/>
      <c r="M253" s="696"/>
      <c r="N253" s="622"/>
      <c r="O253" s="624"/>
    </row>
    <row r="254" spans="1:15" ht="30" x14ac:dyDescent="0.25">
      <c r="A254" s="672"/>
      <c r="B254" s="607"/>
      <c r="C254" s="674" t="s">
        <v>1737</v>
      </c>
      <c r="D254" s="674"/>
      <c r="E254" s="674"/>
      <c r="F254" s="227" t="s">
        <v>2146</v>
      </c>
      <c r="G254" s="278" t="s">
        <v>1544</v>
      </c>
      <c r="H254" s="634"/>
      <c r="I254" s="635"/>
      <c r="J254" s="636"/>
      <c r="K254" s="712"/>
      <c r="L254" s="697"/>
      <c r="M254" s="697"/>
      <c r="N254" s="622"/>
      <c r="O254" s="624"/>
    </row>
    <row r="255" spans="1:15" ht="4.3499999999999996" customHeight="1" x14ac:dyDescent="0.25">
      <c r="A255" s="633"/>
      <c r="B255" s="633"/>
      <c r="C255" s="633"/>
      <c r="D255" s="633"/>
      <c r="E255" s="633"/>
      <c r="F255" s="633"/>
      <c r="G255" s="633"/>
      <c r="H255" s="633"/>
      <c r="I255" s="633"/>
      <c r="J255" s="633"/>
      <c r="K255" s="633"/>
      <c r="L255" s="633"/>
      <c r="M255" s="633"/>
      <c r="N255" s="633"/>
      <c r="O255" s="633"/>
    </row>
    <row r="256" spans="1:15" s="203" customFormat="1" ht="24.6" customHeight="1" x14ac:dyDescent="0.25">
      <c r="A256" s="664"/>
      <c r="B256" s="664"/>
      <c r="C256" s="664"/>
      <c r="D256" s="667" t="s">
        <v>2013</v>
      </c>
      <c r="E256" s="667"/>
      <c r="F256" s="238"/>
      <c r="G256" s="633"/>
      <c r="H256" s="633"/>
      <c r="I256" s="633"/>
      <c r="J256" s="633"/>
      <c r="K256" s="633"/>
      <c r="L256" s="633"/>
      <c r="M256" s="633"/>
      <c r="N256" s="633"/>
      <c r="O256" s="633"/>
    </row>
    <row r="257" spans="1:15" ht="30" x14ac:dyDescent="0.25">
      <c r="A257" s="672" t="s">
        <v>145</v>
      </c>
      <c r="B257" s="607" t="s">
        <v>1570</v>
      </c>
      <c r="C257" s="264" t="s">
        <v>1742</v>
      </c>
      <c r="D257" s="279" t="s">
        <v>1544</v>
      </c>
      <c r="E257" s="227" t="s">
        <v>1738</v>
      </c>
      <c r="F257" s="227" t="s">
        <v>2147</v>
      </c>
      <c r="G257" s="278" t="s">
        <v>1544</v>
      </c>
      <c r="H257" s="676"/>
      <c r="I257" s="676"/>
      <c r="J257" s="676"/>
      <c r="K257" s="713" t="s">
        <v>2576</v>
      </c>
      <c r="L257" s="678"/>
      <c r="M257" s="678" t="s">
        <v>3023</v>
      </c>
      <c r="N257" s="709"/>
      <c r="O257" s="624"/>
    </row>
    <row r="258" spans="1:15" ht="18.75" x14ac:dyDescent="0.25">
      <c r="A258" s="672"/>
      <c r="B258" s="607"/>
      <c r="C258" s="606" t="s">
        <v>1743</v>
      </c>
      <c r="D258" s="259" t="s">
        <v>1546</v>
      </c>
      <c r="E258" s="228" t="s">
        <v>1620</v>
      </c>
      <c r="F258" s="228" t="s">
        <v>928</v>
      </c>
      <c r="G258" s="632" t="s">
        <v>1544</v>
      </c>
      <c r="H258" s="631"/>
      <c r="I258" s="631"/>
      <c r="J258" s="631"/>
      <c r="K258" s="714"/>
      <c r="L258" s="678"/>
      <c r="M258" s="678"/>
      <c r="N258" s="709"/>
      <c r="O258" s="624"/>
    </row>
    <row r="259" spans="1:15" ht="18.75" x14ac:dyDescent="0.25">
      <c r="A259" s="672"/>
      <c r="B259" s="607"/>
      <c r="C259" s="606"/>
      <c r="D259" s="259" t="s">
        <v>1547</v>
      </c>
      <c r="E259" s="228" t="s">
        <v>1592</v>
      </c>
      <c r="F259" s="228" t="s">
        <v>927</v>
      </c>
      <c r="G259" s="632"/>
      <c r="H259" s="631"/>
      <c r="I259" s="631"/>
      <c r="J259" s="631"/>
      <c r="K259" s="714"/>
      <c r="L259" s="678"/>
      <c r="M259" s="678"/>
      <c r="N259" s="709"/>
      <c r="O259" s="624"/>
    </row>
    <row r="260" spans="1:15" ht="30" x14ac:dyDescent="0.25">
      <c r="A260" s="672"/>
      <c r="B260" s="607"/>
      <c r="C260" s="264" t="s">
        <v>1967</v>
      </c>
      <c r="D260" s="279" t="s">
        <v>1544</v>
      </c>
      <c r="E260" s="227" t="s">
        <v>1739</v>
      </c>
      <c r="F260" s="227" t="s">
        <v>2148</v>
      </c>
      <c r="G260" s="286"/>
      <c r="H260" s="680"/>
      <c r="I260" s="680"/>
      <c r="J260" s="680"/>
      <c r="K260" s="714"/>
      <c r="L260" s="678"/>
      <c r="M260" s="678"/>
      <c r="N260" s="709"/>
      <c r="O260" s="624"/>
    </row>
    <row r="261" spans="1:15" ht="18.75" x14ac:dyDescent="0.25">
      <c r="A261" s="672"/>
      <c r="B261" s="607"/>
      <c r="C261" s="606" t="s">
        <v>1744</v>
      </c>
      <c r="D261" s="259" t="s">
        <v>1546</v>
      </c>
      <c r="E261" s="228" t="s">
        <v>1620</v>
      </c>
      <c r="F261" s="228" t="s">
        <v>928</v>
      </c>
      <c r="G261" s="632" t="s">
        <v>1544</v>
      </c>
      <c r="H261" s="676"/>
      <c r="I261" s="676"/>
      <c r="J261" s="676"/>
      <c r="K261" s="714"/>
      <c r="L261" s="678"/>
      <c r="M261" s="678"/>
      <c r="N261" s="709"/>
      <c r="O261" s="624"/>
    </row>
    <row r="262" spans="1:15" ht="18.75" x14ac:dyDescent="0.25">
      <c r="A262" s="672"/>
      <c r="B262" s="607"/>
      <c r="C262" s="606"/>
      <c r="D262" s="259" t="s">
        <v>1547</v>
      </c>
      <c r="E262" s="228" t="s">
        <v>1592</v>
      </c>
      <c r="F262" s="228" t="s">
        <v>927</v>
      </c>
      <c r="G262" s="632"/>
      <c r="H262" s="677"/>
      <c r="I262" s="677"/>
      <c r="J262" s="677"/>
      <c r="K262" s="714"/>
      <c r="L262" s="678"/>
      <c r="M262" s="678"/>
      <c r="N262" s="709"/>
      <c r="O262" s="624"/>
    </row>
    <row r="263" spans="1:15" ht="30" x14ac:dyDescent="0.25">
      <c r="A263" s="672"/>
      <c r="B263" s="607"/>
      <c r="C263" s="264" t="s">
        <v>1745</v>
      </c>
      <c r="D263" s="279" t="s">
        <v>1544</v>
      </c>
      <c r="E263" s="227" t="s">
        <v>1740</v>
      </c>
      <c r="F263" s="227" t="s">
        <v>2149</v>
      </c>
      <c r="G263" s="278" t="s">
        <v>1544</v>
      </c>
      <c r="H263" s="698"/>
      <c r="I263" s="698"/>
      <c r="J263" s="698"/>
      <c r="K263" s="714"/>
      <c r="L263" s="678"/>
      <c r="M263" s="678"/>
      <c r="N263" s="709"/>
      <c r="O263" s="624"/>
    </row>
    <row r="264" spans="1:15" ht="30" x14ac:dyDescent="0.25">
      <c r="A264" s="672"/>
      <c r="B264" s="607"/>
      <c r="C264" s="264" t="s">
        <v>1746</v>
      </c>
      <c r="D264" s="279" t="s">
        <v>1544</v>
      </c>
      <c r="E264" s="227" t="s">
        <v>1741</v>
      </c>
      <c r="F264" s="227" t="s">
        <v>2150</v>
      </c>
      <c r="G264" s="278" t="s">
        <v>1544</v>
      </c>
      <c r="H264" s="631"/>
      <c r="I264" s="631"/>
      <c r="J264" s="631"/>
      <c r="K264" s="715"/>
      <c r="L264" s="679"/>
      <c r="M264" s="679"/>
      <c r="N264" s="709"/>
      <c r="O264" s="624"/>
    </row>
    <row r="265" spans="1:15" ht="4.3499999999999996" customHeight="1" x14ac:dyDescent="0.25">
      <c r="A265" s="633"/>
      <c r="B265" s="633"/>
      <c r="C265" s="633"/>
      <c r="D265" s="633"/>
      <c r="E265" s="633"/>
      <c r="F265" s="633"/>
      <c r="G265" s="633"/>
      <c r="H265" s="633"/>
      <c r="I265" s="633"/>
      <c r="J265" s="633"/>
      <c r="K265" s="633"/>
      <c r="L265" s="633"/>
      <c r="M265" s="633"/>
      <c r="N265" s="633"/>
      <c r="O265" s="633"/>
    </row>
    <row r="266" spans="1:15" s="203" customFormat="1" ht="26.1" customHeight="1" x14ac:dyDescent="0.25">
      <c r="A266" s="664"/>
      <c r="B266" s="664"/>
      <c r="C266" s="664"/>
      <c r="D266" s="667" t="s">
        <v>2014</v>
      </c>
      <c r="E266" s="667"/>
      <c r="F266" s="238"/>
      <c r="G266" s="633"/>
      <c r="H266" s="633"/>
      <c r="I266" s="633"/>
      <c r="J266" s="633"/>
      <c r="K266" s="633"/>
      <c r="L266" s="633"/>
      <c r="M266" s="633"/>
      <c r="N266" s="633"/>
      <c r="O266" s="633"/>
    </row>
    <row r="267" spans="1:15" ht="12" customHeight="1" x14ac:dyDescent="0.25">
      <c r="A267" s="672" t="s">
        <v>153</v>
      </c>
      <c r="B267" s="607" t="s">
        <v>1986</v>
      </c>
      <c r="C267" s="606" t="s">
        <v>1751</v>
      </c>
      <c r="D267" s="259" t="s">
        <v>1546</v>
      </c>
      <c r="E267" s="228" t="s">
        <v>1620</v>
      </c>
      <c r="F267" s="228" t="s">
        <v>928</v>
      </c>
      <c r="G267" s="632" t="s">
        <v>1544</v>
      </c>
      <c r="H267" s="634" t="s">
        <v>1575</v>
      </c>
      <c r="I267" s="635"/>
      <c r="J267" s="636"/>
      <c r="K267" s="671" t="s">
        <v>2573</v>
      </c>
      <c r="L267" s="695"/>
      <c r="M267" s="695" t="s">
        <v>2583</v>
      </c>
      <c r="N267" s="622" t="s">
        <v>3052</v>
      </c>
      <c r="O267" s="624">
        <v>3</v>
      </c>
    </row>
    <row r="268" spans="1:15" ht="30" x14ac:dyDescent="0.25">
      <c r="A268" s="672"/>
      <c r="B268" s="607"/>
      <c r="C268" s="606"/>
      <c r="D268" s="259" t="s">
        <v>1547</v>
      </c>
      <c r="E268" s="228" t="s">
        <v>2618</v>
      </c>
      <c r="F268" s="228" t="s">
        <v>927</v>
      </c>
      <c r="G268" s="632"/>
      <c r="H268" s="634"/>
      <c r="I268" s="635"/>
      <c r="J268" s="636"/>
      <c r="K268" s="671"/>
      <c r="L268" s="696"/>
      <c r="M268" s="696"/>
      <c r="N268" s="622"/>
      <c r="O268" s="624"/>
    </row>
    <row r="269" spans="1:15" ht="12" customHeight="1" x14ac:dyDescent="0.25">
      <c r="A269" s="672"/>
      <c r="B269" s="607"/>
      <c r="C269" s="606" t="s">
        <v>1752</v>
      </c>
      <c r="D269" s="262" t="s">
        <v>1546</v>
      </c>
      <c r="E269" s="227" t="s">
        <v>1747</v>
      </c>
      <c r="F269" s="227" t="s">
        <v>2151</v>
      </c>
      <c r="G269" s="675" t="s">
        <v>1544</v>
      </c>
      <c r="H269" s="634"/>
      <c r="I269" s="635"/>
      <c r="J269" s="636"/>
      <c r="K269" s="671"/>
      <c r="L269" s="696"/>
      <c r="M269" s="696"/>
      <c r="N269" s="622"/>
      <c r="O269" s="624"/>
    </row>
    <row r="270" spans="1:15" ht="12" customHeight="1" x14ac:dyDescent="0.25">
      <c r="A270" s="672"/>
      <c r="B270" s="607"/>
      <c r="C270" s="606"/>
      <c r="D270" s="262" t="s">
        <v>1547</v>
      </c>
      <c r="E270" s="227" t="s">
        <v>1678</v>
      </c>
      <c r="F270" s="227" t="s">
        <v>1558</v>
      </c>
      <c r="G270" s="675"/>
      <c r="H270" s="634" t="s">
        <v>1575</v>
      </c>
      <c r="I270" s="635"/>
      <c r="J270" s="636"/>
      <c r="K270" s="671"/>
      <c r="L270" s="696"/>
      <c r="M270" s="696"/>
      <c r="N270" s="622"/>
      <c r="O270" s="624"/>
    </row>
    <row r="271" spans="1:15" ht="12" customHeight="1" x14ac:dyDescent="0.25">
      <c r="A271" s="672"/>
      <c r="B271" s="607"/>
      <c r="C271" s="606" t="s">
        <v>2375</v>
      </c>
      <c r="D271" s="262" t="s">
        <v>1547</v>
      </c>
      <c r="E271" s="227" t="s">
        <v>2025</v>
      </c>
      <c r="F271" s="227" t="s">
        <v>130</v>
      </c>
      <c r="G271" s="675"/>
      <c r="H271" s="634"/>
      <c r="I271" s="635"/>
      <c r="J271" s="636"/>
      <c r="K271" s="671"/>
      <c r="L271" s="696"/>
      <c r="M271" s="696"/>
      <c r="N271" s="622"/>
      <c r="O271" s="624"/>
    </row>
    <row r="272" spans="1:15" ht="12" customHeight="1" x14ac:dyDescent="0.25">
      <c r="A272" s="672"/>
      <c r="B272" s="607"/>
      <c r="C272" s="606"/>
      <c r="D272" s="262" t="s">
        <v>1548</v>
      </c>
      <c r="E272" s="227" t="s">
        <v>1687</v>
      </c>
      <c r="F272" s="227" t="s">
        <v>2152</v>
      </c>
      <c r="G272" s="675"/>
      <c r="H272" s="634"/>
      <c r="I272" s="635"/>
      <c r="J272" s="636"/>
      <c r="K272" s="671"/>
      <c r="L272" s="696"/>
      <c r="M272" s="696"/>
      <c r="N272" s="622"/>
      <c r="O272" s="624"/>
    </row>
    <row r="273" spans="1:15" ht="12" customHeight="1" x14ac:dyDescent="0.25">
      <c r="A273" s="672"/>
      <c r="B273" s="607"/>
      <c r="C273" s="606"/>
      <c r="D273" s="262" t="s">
        <v>1549</v>
      </c>
      <c r="E273" s="227" t="s">
        <v>1688</v>
      </c>
      <c r="F273" s="227" t="s">
        <v>132</v>
      </c>
      <c r="G273" s="675"/>
      <c r="H273" s="634" t="s">
        <v>1575</v>
      </c>
      <c r="I273" s="635"/>
      <c r="J273" s="636"/>
      <c r="K273" s="671"/>
      <c r="L273" s="696"/>
      <c r="M273" s="696"/>
      <c r="N273" s="622"/>
      <c r="O273" s="624"/>
    </row>
    <row r="274" spans="1:15" ht="12" customHeight="1" x14ac:dyDescent="0.25">
      <c r="A274" s="672"/>
      <c r="B274" s="607"/>
      <c r="C274" s="606"/>
      <c r="D274" s="262" t="s">
        <v>1550</v>
      </c>
      <c r="E274" s="227" t="s">
        <v>1689</v>
      </c>
      <c r="F274" s="227" t="s">
        <v>2153</v>
      </c>
      <c r="G274" s="675"/>
      <c r="H274" s="634"/>
      <c r="I274" s="635"/>
      <c r="J274" s="636"/>
      <c r="K274" s="671"/>
      <c r="L274" s="696"/>
      <c r="M274" s="696"/>
      <c r="N274" s="622"/>
      <c r="O274" s="624"/>
    </row>
    <row r="275" spans="1:15" ht="12" customHeight="1" x14ac:dyDescent="0.25">
      <c r="A275" s="672"/>
      <c r="B275" s="607"/>
      <c r="C275" s="606"/>
      <c r="D275" s="262" t="s">
        <v>1552</v>
      </c>
      <c r="E275" s="227" t="s">
        <v>1690</v>
      </c>
      <c r="F275" s="227" t="s">
        <v>2154</v>
      </c>
      <c r="G275" s="675"/>
      <c r="H275" s="634"/>
      <c r="I275" s="635"/>
      <c r="J275" s="636"/>
      <c r="K275" s="671"/>
      <c r="L275" s="696"/>
      <c r="M275" s="696"/>
      <c r="N275" s="622"/>
      <c r="O275" s="624"/>
    </row>
    <row r="276" spans="1:15" ht="12" customHeight="1" x14ac:dyDescent="0.25">
      <c r="A276" s="672"/>
      <c r="B276" s="607"/>
      <c r="C276" s="606" t="s">
        <v>1753</v>
      </c>
      <c r="D276" s="262" t="s">
        <v>1546</v>
      </c>
      <c r="E276" s="227" t="s">
        <v>1591</v>
      </c>
      <c r="F276" s="227" t="s">
        <v>2087</v>
      </c>
      <c r="G276" s="675" t="s">
        <v>1544</v>
      </c>
      <c r="H276" s="634"/>
      <c r="I276" s="635"/>
      <c r="J276" s="636"/>
      <c r="K276" s="671"/>
      <c r="L276" s="696"/>
      <c r="M276" s="696"/>
      <c r="N276" s="622"/>
      <c r="O276" s="624"/>
    </row>
    <row r="277" spans="1:15" ht="12" customHeight="1" x14ac:dyDescent="0.25">
      <c r="A277" s="672"/>
      <c r="B277" s="607"/>
      <c r="C277" s="606"/>
      <c r="D277" s="262" t="s">
        <v>1547</v>
      </c>
      <c r="E277" s="227" t="s">
        <v>1693</v>
      </c>
      <c r="F277" s="227" t="s">
        <v>2103</v>
      </c>
      <c r="G277" s="675"/>
      <c r="H277" s="634" t="s">
        <v>1575</v>
      </c>
      <c r="I277" s="635"/>
      <c r="J277" s="636"/>
      <c r="K277" s="671"/>
      <c r="L277" s="696"/>
      <c r="M277" s="696"/>
      <c r="N277" s="622"/>
      <c r="O277" s="624"/>
    </row>
    <row r="278" spans="1:15" ht="12" customHeight="1" x14ac:dyDescent="0.25">
      <c r="A278" s="672"/>
      <c r="B278" s="607"/>
      <c r="C278" s="606"/>
      <c r="D278" s="262" t="s">
        <v>1548</v>
      </c>
      <c r="E278" s="227" t="s">
        <v>1694</v>
      </c>
      <c r="F278" s="227" t="s">
        <v>2104</v>
      </c>
      <c r="G278" s="675"/>
      <c r="H278" s="634"/>
      <c r="I278" s="635"/>
      <c r="J278" s="636"/>
      <c r="K278" s="671"/>
      <c r="L278" s="696"/>
      <c r="M278" s="696"/>
      <c r="N278" s="622"/>
      <c r="O278" s="624"/>
    </row>
    <row r="279" spans="1:15" ht="12" customHeight="1" x14ac:dyDescent="0.25">
      <c r="A279" s="672"/>
      <c r="B279" s="607"/>
      <c r="C279" s="606"/>
      <c r="D279" s="262" t="s">
        <v>1549</v>
      </c>
      <c r="E279" s="227" t="s">
        <v>1695</v>
      </c>
      <c r="F279" s="227" t="s">
        <v>2105</v>
      </c>
      <c r="G279" s="675"/>
      <c r="H279" s="634"/>
      <c r="I279" s="635"/>
      <c r="J279" s="636"/>
      <c r="K279" s="671"/>
      <c r="L279" s="696"/>
      <c r="M279" s="696"/>
      <c r="N279" s="622"/>
      <c r="O279" s="624"/>
    </row>
    <row r="280" spans="1:15" ht="12" customHeight="1" x14ac:dyDescent="0.25">
      <c r="A280" s="672"/>
      <c r="B280" s="607"/>
      <c r="C280" s="606"/>
      <c r="D280" s="262" t="s">
        <v>1550</v>
      </c>
      <c r="E280" s="227" t="s">
        <v>1696</v>
      </c>
      <c r="F280" s="227" t="s">
        <v>2032</v>
      </c>
      <c r="G280" s="675"/>
      <c r="H280" s="634"/>
      <c r="I280" s="635"/>
      <c r="J280" s="636"/>
      <c r="K280" s="671"/>
      <c r="L280" s="696"/>
      <c r="M280" s="696"/>
      <c r="N280" s="622"/>
      <c r="O280" s="624"/>
    </row>
    <row r="281" spans="1:15" ht="12" customHeight="1" x14ac:dyDescent="0.25">
      <c r="A281" s="672"/>
      <c r="B281" s="607"/>
      <c r="C281" s="606"/>
      <c r="D281" s="262" t="s">
        <v>1552</v>
      </c>
      <c r="E281" s="227" t="s">
        <v>1697</v>
      </c>
      <c r="F281" s="227" t="s">
        <v>2106</v>
      </c>
      <c r="G281" s="675"/>
      <c r="H281" s="634"/>
      <c r="I281" s="635"/>
      <c r="J281" s="636"/>
      <c r="K281" s="671"/>
      <c r="L281" s="696"/>
      <c r="M281" s="696"/>
      <c r="N281" s="622"/>
      <c r="O281" s="624"/>
    </row>
    <row r="282" spans="1:15" ht="12" customHeight="1" x14ac:dyDescent="0.25">
      <c r="A282" s="672"/>
      <c r="B282" s="607"/>
      <c r="C282" s="606"/>
      <c r="D282" s="262" t="s">
        <v>1555</v>
      </c>
      <c r="E282" s="227" t="s">
        <v>1696</v>
      </c>
      <c r="F282" s="227" t="s">
        <v>2032</v>
      </c>
      <c r="G282" s="675"/>
      <c r="H282" s="634"/>
      <c r="I282" s="635"/>
      <c r="J282" s="636"/>
      <c r="K282" s="671"/>
      <c r="L282" s="696"/>
      <c r="M282" s="696"/>
      <c r="N282" s="622"/>
      <c r="O282" s="624"/>
    </row>
    <row r="283" spans="1:15" ht="12" customHeight="1" x14ac:dyDescent="0.25">
      <c r="A283" s="672"/>
      <c r="B283" s="607"/>
      <c r="C283" s="606"/>
      <c r="D283" s="262" t="s">
        <v>1556</v>
      </c>
      <c r="E283" s="227" t="s">
        <v>1698</v>
      </c>
      <c r="F283" s="227" t="s">
        <v>2107</v>
      </c>
      <c r="G283" s="675"/>
      <c r="H283" s="634"/>
      <c r="I283" s="635"/>
      <c r="J283" s="636"/>
      <c r="K283" s="671"/>
      <c r="L283" s="696"/>
      <c r="M283" s="696"/>
      <c r="N283" s="622"/>
      <c r="O283" s="624"/>
    </row>
    <row r="284" spans="1:15" ht="12" customHeight="1" x14ac:dyDescent="0.25">
      <c r="A284" s="672"/>
      <c r="B284" s="607"/>
      <c r="C284" s="606"/>
      <c r="D284" s="262" t="s">
        <v>1557</v>
      </c>
      <c r="E284" s="227" t="s">
        <v>1699</v>
      </c>
      <c r="F284" s="227" t="s">
        <v>2108</v>
      </c>
      <c r="G284" s="675"/>
      <c r="H284" s="634"/>
      <c r="I284" s="635"/>
      <c r="J284" s="636"/>
      <c r="K284" s="671"/>
      <c r="L284" s="696"/>
      <c r="M284" s="696"/>
      <c r="N284" s="622"/>
      <c r="O284" s="624"/>
    </row>
    <row r="285" spans="1:15" ht="12" customHeight="1" x14ac:dyDescent="0.25">
      <c r="A285" s="672"/>
      <c r="B285" s="607"/>
      <c r="C285" s="606"/>
      <c r="D285" s="262" t="s">
        <v>1561</v>
      </c>
      <c r="E285" s="227" t="s">
        <v>1700</v>
      </c>
      <c r="F285" s="227" t="s">
        <v>2109</v>
      </c>
      <c r="G285" s="675"/>
      <c r="H285" s="634"/>
      <c r="I285" s="635"/>
      <c r="J285" s="636"/>
      <c r="K285" s="671"/>
      <c r="L285" s="696"/>
      <c r="M285" s="696"/>
      <c r="N285" s="622"/>
      <c r="O285" s="624"/>
    </row>
    <row r="286" spans="1:15" ht="12" customHeight="1" x14ac:dyDescent="0.25">
      <c r="A286" s="672"/>
      <c r="B286" s="607"/>
      <c r="C286" s="606"/>
      <c r="D286" s="262" t="s">
        <v>1562</v>
      </c>
      <c r="E286" s="227" t="s">
        <v>1701</v>
      </c>
      <c r="F286" s="227" t="s">
        <v>2110</v>
      </c>
      <c r="G286" s="675"/>
      <c r="H286" s="634"/>
      <c r="I286" s="635"/>
      <c r="J286" s="636"/>
      <c r="K286" s="671"/>
      <c r="L286" s="696"/>
      <c r="M286" s="696"/>
      <c r="N286" s="622"/>
      <c r="O286" s="624"/>
    </row>
    <row r="287" spans="1:15" ht="12" customHeight="1" x14ac:dyDescent="0.25">
      <c r="A287" s="672"/>
      <c r="B287" s="607"/>
      <c r="C287" s="606"/>
      <c r="D287" s="262" t="s">
        <v>1563</v>
      </c>
      <c r="E287" s="227" t="s">
        <v>1560</v>
      </c>
      <c r="F287" s="227" t="s">
        <v>1560</v>
      </c>
      <c r="G287" s="675"/>
      <c r="H287" s="634"/>
      <c r="I287" s="635"/>
      <c r="J287" s="636"/>
      <c r="K287" s="671"/>
      <c r="L287" s="696"/>
      <c r="M287" s="696"/>
      <c r="N287" s="622"/>
      <c r="O287" s="624"/>
    </row>
    <row r="288" spans="1:15" ht="12" customHeight="1" x14ac:dyDescent="0.25">
      <c r="A288" s="672"/>
      <c r="B288" s="607"/>
      <c r="C288" s="606"/>
      <c r="D288" s="262" t="s">
        <v>1564</v>
      </c>
      <c r="E288" s="227" t="s">
        <v>1702</v>
      </c>
      <c r="F288" s="227" t="s">
        <v>2111</v>
      </c>
      <c r="G288" s="675"/>
      <c r="H288" s="634"/>
      <c r="I288" s="635"/>
      <c r="J288" s="636"/>
      <c r="K288" s="671"/>
      <c r="L288" s="696"/>
      <c r="M288" s="696"/>
      <c r="N288" s="622"/>
      <c r="O288" s="624"/>
    </row>
    <row r="289" spans="1:15" ht="12" customHeight="1" x14ac:dyDescent="0.25">
      <c r="A289" s="672"/>
      <c r="B289" s="607"/>
      <c r="C289" s="606"/>
      <c r="D289" s="262" t="s">
        <v>1565</v>
      </c>
      <c r="E289" s="227" t="s">
        <v>1703</v>
      </c>
      <c r="F289" s="227" t="s">
        <v>2112</v>
      </c>
      <c r="G289" s="675"/>
      <c r="H289" s="634"/>
      <c r="I289" s="635"/>
      <c r="J289" s="636"/>
      <c r="K289" s="671"/>
      <c r="L289" s="696"/>
      <c r="M289" s="696"/>
      <c r="N289" s="622"/>
      <c r="O289" s="624"/>
    </row>
    <row r="290" spans="1:15" ht="12" customHeight="1" x14ac:dyDescent="0.25">
      <c r="A290" s="672"/>
      <c r="B290" s="607"/>
      <c r="C290" s="606"/>
      <c r="D290" s="262" t="s">
        <v>1566</v>
      </c>
      <c r="E290" s="227" t="s">
        <v>1704</v>
      </c>
      <c r="F290" s="227" t="s">
        <v>2113</v>
      </c>
      <c r="G290" s="675"/>
      <c r="H290" s="634"/>
      <c r="I290" s="635"/>
      <c r="J290" s="636"/>
      <c r="K290" s="671"/>
      <c r="L290" s="696"/>
      <c r="M290" s="696"/>
      <c r="N290" s="622"/>
      <c r="O290" s="624"/>
    </row>
    <row r="291" spans="1:15" ht="12" customHeight="1" x14ac:dyDescent="0.25">
      <c r="A291" s="672"/>
      <c r="B291" s="607"/>
      <c r="C291" s="606"/>
      <c r="D291" s="262" t="s">
        <v>1567</v>
      </c>
      <c r="E291" s="227" t="s">
        <v>1705</v>
      </c>
      <c r="F291" s="227" t="s">
        <v>2114</v>
      </c>
      <c r="G291" s="675"/>
      <c r="H291" s="634"/>
      <c r="I291" s="635"/>
      <c r="J291" s="636"/>
      <c r="K291" s="671"/>
      <c r="L291" s="696"/>
      <c r="M291" s="696"/>
      <c r="N291" s="622"/>
      <c r="O291" s="624"/>
    </row>
    <row r="292" spans="1:15" ht="12" customHeight="1" x14ac:dyDescent="0.25">
      <c r="A292" s="672"/>
      <c r="B292" s="607"/>
      <c r="C292" s="606"/>
      <c r="D292" s="262" t="s">
        <v>1568</v>
      </c>
      <c r="E292" s="227" t="s">
        <v>1706</v>
      </c>
      <c r="F292" s="227" t="s">
        <v>2115</v>
      </c>
      <c r="G292" s="675"/>
      <c r="H292" s="634"/>
      <c r="I292" s="635"/>
      <c r="J292" s="636"/>
      <c r="K292" s="671"/>
      <c r="L292" s="696"/>
      <c r="M292" s="696"/>
      <c r="N292" s="622"/>
      <c r="O292" s="624"/>
    </row>
    <row r="293" spans="1:15" ht="28.5" customHeight="1" x14ac:dyDescent="0.25">
      <c r="A293" s="672"/>
      <c r="B293" s="607"/>
      <c r="C293" s="264" t="s">
        <v>1754</v>
      </c>
      <c r="D293" s="279" t="s">
        <v>1544</v>
      </c>
      <c r="E293" s="227" t="s">
        <v>1748</v>
      </c>
      <c r="F293" s="227" t="s">
        <v>2155</v>
      </c>
      <c r="G293" s="278" t="s">
        <v>1544</v>
      </c>
      <c r="H293" s="634"/>
      <c r="I293" s="635"/>
      <c r="J293" s="636"/>
      <c r="K293" s="671"/>
      <c r="L293" s="696"/>
      <c r="M293" s="696"/>
      <c r="N293" s="622"/>
      <c r="O293" s="624"/>
    </row>
    <row r="294" spans="1:15" ht="30" x14ac:dyDescent="0.25">
      <c r="A294" s="672"/>
      <c r="B294" s="607"/>
      <c r="C294" s="264" t="s">
        <v>1755</v>
      </c>
      <c r="D294" s="279" t="s">
        <v>1544</v>
      </c>
      <c r="E294" s="227" t="s">
        <v>1749</v>
      </c>
      <c r="F294" s="227" t="s">
        <v>2156</v>
      </c>
      <c r="G294" s="278" t="s">
        <v>1544</v>
      </c>
      <c r="H294" s="699"/>
      <c r="I294" s="700"/>
      <c r="J294" s="701"/>
      <c r="K294" s="671"/>
      <c r="L294" s="696"/>
      <c r="M294" s="696"/>
      <c r="N294" s="622"/>
      <c r="O294" s="624"/>
    </row>
    <row r="295" spans="1:15" ht="12" customHeight="1" x14ac:dyDescent="0.25">
      <c r="A295" s="672"/>
      <c r="B295" s="607"/>
      <c r="C295" s="682" t="s">
        <v>2376</v>
      </c>
      <c r="D295" s="259" t="s">
        <v>1546</v>
      </c>
      <c r="E295" s="228" t="s">
        <v>1620</v>
      </c>
      <c r="F295" s="228" t="s">
        <v>928</v>
      </c>
      <c r="G295" s="632" t="s">
        <v>1544</v>
      </c>
      <c r="H295" s="634"/>
      <c r="I295" s="635"/>
      <c r="J295" s="636"/>
      <c r="K295" s="671"/>
      <c r="L295" s="696"/>
      <c r="M295" s="696"/>
      <c r="N295" s="622"/>
      <c r="O295" s="624"/>
    </row>
    <row r="296" spans="1:15" ht="12" customHeight="1" x14ac:dyDescent="0.25">
      <c r="A296" s="672"/>
      <c r="B296" s="607"/>
      <c r="C296" s="683"/>
      <c r="D296" s="259" t="s">
        <v>1547</v>
      </c>
      <c r="E296" s="228" t="s">
        <v>1592</v>
      </c>
      <c r="F296" s="228" t="s">
        <v>927</v>
      </c>
      <c r="G296" s="632"/>
      <c r="H296" s="634"/>
      <c r="I296" s="635"/>
      <c r="J296" s="636"/>
      <c r="K296" s="671"/>
      <c r="L296" s="696"/>
      <c r="M296" s="696"/>
      <c r="N296" s="622"/>
      <c r="O296" s="624"/>
    </row>
    <row r="297" spans="1:15" ht="12" customHeight="1" x14ac:dyDescent="0.25">
      <c r="A297" s="672"/>
      <c r="B297" s="607"/>
      <c r="C297" s="730" t="s">
        <v>2622</v>
      </c>
      <c r="D297" s="259" t="s">
        <v>1546</v>
      </c>
      <c r="E297" s="228" t="s">
        <v>1711</v>
      </c>
      <c r="F297" s="228" t="s">
        <v>2118</v>
      </c>
      <c r="G297" s="632" t="s">
        <v>1559</v>
      </c>
      <c r="H297" s="634"/>
      <c r="I297" s="635"/>
      <c r="J297" s="636"/>
      <c r="K297" s="671"/>
      <c r="L297" s="696"/>
      <c r="M297" s="696"/>
      <c r="N297" s="622"/>
      <c r="O297" s="624"/>
    </row>
    <row r="298" spans="1:15" ht="12" customHeight="1" x14ac:dyDescent="0.25">
      <c r="A298" s="672"/>
      <c r="B298" s="607"/>
      <c r="C298" s="683"/>
      <c r="D298" s="259" t="s">
        <v>1547</v>
      </c>
      <c r="E298" s="228" t="s">
        <v>1712</v>
      </c>
      <c r="F298" s="228" t="s">
        <v>2119</v>
      </c>
      <c r="G298" s="632"/>
      <c r="H298" s="634"/>
      <c r="I298" s="635"/>
      <c r="J298" s="636"/>
      <c r="K298" s="671"/>
      <c r="L298" s="696"/>
      <c r="M298" s="696"/>
      <c r="N298" s="622"/>
      <c r="O298" s="624"/>
    </row>
    <row r="299" spans="1:15" ht="12" customHeight="1" x14ac:dyDescent="0.25">
      <c r="A299" s="672"/>
      <c r="B299" s="607"/>
      <c r="C299" s="683"/>
      <c r="D299" s="259" t="s">
        <v>1548</v>
      </c>
      <c r="E299" s="228" t="s">
        <v>1713</v>
      </c>
      <c r="F299" s="228" t="s">
        <v>2120</v>
      </c>
      <c r="G299" s="632"/>
      <c r="H299" s="634"/>
      <c r="I299" s="635"/>
      <c r="J299" s="636"/>
      <c r="K299" s="671"/>
      <c r="L299" s="696"/>
      <c r="M299" s="696"/>
      <c r="N299" s="622"/>
      <c r="O299" s="624"/>
    </row>
    <row r="300" spans="1:15" ht="12" customHeight="1" x14ac:dyDescent="0.25">
      <c r="A300" s="672"/>
      <c r="B300" s="607"/>
      <c r="C300" s="683"/>
      <c r="D300" s="259" t="s">
        <v>1549</v>
      </c>
      <c r="E300" s="228" t="s">
        <v>1714</v>
      </c>
      <c r="F300" s="228" t="s">
        <v>2121</v>
      </c>
      <c r="G300" s="632"/>
      <c r="H300" s="634"/>
      <c r="I300" s="635"/>
      <c r="J300" s="636"/>
      <c r="K300" s="671"/>
      <c r="L300" s="696"/>
      <c r="M300" s="696"/>
      <c r="N300" s="622"/>
      <c r="O300" s="624"/>
    </row>
    <row r="301" spans="1:15" ht="45" x14ac:dyDescent="0.25">
      <c r="A301" s="672"/>
      <c r="B301" s="607"/>
      <c r="C301" s="285" t="s">
        <v>2623</v>
      </c>
      <c r="D301" s="284" t="s">
        <v>1544</v>
      </c>
      <c r="E301" s="228" t="s">
        <v>1750</v>
      </c>
      <c r="F301" s="228" t="s">
        <v>2157</v>
      </c>
      <c r="G301" s="245" t="s">
        <v>1544</v>
      </c>
      <c r="H301" s="634"/>
      <c r="I301" s="635"/>
      <c r="J301" s="636"/>
      <c r="K301" s="671"/>
      <c r="L301" s="697"/>
      <c r="M301" s="697"/>
      <c r="N301" s="622"/>
      <c r="O301" s="624"/>
    </row>
    <row r="302" spans="1:15" ht="4.3499999999999996" customHeight="1" x14ac:dyDescent="0.25">
      <c r="A302" s="633"/>
      <c r="B302" s="633"/>
      <c r="C302" s="633"/>
      <c r="D302" s="633"/>
      <c r="E302" s="633"/>
      <c r="F302" s="633"/>
      <c r="G302" s="633"/>
      <c r="H302" s="633"/>
      <c r="I302" s="633"/>
      <c r="J302" s="633"/>
      <c r="K302" s="633"/>
      <c r="L302" s="633"/>
      <c r="M302" s="633"/>
      <c r="N302" s="633"/>
      <c r="O302" s="633"/>
    </row>
    <row r="303" spans="1:15" outlineLevel="1" x14ac:dyDescent="0.25">
      <c r="A303" s="216"/>
      <c r="B303" s="217"/>
      <c r="C303" s="218"/>
      <c r="D303" s="219"/>
      <c r="E303" s="220"/>
      <c r="F303" s="221"/>
      <c r="G303" s="343"/>
      <c r="H303" s="307"/>
      <c r="I303" s="223"/>
      <c r="J303" s="223"/>
      <c r="K303" s="223"/>
      <c r="L303" s="223"/>
      <c r="M303" s="223"/>
      <c r="O303" s="205"/>
    </row>
    <row r="304" spans="1:15" ht="16.5" outlineLevel="1" x14ac:dyDescent="0.25">
      <c r="A304" s="774"/>
      <c r="B304" s="775"/>
      <c r="C304" s="775"/>
      <c r="D304" s="775"/>
      <c r="E304" s="775"/>
      <c r="F304" s="775"/>
      <c r="G304" s="775"/>
      <c r="H304" s="775"/>
      <c r="I304" s="775"/>
      <c r="J304" s="775"/>
      <c r="K304" s="775"/>
      <c r="L304" s="775"/>
      <c r="M304" s="775"/>
      <c r="N304" s="775"/>
      <c r="O304" s="776"/>
    </row>
    <row r="305" spans="1:15" ht="18.75" outlineLevel="1" x14ac:dyDescent="0.25">
      <c r="A305" s="672" t="s">
        <v>2584</v>
      </c>
      <c r="B305" s="839" t="s">
        <v>2316</v>
      </c>
      <c r="C305" s="674" t="s">
        <v>2585</v>
      </c>
      <c r="D305" s="674"/>
      <c r="E305" s="228"/>
      <c r="F305" s="229"/>
      <c r="G305" s="245" t="s">
        <v>1544</v>
      </c>
      <c r="H305" s="673"/>
      <c r="I305" s="673"/>
      <c r="J305" s="673"/>
      <c r="K305" s="710" t="s">
        <v>2573</v>
      </c>
      <c r="L305" s="622"/>
      <c r="M305" s="622" t="s">
        <v>2586</v>
      </c>
      <c r="N305" s="622"/>
      <c r="O305" s="845"/>
    </row>
    <row r="306" spans="1:15" ht="18.75" outlineLevel="1" x14ac:dyDescent="0.25">
      <c r="A306" s="672"/>
      <c r="B306" s="839"/>
      <c r="C306" s="674" t="s">
        <v>2587</v>
      </c>
      <c r="D306" s="674"/>
      <c r="E306" s="228" t="s">
        <v>93</v>
      </c>
      <c r="F306" s="229"/>
      <c r="G306" s="245" t="s">
        <v>1544</v>
      </c>
      <c r="H306" s="673"/>
      <c r="I306" s="673"/>
      <c r="J306" s="673"/>
      <c r="K306" s="711"/>
      <c r="L306" s="622"/>
      <c r="M306" s="622"/>
      <c r="N306" s="622"/>
      <c r="O306" s="845"/>
    </row>
    <row r="307" spans="1:15" ht="18.75" outlineLevel="1" x14ac:dyDescent="0.25">
      <c r="A307" s="672"/>
      <c r="B307" s="839"/>
      <c r="C307" s="674"/>
      <c r="D307" s="674"/>
      <c r="E307" s="228" t="s">
        <v>928</v>
      </c>
      <c r="F307" s="229"/>
      <c r="G307" s="245" t="s">
        <v>1544</v>
      </c>
      <c r="H307" s="673" t="s">
        <v>1575</v>
      </c>
      <c r="I307" s="673"/>
      <c r="J307" s="673"/>
      <c r="K307" s="711"/>
      <c r="L307" s="622"/>
      <c r="M307" s="622"/>
      <c r="N307" s="622"/>
      <c r="O307" s="845"/>
    </row>
    <row r="308" spans="1:15" ht="18.75" outlineLevel="1" x14ac:dyDescent="0.25">
      <c r="A308" s="672"/>
      <c r="B308" s="839"/>
      <c r="C308" s="674"/>
      <c r="D308" s="674"/>
      <c r="E308" s="228" t="s">
        <v>927</v>
      </c>
      <c r="F308" s="229"/>
      <c r="G308" s="245" t="s">
        <v>1544</v>
      </c>
      <c r="H308" s="673"/>
      <c r="I308" s="673"/>
      <c r="J308" s="673"/>
      <c r="K308" s="711"/>
      <c r="L308" s="622"/>
      <c r="M308" s="622"/>
      <c r="N308" s="622"/>
      <c r="O308" s="845"/>
    </row>
    <row r="309" spans="1:15" ht="22.9" customHeight="1" outlineLevel="1" x14ac:dyDescent="0.25">
      <c r="A309" s="672"/>
      <c r="B309" s="839"/>
      <c r="C309" s="674" t="s">
        <v>2588</v>
      </c>
      <c r="D309" s="674"/>
      <c r="E309" s="228" t="s">
        <v>93</v>
      </c>
      <c r="F309" s="229"/>
      <c r="G309" s="245" t="s">
        <v>1544</v>
      </c>
      <c r="H309" s="673"/>
      <c r="I309" s="673"/>
      <c r="J309" s="673"/>
      <c r="K309" s="711"/>
      <c r="L309" s="622"/>
      <c r="M309" s="622"/>
      <c r="N309" s="622"/>
      <c r="O309" s="845"/>
    </row>
    <row r="310" spans="1:15" ht="18.75" outlineLevel="1" x14ac:dyDescent="0.25">
      <c r="A310" s="672"/>
      <c r="B310" s="839"/>
      <c r="C310" s="674"/>
      <c r="D310" s="674"/>
      <c r="E310" s="228" t="s">
        <v>928</v>
      </c>
      <c r="F310" s="229"/>
      <c r="G310" s="245" t="s">
        <v>1544</v>
      </c>
      <c r="H310" s="673" t="s">
        <v>1575</v>
      </c>
      <c r="I310" s="673"/>
      <c r="J310" s="673"/>
      <c r="K310" s="711"/>
      <c r="L310" s="622"/>
      <c r="M310" s="622"/>
      <c r="N310" s="622"/>
      <c r="O310" s="845"/>
    </row>
    <row r="311" spans="1:15" ht="18.75" outlineLevel="1" x14ac:dyDescent="0.25">
      <c r="A311" s="672"/>
      <c r="B311" s="839"/>
      <c r="C311" s="674"/>
      <c r="D311" s="674"/>
      <c r="E311" s="228" t="s">
        <v>927</v>
      </c>
      <c r="F311" s="229"/>
      <c r="G311" s="245" t="s">
        <v>1544</v>
      </c>
      <c r="H311" s="673"/>
      <c r="I311" s="673"/>
      <c r="J311" s="673"/>
      <c r="K311" s="711"/>
      <c r="L311" s="622"/>
      <c r="M311" s="622"/>
      <c r="N311" s="622"/>
      <c r="O311" s="845"/>
    </row>
    <row r="312" spans="1:15" ht="18.75" outlineLevel="1" x14ac:dyDescent="0.25">
      <c r="A312" s="672"/>
      <c r="B312" s="839"/>
      <c r="C312" s="824" t="s">
        <v>2589</v>
      </c>
      <c r="D312" s="825"/>
      <c r="E312" s="228" t="s">
        <v>188</v>
      </c>
      <c r="F312" s="229"/>
      <c r="G312" s="245" t="s">
        <v>1544</v>
      </c>
      <c r="H312" s="673"/>
      <c r="I312" s="673"/>
      <c r="J312" s="673"/>
      <c r="K312" s="711"/>
      <c r="L312" s="622"/>
      <c r="M312" s="622"/>
      <c r="N312" s="622"/>
      <c r="O312" s="845"/>
    </row>
    <row r="313" spans="1:15" ht="18.75" outlineLevel="1" x14ac:dyDescent="0.25">
      <c r="A313" s="672"/>
      <c r="B313" s="839"/>
      <c r="C313" s="826"/>
      <c r="D313" s="827"/>
      <c r="E313" s="228" t="s">
        <v>2090</v>
      </c>
      <c r="F313" s="229"/>
      <c r="G313" s="245"/>
      <c r="H313" s="673"/>
      <c r="I313" s="673"/>
      <c r="J313" s="673"/>
      <c r="K313" s="711"/>
      <c r="L313" s="622"/>
      <c r="M313" s="622"/>
      <c r="N313" s="622"/>
      <c r="O313" s="845"/>
    </row>
    <row r="314" spans="1:15" ht="18.75" outlineLevel="1" x14ac:dyDescent="0.25">
      <c r="A314" s="672"/>
      <c r="B314" s="839"/>
      <c r="C314" s="826"/>
      <c r="D314" s="827"/>
      <c r="E314" s="228" t="s">
        <v>2590</v>
      </c>
      <c r="F314" s="229"/>
      <c r="G314" s="245"/>
      <c r="H314" s="673"/>
      <c r="I314" s="673"/>
      <c r="J314" s="673"/>
      <c r="K314" s="711"/>
      <c r="L314" s="622"/>
      <c r="M314" s="622"/>
      <c r="N314" s="622"/>
      <c r="O314" s="845"/>
    </row>
    <row r="315" spans="1:15" ht="18.75" outlineLevel="1" x14ac:dyDescent="0.25">
      <c r="A315" s="672"/>
      <c r="B315" s="839"/>
      <c r="C315" s="826"/>
      <c r="D315" s="827"/>
      <c r="E315" s="228" t="s">
        <v>2092</v>
      </c>
      <c r="F315" s="229"/>
      <c r="G315" s="245"/>
      <c r="H315" s="673"/>
      <c r="I315" s="673"/>
      <c r="J315" s="673"/>
      <c r="K315" s="711"/>
      <c r="L315" s="622"/>
      <c r="M315" s="622"/>
      <c r="N315" s="622"/>
      <c r="O315" s="845"/>
    </row>
    <row r="316" spans="1:15" ht="18.75" outlineLevel="1" x14ac:dyDescent="0.25">
      <c r="A316" s="672"/>
      <c r="B316" s="839"/>
      <c r="C316" s="828"/>
      <c r="D316" s="829"/>
      <c r="E316" s="228" t="s">
        <v>110</v>
      </c>
      <c r="F316" s="229"/>
      <c r="G316" s="245"/>
      <c r="H316" s="673" t="s">
        <v>1575</v>
      </c>
      <c r="I316" s="673"/>
      <c r="J316" s="673"/>
      <c r="K316" s="711"/>
      <c r="L316" s="622"/>
      <c r="M316" s="622"/>
      <c r="N316" s="622"/>
      <c r="O316" s="845"/>
    </row>
    <row r="317" spans="1:15" ht="18.75" outlineLevel="1" x14ac:dyDescent="0.25">
      <c r="A317" s="672"/>
      <c r="B317" s="839"/>
      <c r="C317" s="674" t="s">
        <v>2591</v>
      </c>
      <c r="D317" s="674"/>
      <c r="E317" s="228"/>
      <c r="F317" s="229"/>
      <c r="G317" s="245" t="s">
        <v>1544</v>
      </c>
      <c r="H317" s="673"/>
      <c r="I317" s="673"/>
      <c r="J317" s="673"/>
      <c r="K317" s="711"/>
      <c r="L317" s="622"/>
      <c r="M317" s="622"/>
      <c r="N317" s="622"/>
      <c r="O317" s="845"/>
    </row>
    <row r="318" spans="1:15" ht="18.75" outlineLevel="1" x14ac:dyDescent="0.25">
      <c r="A318" s="672"/>
      <c r="B318" s="839"/>
      <c r="C318" s="674" t="s">
        <v>2592</v>
      </c>
      <c r="D318" s="674"/>
      <c r="E318" s="228" t="s">
        <v>2103</v>
      </c>
      <c r="F318" s="229"/>
      <c r="G318" s="245" t="s">
        <v>1544</v>
      </c>
      <c r="H318" s="673" t="s">
        <v>1575</v>
      </c>
      <c r="I318" s="673"/>
      <c r="J318" s="673"/>
      <c r="K318" s="711"/>
      <c r="L318" s="622"/>
      <c r="M318" s="622"/>
      <c r="N318" s="622"/>
      <c r="O318" s="845"/>
    </row>
    <row r="319" spans="1:15" ht="18.75" outlineLevel="1" x14ac:dyDescent="0.25">
      <c r="A319" s="672"/>
      <c r="B319" s="839"/>
      <c r="C319" s="674"/>
      <c r="D319" s="674"/>
      <c r="E319" s="228" t="s">
        <v>2593</v>
      </c>
      <c r="F319" s="229"/>
      <c r="G319" s="245" t="s">
        <v>1544</v>
      </c>
      <c r="H319" s="673"/>
      <c r="I319" s="673"/>
      <c r="J319" s="673"/>
      <c r="K319" s="711"/>
      <c r="L319" s="622"/>
      <c r="M319" s="622"/>
      <c r="N319" s="622"/>
      <c r="O319" s="845"/>
    </row>
    <row r="320" spans="1:15" ht="18.75" outlineLevel="1" x14ac:dyDescent="0.25">
      <c r="A320" s="672"/>
      <c r="B320" s="839"/>
      <c r="C320" s="674"/>
      <c r="D320" s="674"/>
      <c r="E320" s="228" t="s">
        <v>2110</v>
      </c>
      <c r="F320" s="229"/>
      <c r="G320" s="245" t="s">
        <v>1544</v>
      </c>
      <c r="H320" s="673"/>
      <c r="I320" s="673"/>
      <c r="J320" s="673"/>
      <c r="K320" s="711"/>
      <c r="L320" s="622"/>
      <c r="M320" s="622"/>
      <c r="N320" s="622"/>
      <c r="O320" s="845"/>
    </row>
    <row r="321" spans="1:15" ht="18.75" outlineLevel="1" x14ac:dyDescent="0.25">
      <c r="A321" s="672"/>
      <c r="B321" s="839"/>
      <c r="C321" s="674"/>
      <c r="D321" s="674"/>
      <c r="E321" s="228" t="s">
        <v>2594</v>
      </c>
      <c r="F321" s="229"/>
      <c r="G321" s="245" t="s">
        <v>1544</v>
      </c>
      <c r="H321" s="673"/>
      <c r="I321" s="673"/>
      <c r="J321" s="673"/>
      <c r="K321" s="711"/>
      <c r="L321" s="622"/>
      <c r="M321" s="622"/>
      <c r="N321" s="622"/>
      <c r="O321" s="845"/>
    </row>
    <row r="322" spans="1:15" ht="18.75" outlineLevel="1" x14ac:dyDescent="0.25">
      <c r="A322" s="672"/>
      <c r="B322" s="839"/>
      <c r="C322" s="674"/>
      <c r="D322" s="674"/>
      <c r="E322" s="228" t="s">
        <v>2032</v>
      </c>
      <c r="F322" s="229"/>
      <c r="G322" s="245" t="s">
        <v>1544</v>
      </c>
      <c r="H322" s="673"/>
      <c r="I322" s="673"/>
      <c r="J322" s="673"/>
      <c r="K322" s="711"/>
      <c r="L322" s="622"/>
      <c r="M322" s="622"/>
      <c r="N322" s="622"/>
      <c r="O322" s="845"/>
    </row>
    <row r="323" spans="1:15" ht="18.75" outlineLevel="1" x14ac:dyDescent="0.25">
      <c r="A323" s="672"/>
      <c r="B323" s="839"/>
      <c r="C323" s="674"/>
      <c r="D323" s="674"/>
      <c r="E323" s="228" t="s">
        <v>2106</v>
      </c>
      <c r="F323" s="229"/>
      <c r="G323" s="245" t="s">
        <v>1544</v>
      </c>
      <c r="H323" s="673"/>
      <c r="I323" s="673"/>
      <c r="J323" s="673"/>
      <c r="K323" s="711"/>
      <c r="L323" s="622"/>
      <c r="M323" s="622"/>
      <c r="N323" s="622"/>
      <c r="O323" s="845"/>
    </row>
    <row r="324" spans="1:15" ht="18.75" outlineLevel="1" x14ac:dyDescent="0.25">
      <c r="A324" s="672"/>
      <c r="B324" s="839"/>
      <c r="C324" s="674"/>
      <c r="D324" s="674"/>
      <c r="E324" s="228" t="s">
        <v>2595</v>
      </c>
      <c r="F324" s="229"/>
      <c r="G324" s="245" t="s">
        <v>1544</v>
      </c>
      <c r="H324" s="673"/>
      <c r="I324" s="673"/>
      <c r="J324" s="673"/>
      <c r="K324" s="711"/>
      <c r="L324" s="622"/>
      <c r="M324" s="622"/>
      <c r="N324" s="622"/>
      <c r="O324" s="845"/>
    </row>
    <row r="325" spans="1:15" ht="18.75" outlineLevel="1" x14ac:dyDescent="0.25">
      <c r="A325" s="672"/>
      <c r="B325" s="839"/>
      <c r="C325" s="674"/>
      <c r="D325" s="674"/>
      <c r="E325" s="228" t="s">
        <v>2108</v>
      </c>
      <c r="F325" s="229"/>
      <c r="G325" s="245" t="s">
        <v>1544</v>
      </c>
      <c r="H325" s="673"/>
      <c r="I325" s="673"/>
      <c r="J325" s="673"/>
      <c r="K325" s="711"/>
      <c r="L325" s="622"/>
      <c r="M325" s="622"/>
      <c r="N325" s="622"/>
      <c r="O325" s="845"/>
    </row>
    <row r="326" spans="1:15" ht="18.75" outlineLevel="1" x14ac:dyDescent="0.25">
      <c r="A326" s="672"/>
      <c r="B326" s="839"/>
      <c r="C326" s="674"/>
      <c r="D326" s="674"/>
      <c r="E326" s="228" t="s">
        <v>2104</v>
      </c>
      <c r="F326" s="229"/>
      <c r="G326" s="245" t="s">
        <v>1544</v>
      </c>
      <c r="H326" s="673"/>
      <c r="I326" s="673"/>
      <c r="J326" s="673"/>
      <c r="K326" s="711"/>
      <c r="L326" s="622"/>
      <c r="M326" s="622"/>
      <c r="N326" s="622"/>
      <c r="O326" s="845"/>
    </row>
    <row r="327" spans="1:15" ht="18.75" outlineLevel="1" x14ac:dyDescent="0.25">
      <c r="A327" s="672"/>
      <c r="B327" s="839"/>
      <c r="C327" s="674"/>
      <c r="D327" s="674"/>
      <c r="E327" s="228" t="s">
        <v>2315</v>
      </c>
      <c r="F327" s="229"/>
      <c r="G327" s="245" t="s">
        <v>1544</v>
      </c>
      <c r="H327" s="673"/>
      <c r="I327" s="673"/>
      <c r="J327" s="673"/>
      <c r="K327" s="711"/>
      <c r="L327" s="622"/>
      <c r="M327" s="622"/>
      <c r="N327" s="622"/>
      <c r="O327" s="845"/>
    </row>
    <row r="328" spans="1:15" ht="18.75" outlineLevel="1" x14ac:dyDescent="0.25">
      <c r="A328" s="672"/>
      <c r="B328" s="839"/>
      <c r="C328" s="674"/>
      <c r="D328" s="674"/>
      <c r="E328" s="228" t="s">
        <v>2596</v>
      </c>
      <c r="F328" s="229"/>
      <c r="G328" s="245" t="s">
        <v>1544</v>
      </c>
      <c r="H328" s="673"/>
      <c r="I328" s="673"/>
      <c r="J328" s="673"/>
      <c r="K328" s="711"/>
      <c r="L328" s="622"/>
      <c r="M328" s="622"/>
      <c r="N328" s="622"/>
      <c r="O328" s="845"/>
    </row>
    <row r="329" spans="1:15" ht="18.75" outlineLevel="1" x14ac:dyDescent="0.25">
      <c r="A329" s="672"/>
      <c r="B329" s="839"/>
      <c r="C329" s="674"/>
      <c r="D329" s="674"/>
      <c r="E329" s="228" t="s">
        <v>1560</v>
      </c>
      <c r="F329" s="229"/>
      <c r="G329" s="245" t="s">
        <v>1544</v>
      </c>
      <c r="H329" s="673"/>
      <c r="I329" s="673"/>
      <c r="J329" s="673"/>
      <c r="K329" s="711"/>
      <c r="L329" s="622"/>
      <c r="M329" s="622"/>
      <c r="N329" s="622"/>
      <c r="O329" s="845"/>
    </row>
    <row r="330" spans="1:15" ht="18.75" outlineLevel="1" x14ac:dyDescent="0.25">
      <c r="A330" s="672"/>
      <c r="B330" s="839"/>
      <c r="C330" s="674"/>
      <c r="D330" s="674"/>
      <c r="E330" s="228" t="s">
        <v>2111</v>
      </c>
      <c r="F330" s="229"/>
      <c r="G330" s="245" t="s">
        <v>1544</v>
      </c>
      <c r="H330" s="673"/>
      <c r="I330" s="673"/>
      <c r="J330" s="673"/>
      <c r="K330" s="711"/>
      <c r="L330" s="622"/>
      <c r="M330" s="622"/>
      <c r="N330" s="622"/>
      <c r="O330" s="845"/>
    </row>
    <row r="331" spans="1:15" ht="18.75" outlineLevel="1" x14ac:dyDescent="0.25">
      <c r="A331" s="672"/>
      <c r="B331" s="839"/>
      <c r="C331" s="674"/>
      <c r="D331" s="674"/>
      <c r="E331" s="228" t="s">
        <v>2597</v>
      </c>
      <c r="F331" s="229"/>
      <c r="G331" s="245" t="s">
        <v>1544</v>
      </c>
      <c r="H331" s="673"/>
      <c r="I331" s="673"/>
      <c r="J331" s="673"/>
      <c r="K331" s="711"/>
      <c r="L331" s="622"/>
      <c r="M331" s="622"/>
      <c r="N331" s="622"/>
      <c r="O331" s="845"/>
    </row>
    <row r="332" spans="1:15" ht="18.75" outlineLevel="1" x14ac:dyDescent="0.25">
      <c r="A332" s="672"/>
      <c r="B332" s="839"/>
      <c r="C332" s="674"/>
      <c r="D332" s="674"/>
      <c r="E332" s="228" t="s">
        <v>2598</v>
      </c>
      <c r="F332" s="229"/>
      <c r="G332" s="245" t="s">
        <v>1544</v>
      </c>
      <c r="H332" s="673"/>
      <c r="I332" s="673"/>
      <c r="J332" s="673"/>
      <c r="K332" s="711"/>
      <c r="L332" s="622"/>
      <c r="M332" s="622"/>
      <c r="N332" s="622"/>
      <c r="O332" s="845"/>
    </row>
    <row r="333" spans="1:15" ht="18.75" outlineLevel="1" x14ac:dyDescent="0.25">
      <c r="A333" s="672"/>
      <c r="B333" s="839"/>
      <c r="C333" s="674"/>
      <c r="D333" s="674"/>
      <c r="E333" s="228" t="s">
        <v>2599</v>
      </c>
      <c r="F333" s="229"/>
      <c r="G333" s="245" t="s">
        <v>1544</v>
      </c>
      <c r="H333" s="673"/>
      <c r="I333" s="673"/>
      <c r="J333" s="673"/>
      <c r="K333" s="711"/>
      <c r="L333" s="622"/>
      <c r="M333" s="622"/>
      <c r="N333" s="622"/>
      <c r="O333" s="845"/>
    </row>
    <row r="334" spans="1:15" ht="18.75" outlineLevel="1" x14ac:dyDescent="0.25">
      <c r="A334" s="672"/>
      <c r="B334" s="839"/>
      <c r="C334" s="674"/>
      <c r="D334" s="674"/>
      <c r="E334" s="228" t="s">
        <v>2114</v>
      </c>
      <c r="F334" s="229"/>
      <c r="G334" s="245" t="s">
        <v>1544</v>
      </c>
      <c r="H334" s="673"/>
      <c r="I334" s="673"/>
      <c r="J334" s="673"/>
      <c r="K334" s="711"/>
      <c r="L334" s="622"/>
      <c r="M334" s="622"/>
      <c r="N334" s="622"/>
      <c r="O334" s="845"/>
    </row>
    <row r="335" spans="1:15" ht="18.75" outlineLevel="1" x14ac:dyDescent="0.25">
      <c r="A335" s="672"/>
      <c r="B335" s="839"/>
      <c r="C335" s="674" t="s">
        <v>2600</v>
      </c>
      <c r="D335" s="674"/>
      <c r="E335" s="228"/>
      <c r="F335" s="229"/>
      <c r="G335" s="245" t="s">
        <v>1544</v>
      </c>
      <c r="H335" s="673"/>
      <c r="I335" s="673"/>
      <c r="J335" s="673"/>
      <c r="K335" s="711"/>
      <c r="L335" s="622"/>
      <c r="M335" s="622"/>
      <c r="N335" s="622"/>
      <c r="O335" s="845"/>
    </row>
    <row r="336" spans="1:15" ht="22.9" customHeight="1" outlineLevel="1" x14ac:dyDescent="0.25">
      <c r="A336" s="672"/>
      <c r="B336" s="839"/>
      <c r="C336" s="674" t="s">
        <v>2601</v>
      </c>
      <c r="D336" s="674"/>
      <c r="E336" s="228" t="s">
        <v>93</v>
      </c>
      <c r="F336" s="229"/>
      <c r="G336" s="245" t="s">
        <v>1544</v>
      </c>
      <c r="H336" s="673"/>
      <c r="I336" s="673"/>
      <c r="J336" s="673"/>
      <c r="K336" s="711"/>
      <c r="L336" s="622"/>
      <c r="M336" s="622"/>
      <c r="N336" s="622"/>
      <c r="O336" s="845"/>
    </row>
    <row r="337" spans="1:15" ht="18.75" outlineLevel="1" x14ac:dyDescent="0.25">
      <c r="A337" s="672"/>
      <c r="B337" s="839"/>
      <c r="C337" s="674"/>
      <c r="D337" s="674"/>
      <c r="E337" s="228" t="s">
        <v>928</v>
      </c>
      <c r="F337" s="229"/>
      <c r="G337" s="245" t="s">
        <v>1544</v>
      </c>
      <c r="H337" s="673"/>
      <c r="I337" s="673"/>
      <c r="J337" s="673"/>
      <c r="K337" s="711"/>
      <c r="L337" s="622"/>
      <c r="M337" s="622"/>
      <c r="N337" s="622"/>
      <c r="O337" s="845"/>
    </row>
    <row r="338" spans="1:15" ht="18.75" outlineLevel="1" x14ac:dyDescent="0.25">
      <c r="A338" s="672"/>
      <c r="B338" s="839"/>
      <c r="C338" s="674"/>
      <c r="D338" s="674"/>
      <c r="E338" s="228" t="s">
        <v>927</v>
      </c>
      <c r="F338" s="229"/>
      <c r="G338" s="245" t="s">
        <v>1544</v>
      </c>
      <c r="H338" s="673"/>
      <c r="I338" s="673"/>
      <c r="J338" s="673"/>
      <c r="K338" s="711"/>
      <c r="L338" s="622"/>
      <c r="M338" s="622"/>
      <c r="N338" s="622"/>
      <c r="O338" s="845"/>
    </row>
    <row r="339" spans="1:15" ht="18.75" outlineLevel="1" x14ac:dyDescent="0.25">
      <c r="A339" s="672"/>
      <c r="B339" s="839"/>
      <c r="C339" s="824" t="s">
        <v>2589</v>
      </c>
      <c r="D339" s="825"/>
      <c r="E339" s="228" t="s">
        <v>188</v>
      </c>
      <c r="F339" s="229"/>
      <c r="G339" s="245" t="s">
        <v>1544</v>
      </c>
      <c r="H339" s="673"/>
      <c r="I339" s="673"/>
      <c r="J339" s="673"/>
      <c r="K339" s="711"/>
      <c r="L339" s="622"/>
      <c r="M339" s="622"/>
      <c r="N339" s="622"/>
      <c r="O339" s="845"/>
    </row>
    <row r="340" spans="1:15" ht="18.75" outlineLevel="1" x14ac:dyDescent="0.25">
      <c r="A340" s="672"/>
      <c r="B340" s="839"/>
      <c r="C340" s="826"/>
      <c r="D340" s="827"/>
      <c r="E340" s="228" t="s">
        <v>2090</v>
      </c>
      <c r="F340" s="229"/>
      <c r="G340" s="245"/>
      <c r="H340" s="673"/>
      <c r="I340" s="673"/>
      <c r="J340" s="673"/>
      <c r="K340" s="711"/>
      <c r="L340" s="622"/>
      <c r="M340" s="622"/>
      <c r="N340" s="622"/>
      <c r="O340" s="845"/>
    </row>
    <row r="341" spans="1:15" ht="18.75" outlineLevel="1" x14ac:dyDescent="0.25">
      <c r="A341" s="672"/>
      <c r="B341" s="839"/>
      <c r="C341" s="826"/>
      <c r="D341" s="827"/>
      <c r="E341" s="228" t="s">
        <v>2590</v>
      </c>
      <c r="F341" s="229"/>
      <c r="G341" s="245"/>
      <c r="H341" s="673"/>
      <c r="I341" s="673"/>
      <c r="J341" s="673"/>
      <c r="K341" s="711"/>
      <c r="L341" s="622"/>
      <c r="M341" s="622"/>
      <c r="N341" s="622"/>
      <c r="O341" s="845"/>
    </row>
    <row r="342" spans="1:15" ht="18.75" outlineLevel="1" x14ac:dyDescent="0.25">
      <c r="A342" s="672"/>
      <c r="B342" s="839"/>
      <c r="C342" s="826"/>
      <c r="D342" s="827"/>
      <c r="E342" s="228" t="s">
        <v>2092</v>
      </c>
      <c r="F342" s="229"/>
      <c r="G342" s="245"/>
      <c r="H342" s="673"/>
      <c r="I342" s="673"/>
      <c r="J342" s="673"/>
      <c r="K342" s="711"/>
      <c r="L342" s="622"/>
      <c r="M342" s="622"/>
      <c r="N342" s="622"/>
      <c r="O342" s="845"/>
    </row>
    <row r="343" spans="1:15" ht="18.75" outlineLevel="1" x14ac:dyDescent="0.25">
      <c r="A343" s="672"/>
      <c r="B343" s="839"/>
      <c r="C343" s="828"/>
      <c r="D343" s="829"/>
      <c r="E343" s="228" t="s">
        <v>110</v>
      </c>
      <c r="F343" s="229"/>
      <c r="G343" s="245"/>
      <c r="H343" s="673"/>
      <c r="I343" s="673"/>
      <c r="J343" s="673"/>
      <c r="K343" s="711"/>
      <c r="L343" s="622"/>
      <c r="M343" s="622"/>
      <c r="N343" s="622"/>
      <c r="O343" s="845"/>
    </row>
    <row r="344" spans="1:15" ht="18.75" outlineLevel="1" x14ac:dyDescent="0.25">
      <c r="A344" s="672"/>
      <c r="B344" s="839"/>
      <c r="C344" s="674" t="s">
        <v>2591</v>
      </c>
      <c r="D344" s="674"/>
      <c r="E344" s="228"/>
      <c r="F344" s="229"/>
      <c r="G344" s="245" t="s">
        <v>1544</v>
      </c>
      <c r="H344" s="673"/>
      <c r="I344" s="673"/>
      <c r="J344" s="673"/>
      <c r="K344" s="711"/>
      <c r="L344" s="622"/>
      <c r="M344" s="622"/>
      <c r="N344" s="622"/>
      <c r="O344" s="845"/>
    </row>
    <row r="345" spans="1:15" ht="18.75" outlineLevel="1" x14ac:dyDescent="0.25">
      <c r="A345" s="672"/>
      <c r="B345" s="839"/>
      <c r="C345" s="824" t="s">
        <v>2592</v>
      </c>
      <c r="D345" s="825"/>
      <c r="E345" s="228" t="s">
        <v>2103</v>
      </c>
      <c r="F345" s="229"/>
      <c r="G345" s="245" t="s">
        <v>1544</v>
      </c>
      <c r="H345" s="673"/>
      <c r="I345" s="673"/>
      <c r="J345" s="673"/>
      <c r="K345" s="711"/>
      <c r="L345" s="622"/>
      <c r="M345" s="622"/>
      <c r="N345" s="622"/>
      <c r="O345" s="845"/>
    </row>
    <row r="346" spans="1:15" ht="18.75" outlineLevel="1" x14ac:dyDescent="0.25">
      <c r="A346" s="672"/>
      <c r="B346" s="839"/>
      <c r="C346" s="826"/>
      <c r="D346" s="827"/>
      <c r="E346" s="228" t="s">
        <v>2593</v>
      </c>
      <c r="F346" s="229"/>
      <c r="G346" s="245" t="s">
        <v>1544</v>
      </c>
      <c r="H346" s="673"/>
      <c r="I346" s="673"/>
      <c r="J346" s="673"/>
      <c r="K346" s="711"/>
      <c r="L346" s="622"/>
      <c r="M346" s="622"/>
      <c r="N346" s="622"/>
      <c r="O346" s="845"/>
    </row>
    <row r="347" spans="1:15" ht="18.75" outlineLevel="1" x14ac:dyDescent="0.25">
      <c r="A347" s="672"/>
      <c r="B347" s="839"/>
      <c r="C347" s="826"/>
      <c r="D347" s="827"/>
      <c r="E347" s="228" t="s">
        <v>2110</v>
      </c>
      <c r="F347" s="229"/>
      <c r="G347" s="245" t="s">
        <v>1544</v>
      </c>
      <c r="H347" s="673"/>
      <c r="I347" s="673"/>
      <c r="J347" s="673"/>
      <c r="K347" s="711"/>
      <c r="L347" s="622"/>
      <c r="M347" s="622"/>
      <c r="N347" s="622"/>
      <c r="O347" s="845"/>
    </row>
    <row r="348" spans="1:15" ht="18.75" outlineLevel="1" x14ac:dyDescent="0.25">
      <c r="A348" s="672"/>
      <c r="B348" s="839"/>
      <c r="C348" s="826"/>
      <c r="D348" s="827"/>
      <c r="E348" s="228" t="s">
        <v>2594</v>
      </c>
      <c r="F348" s="229"/>
      <c r="G348" s="245" t="s">
        <v>1544</v>
      </c>
      <c r="H348" s="673"/>
      <c r="I348" s="673"/>
      <c r="J348" s="673"/>
      <c r="K348" s="711"/>
      <c r="L348" s="622"/>
      <c r="M348" s="622"/>
      <c r="N348" s="622"/>
      <c r="O348" s="845"/>
    </row>
    <row r="349" spans="1:15" ht="18.75" outlineLevel="1" x14ac:dyDescent="0.25">
      <c r="A349" s="672"/>
      <c r="B349" s="839"/>
      <c r="C349" s="826"/>
      <c r="D349" s="827"/>
      <c r="E349" s="228" t="s">
        <v>2032</v>
      </c>
      <c r="F349" s="229"/>
      <c r="G349" s="245" t="s">
        <v>1544</v>
      </c>
      <c r="H349" s="673"/>
      <c r="I349" s="673"/>
      <c r="J349" s="673"/>
      <c r="K349" s="711"/>
      <c r="L349" s="622"/>
      <c r="M349" s="622"/>
      <c r="N349" s="622"/>
      <c r="O349" s="845"/>
    </row>
    <row r="350" spans="1:15" ht="18.75" outlineLevel="1" x14ac:dyDescent="0.25">
      <c r="A350" s="672"/>
      <c r="B350" s="839"/>
      <c r="C350" s="826"/>
      <c r="D350" s="827"/>
      <c r="E350" s="228" t="s">
        <v>2106</v>
      </c>
      <c r="F350" s="229"/>
      <c r="G350" s="245" t="s">
        <v>1544</v>
      </c>
      <c r="H350" s="673"/>
      <c r="I350" s="673"/>
      <c r="J350" s="673"/>
      <c r="K350" s="711"/>
      <c r="L350" s="622"/>
      <c r="M350" s="622"/>
      <c r="N350" s="622"/>
      <c r="O350" s="845"/>
    </row>
    <row r="351" spans="1:15" ht="18.75" outlineLevel="1" x14ac:dyDescent="0.25">
      <c r="A351" s="672"/>
      <c r="B351" s="839"/>
      <c r="C351" s="826"/>
      <c r="D351" s="827"/>
      <c r="E351" s="228" t="s">
        <v>2595</v>
      </c>
      <c r="F351" s="229"/>
      <c r="G351" s="245" t="s">
        <v>1544</v>
      </c>
      <c r="H351" s="673"/>
      <c r="I351" s="673"/>
      <c r="J351" s="673"/>
      <c r="K351" s="711"/>
      <c r="L351" s="622"/>
      <c r="M351" s="622"/>
      <c r="N351" s="622"/>
      <c r="O351" s="845"/>
    </row>
    <row r="352" spans="1:15" ht="18.75" outlineLevel="1" x14ac:dyDescent="0.25">
      <c r="A352" s="672"/>
      <c r="B352" s="839"/>
      <c r="C352" s="826"/>
      <c r="D352" s="827"/>
      <c r="E352" s="228" t="s">
        <v>2108</v>
      </c>
      <c r="F352" s="229"/>
      <c r="G352" s="245" t="s">
        <v>1544</v>
      </c>
      <c r="H352" s="673"/>
      <c r="I352" s="673"/>
      <c r="J352" s="673"/>
      <c r="K352" s="711"/>
      <c r="L352" s="622"/>
      <c r="M352" s="622"/>
      <c r="N352" s="622"/>
      <c r="O352" s="845"/>
    </row>
    <row r="353" spans="1:17" ht="18.75" outlineLevel="1" x14ac:dyDescent="0.25">
      <c r="A353" s="672"/>
      <c r="B353" s="839"/>
      <c r="C353" s="826"/>
      <c r="D353" s="827"/>
      <c r="E353" s="228" t="s">
        <v>2104</v>
      </c>
      <c r="F353" s="229"/>
      <c r="G353" s="245" t="s">
        <v>1544</v>
      </c>
      <c r="H353" s="673"/>
      <c r="I353" s="673"/>
      <c r="J353" s="673"/>
      <c r="K353" s="711"/>
      <c r="L353" s="622"/>
      <c r="M353" s="622"/>
      <c r="N353" s="622"/>
      <c r="O353" s="845"/>
    </row>
    <row r="354" spans="1:17" ht="18.75" outlineLevel="1" x14ac:dyDescent="0.25">
      <c r="A354" s="672"/>
      <c r="B354" s="839"/>
      <c r="C354" s="826"/>
      <c r="D354" s="827"/>
      <c r="E354" s="228" t="s">
        <v>2315</v>
      </c>
      <c r="F354" s="229"/>
      <c r="G354" s="245" t="s">
        <v>1544</v>
      </c>
      <c r="H354" s="673"/>
      <c r="I354" s="673"/>
      <c r="J354" s="673"/>
      <c r="K354" s="711"/>
      <c r="L354" s="622"/>
      <c r="M354" s="622"/>
      <c r="N354" s="622"/>
      <c r="O354" s="845"/>
    </row>
    <row r="355" spans="1:17" ht="18.75" outlineLevel="1" x14ac:dyDescent="0.25">
      <c r="A355" s="672"/>
      <c r="B355" s="839"/>
      <c r="C355" s="826"/>
      <c r="D355" s="827"/>
      <c r="E355" s="228" t="s">
        <v>2596</v>
      </c>
      <c r="F355" s="229"/>
      <c r="G355" s="245" t="s">
        <v>1544</v>
      </c>
      <c r="H355" s="673"/>
      <c r="I355" s="673"/>
      <c r="J355" s="673"/>
      <c r="K355" s="711"/>
      <c r="L355" s="622"/>
      <c r="M355" s="622"/>
      <c r="N355" s="622"/>
      <c r="O355" s="845"/>
    </row>
    <row r="356" spans="1:17" ht="18.75" outlineLevel="1" x14ac:dyDescent="0.25">
      <c r="A356" s="672"/>
      <c r="B356" s="839"/>
      <c r="C356" s="826"/>
      <c r="D356" s="827"/>
      <c r="E356" s="228" t="s">
        <v>1560</v>
      </c>
      <c r="F356" s="229"/>
      <c r="G356" s="245" t="s">
        <v>1544</v>
      </c>
      <c r="H356" s="673"/>
      <c r="I356" s="673"/>
      <c r="J356" s="673"/>
      <c r="K356" s="711"/>
      <c r="L356" s="622"/>
      <c r="M356" s="622"/>
      <c r="N356" s="622"/>
      <c r="O356" s="845"/>
    </row>
    <row r="357" spans="1:17" ht="18.75" outlineLevel="1" x14ac:dyDescent="0.25">
      <c r="A357" s="672"/>
      <c r="B357" s="839"/>
      <c r="C357" s="826"/>
      <c r="D357" s="827"/>
      <c r="E357" s="228" t="s">
        <v>2111</v>
      </c>
      <c r="F357" s="229"/>
      <c r="G357" s="245" t="s">
        <v>1544</v>
      </c>
      <c r="H357" s="673"/>
      <c r="I357" s="673"/>
      <c r="J357" s="673"/>
      <c r="K357" s="711"/>
      <c r="L357" s="622"/>
      <c r="M357" s="622"/>
      <c r="N357" s="622"/>
      <c r="O357" s="845"/>
    </row>
    <row r="358" spans="1:17" ht="18.75" outlineLevel="1" x14ac:dyDescent="0.25">
      <c r="A358" s="672"/>
      <c r="B358" s="839"/>
      <c r="C358" s="826"/>
      <c r="D358" s="827"/>
      <c r="E358" s="228" t="s">
        <v>2597</v>
      </c>
      <c r="F358" s="229"/>
      <c r="G358" s="245" t="s">
        <v>1544</v>
      </c>
      <c r="H358" s="673"/>
      <c r="I358" s="673"/>
      <c r="J358" s="673"/>
      <c r="K358" s="711"/>
      <c r="L358" s="622"/>
      <c r="M358" s="622"/>
      <c r="N358" s="622"/>
      <c r="O358" s="845"/>
    </row>
    <row r="359" spans="1:17" ht="18.75" outlineLevel="1" x14ac:dyDescent="0.25">
      <c r="A359" s="672"/>
      <c r="B359" s="839"/>
      <c r="C359" s="826"/>
      <c r="D359" s="827"/>
      <c r="E359" s="228" t="s">
        <v>2598</v>
      </c>
      <c r="F359" s="229"/>
      <c r="G359" s="245" t="s">
        <v>1544</v>
      </c>
      <c r="H359" s="673"/>
      <c r="I359" s="673"/>
      <c r="J359" s="673"/>
      <c r="K359" s="711"/>
      <c r="L359" s="622"/>
      <c r="M359" s="622"/>
      <c r="N359" s="622"/>
      <c r="O359" s="845"/>
    </row>
    <row r="360" spans="1:17" ht="18.75" outlineLevel="1" x14ac:dyDescent="0.25">
      <c r="A360" s="672"/>
      <c r="B360" s="839"/>
      <c r="C360" s="826"/>
      <c r="D360" s="827"/>
      <c r="E360" s="228" t="s">
        <v>2599</v>
      </c>
      <c r="F360" s="229"/>
      <c r="G360" s="245" t="s">
        <v>1544</v>
      </c>
      <c r="H360" s="673"/>
      <c r="I360" s="673"/>
      <c r="J360" s="673"/>
      <c r="K360" s="711"/>
      <c r="L360" s="622"/>
      <c r="M360" s="622"/>
      <c r="N360" s="622"/>
      <c r="O360" s="845"/>
    </row>
    <row r="361" spans="1:17" ht="18.75" outlineLevel="1" x14ac:dyDescent="0.25">
      <c r="A361" s="672"/>
      <c r="B361" s="839"/>
      <c r="C361" s="828"/>
      <c r="D361" s="829"/>
      <c r="E361" s="228" t="s">
        <v>2114</v>
      </c>
      <c r="F361" s="229"/>
      <c r="G361" s="245" t="s">
        <v>1544</v>
      </c>
      <c r="H361" s="673"/>
      <c r="I361" s="673"/>
      <c r="J361" s="673"/>
      <c r="K361" s="711"/>
      <c r="L361" s="622"/>
      <c r="M361" s="622"/>
      <c r="N361" s="622"/>
      <c r="O361" s="845"/>
    </row>
    <row r="362" spans="1:17" ht="18.75" outlineLevel="1" x14ac:dyDescent="0.25">
      <c r="A362" s="672"/>
      <c r="B362" s="839"/>
      <c r="C362" s="836" t="s">
        <v>2600</v>
      </c>
      <c r="D362" s="837"/>
      <c r="E362" s="228"/>
      <c r="F362" s="229"/>
      <c r="G362" s="245" t="s">
        <v>1544</v>
      </c>
      <c r="H362" s="673"/>
      <c r="I362" s="673"/>
      <c r="J362" s="673"/>
      <c r="K362" s="712"/>
      <c r="L362" s="622"/>
      <c r="M362" s="622"/>
      <c r="N362" s="622"/>
      <c r="O362" s="845"/>
    </row>
    <row r="363" spans="1:17" outlineLevel="1" x14ac:dyDescent="0.25">
      <c r="A363" s="216"/>
      <c r="B363" s="217"/>
      <c r="C363" s="218"/>
      <c r="D363" s="838"/>
      <c r="E363" s="838"/>
      <c r="F363" s="221"/>
      <c r="G363" s="343"/>
      <c r="H363" s="307"/>
      <c r="I363" s="223"/>
      <c r="J363" s="223"/>
      <c r="K363" s="223"/>
      <c r="L363" s="223"/>
      <c r="M363" s="223"/>
      <c r="O363" s="205"/>
      <c r="P363" s="224"/>
      <c r="Q363" s="223"/>
    </row>
    <row r="364" spans="1:17" ht="16.5" outlineLevel="1" x14ac:dyDescent="0.25">
      <c r="A364" s="687"/>
      <c r="B364" s="688"/>
      <c r="C364" s="688"/>
      <c r="D364" s="688"/>
      <c r="E364" s="688"/>
      <c r="F364" s="688"/>
      <c r="G364" s="688"/>
      <c r="H364" s="688"/>
      <c r="I364" s="688"/>
      <c r="J364" s="688"/>
      <c r="K364" s="688"/>
      <c r="L364" s="688"/>
      <c r="M364" s="688"/>
      <c r="N364" s="688"/>
      <c r="O364" s="688"/>
    </row>
    <row r="365" spans="1:17" ht="18.75" outlineLevel="1" x14ac:dyDescent="0.25">
      <c r="A365" s="672" t="s">
        <v>2602</v>
      </c>
      <c r="B365" s="839" t="s">
        <v>2603</v>
      </c>
      <c r="C365" s="674" t="s">
        <v>2604</v>
      </c>
      <c r="D365" s="674"/>
      <c r="E365" s="228"/>
      <c r="F365" s="222"/>
      <c r="G365" s="344" t="s">
        <v>1544</v>
      </c>
      <c r="H365" s="673"/>
      <c r="I365" s="673"/>
      <c r="J365" s="673"/>
      <c r="K365" s="710" t="s">
        <v>2573</v>
      </c>
      <c r="L365" s="622"/>
      <c r="M365" s="622" t="s">
        <v>2605</v>
      </c>
      <c r="N365" s="622" t="s">
        <v>3018</v>
      </c>
      <c r="O365" s="846"/>
    </row>
    <row r="366" spans="1:17" ht="18.75" outlineLevel="1" x14ac:dyDescent="0.25">
      <c r="A366" s="672"/>
      <c r="B366" s="839"/>
      <c r="C366" s="674" t="s">
        <v>2606</v>
      </c>
      <c r="D366" s="674"/>
      <c r="E366" s="228" t="s">
        <v>93</v>
      </c>
      <c r="F366" s="222"/>
      <c r="G366" s="344" t="s">
        <v>1544</v>
      </c>
      <c r="H366" s="673"/>
      <c r="I366" s="673"/>
      <c r="J366" s="673"/>
      <c r="K366" s="711"/>
      <c r="L366" s="622"/>
      <c r="M366" s="622"/>
      <c r="N366" s="622"/>
      <c r="O366" s="846"/>
    </row>
    <row r="367" spans="1:17" ht="18.75" outlineLevel="1" x14ac:dyDescent="0.25">
      <c r="A367" s="672"/>
      <c r="B367" s="839"/>
      <c r="C367" s="674"/>
      <c r="D367" s="674"/>
      <c r="E367" s="228" t="s">
        <v>928</v>
      </c>
      <c r="F367" s="222"/>
      <c r="G367" s="344" t="s">
        <v>1544</v>
      </c>
      <c r="H367" s="673"/>
      <c r="I367" s="673"/>
      <c r="J367" s="673"/>
      <c r="K367" s="711"/>
      <c r="L367" s="622"/>
      <c r="M367" s="622"/>
      <c r="N367" s="622"/>
      <c r="O367" s="846"/>
    </row>
    <row r="368" spans="1:17" ht="18.75" outlineLevel="1" x14ac:dyDescent="0.25">
      <c r="A368" s="672"/>
      <c r="B368" s="839"/>
      <c r="C368" s="674"/>
      <c r="D368" s="674"/>
      <c r="E368" s="228" t="s">
        <v>927</v>
      </c>
      <c r="F368" s="222"/>
      <c r="G368" s="344" t="s">
        <v>1544</v>
      </c>
      <c r="H368" s="673"/>
      <c r="I368" s="673"/>
      <c r="J368" s="673"/>
      <c r="K368" s="711"/>
      <c r="L368" s="622"/>
      <c r="M368" s="622"/>
      <c r="N368" s="622"/>
      <c r="O368" s="846"/>
    </row>
    <row r="369" spans="1:15" ht="22.9" customHeight="1" outlineLevel="1" x14ac:dyDescent="0.25">
      <c r="A369" s="672"/>
      <c r="B369" s="839"/>
      <c r="C369" s="674" t="s">
        <v>2607</v>
      </c>
      <c r="D369" s="674"/>
      <c r="E369" s="228" t="s">
        <v>93</v>
      </c>
      <c r="F369" s="222"/>
      <c r="G369" s="344" t="s">
        <v>1544</v>
      </c>
      <c r="H369" s="673"/>
      <c r="I369" s="673"/>
      <c r="J369" s="673"/>
      <c r="K369" s="711"/>
      <c r="L369" s="622"/>
      <c r="M369" s="622"/>
      <c r="N369" s="622"/>
      <c r="O369" s="846"/>
    </row>
    <row r="370" spans="1:15" ht="18.75" outlineLevel="1" x14ac:dyDescent="0.25">
      <c r="A370" s="672"/>
      <c r="B370" s="839"/>
      <c r="C370" s="674"/>
      <c r="D370" s="674"/>
      <c r="E370" s="228" t="s">
        <v>928</v>
      </c>
      <c r="F370" s="222"/>
      <c r="G370" s="344" t="s">
        <v>1544</v>
      </c>
      <c r="H370" s="673"/>
      <c r="I370" s="673"/>
      <c r="J370" s="673"/>
      <c r="K370" s="711"/>
      <c r="L370" s="622"/>
      <c r="M370" s="622"/>
      <c r="N370" s="622"/>
      <c r="O370" s="846"/>
    </row>
    <row r="371" spans="1:15" ht="18.75" outlineLevel="1" x14ac:dyDescent="0.25">
      <c r="A371" s="672"/>
      <c r="B371" s="839"/>
      <c r="C371" s="674"/>
      <c r="D371" s="674"/>
      <c r="E371" s="228" t="s">
        <v>927</v>
      </c>
      <c r="F371" s="222"/>
      <c r="G371" s="344" t="s">
        <v>1544</v>
      </c>
      <c r="H371" s="673"/>
      <c r="I371" s="673"/>
      <c r="J371" s="673"/>
      <c r="K371" s="711"/>
      <c r="L371" s="622"/>
      <c r="M371" s="622"/>
      <c r="N371" s="622"/>
      <c r="O371" s="846"/>
    </row>
    <row r="372" spans="1:15" ht="18.75" outlineLevel="1" x14ac:dyDescent="0.25">
      <c r="A372" s="672"/>
      <c r="B372" s="839"/>
      <c r="C372" s="824" t="s">
        <v>2608</v>
      </c>
      <c r="D372" s="825"/>
      <c r="E372" s="228" t="s">
        <v>130</v>
      </c>
      <c r="F372" s="222"/>
      <c r="G372" s="344" t="s">
        <v>1544</v>
      </c>
      <c r="H372" s="673"/>
      <c r="I372" s="673"/>
      <c r="J372" s="673"/>
      <c r="K372" s="711"/>
      <c r="L372" s="622"/>
      <c r="M372" s="622"/>
      <c r="N372" s="622"/>
      <c r="O372" s="846"/>
    </row>
    <row r="373" spans="1:15" ht="18.75" outlineLevel="1" x14ac:dyDescent="0.25">
      <c r="A373" s="672"/>
      <c r="B373" s="839"/>
      <c r="C373" s="826"/>
      <c r="D373" s="827"/>
      <c r="E373" s="228" t="s">
        <v>2609</v>
      </c>
      <c r="F373" s="222"/>
      <c r="G373" s="344"/>
      <c r="H373" s="673"/>
      <c r="I373" s="673"/>
      <c r="J373" s="673"/>
      <c r="K373" s="711"/>
      <c r="L373" s="622"/>
      <c r="M373" s="622"/>
      <c r="N373" s="622"/>
      <c r="O373" s="846"/>
    </row>
    <row r="374" spans="1:15" ht="18.75" outlineLevel="1" x14ac:dyDescent="0.25">
      <c r="A374" s="672"/>
      <c r="B374" s="839"/>
      <c r="C374" s="826"/>
      <c r="D374" s="827"/>
      <c r="E374" s="228" t="s">
        <v>2610</v>
      </c>
      <c r="F374" s="222"/>
      <c r="G374" s="344"/>
      <c r="H374" s="673"/>
      <c r="I374" s="673"/>
      <c r="J374" s="673"/>
      <c r="K374" s="711"/>
      <c r="L374" s="622"/>
      <c r="M374" s="622"/>
      <c r="N374" s="622"/>
      <c r="O374" s="846"/>
    </row>
    <row r="375" spans="1:15" ht="18.75" outlineLevel="1" x14ac:dyDescent="0.25">
      <c r="A375" s="672"/>
      <c r="B375" s="839"/>
      <c r="C375" s="826"/>
      <c r="D375" s="827"/>
      <c r="E375" s="228" t="s">
        <v>2611</v>
      </c>
      <c r="F375" s="222"/>
      <c r="G375" s="344"/>
      <c r="H375" s="673"/>
      <c r="I375" s="673"/>
      <c r="J375" s="673"/>
      <c r="K375" s="711"/>
      <c r="L375" s="622"/>
      <c r="M375" s="622"/>
      <c r="N375" s="622"/>
      <c r="O375" s="846"/>
    </row>
    <row r="376" spans="1:15" ht="18.75" outlineLevel="1" x14ac:dyDescent="0.25">
      <c r="A376" s="672"/>
      <c r="B376" s="839"/>
      <c r="C376" s="826"/>
      <c r="D376" s="827"/>
      <c r="E376" s="228" t="s">
        <v>2612</v>
      </c>
      <c r="F376" s="222"/>
      <c r="G376" s="344"/>
      <c r="H376" s="673"/>
      <c r="I376" s="673"/>
      <c r="J376" s="673"/>
      <c r="K376" s="711"/>
      <c r="L376" s="622"/>
      <c r="M376" s="622"/>
      <c r="N376" s="622"/>
      <c r="O376" s="846"/>
    </row>
    <row r="377" spans="1:15" ht="18.75" outlineLevel="1" x14ac:dyDescent="0.25">
      <c r="A377" s="672"/>
      <c r="B377" s="839"/>
      <c r="C377" s="674" t="s">
        <v>2613</v>
      </c>
      <c r="D377" s="674"/>
      <c r="E377" s="228"/>
      <c r="F377" s="222"/>
      <c r="G377" s="344" t="s">
        <v>1544</v>
      </c>
      <c r="H377" s="673"/>
      <c r="I377" s="673"/>
      <c r="J377" s="673"/>
      <c r="K377" s="711"/>
      <c r="L377" s="622"/>
      <c r="M377" s="622"/>
      <c r="N377" s="622"/>
      <c r="O377" s="846"/>
    </row>
    <row r="378" spans="1:15" ht="18.75" outlineLevel="1" x14ac:dyDescent="0.25">
      <c r="A378" s="672"/>
      <c r="B378" s="839"/>
      <c r="C378" s="674" t="s">
        <v>2592</v>
      </c>
      <c r="D378" s="674"/>
      <c r="E378" s="228" t="s">
        <v>2103</v>
      </c>
      <c r="F378" s="222"/>
      <c r="G378" s="344" t="s">
        <v>1544</v>
      </c>
      <c r="H378" s="673"/>
      <c r="I378" s="673"/>
      <c r="J378" s="673"/>
      <c r="K378" s="711"/>
      <c r="L378" s="622"/>
      <c r="M378" s="622"/>
      <c r="N378" s="622"/>
      <c r="O378" s="846"/>
    </row>
    <row r="379" spans="1:15" ht="18.75" outlineLevel="1" x14ac:dyDescent="0.25">
      <c r="A379" s="672"/>
      <c r="B379" s="839"/>
      <c r="C379" s="674"/>
      <c r="D379" s="674"/>
      <c r="E379" s="228" t="s">
        <v>2593</v>
      </c>
      <c r="F379" s="222"/>
      <c r="G379" s="344" t="s">
        <v>1544</v>
      </c>
      <c r="H379" s="673"/>
      <c r="I379" s="673"/>
      <c r="J379" s="673"/>
      <c r="K379" s="711"/>
      <c r="L379" s="622"/>
      <c r="M379" s="622"/>
      <c r="N379" s="622"/>
      <c r="O379" s="846"/>
    </row>
    <row r="380" spans="1:15" ht="18.75" outlineLevel="1" x14ac:dyDescent="0.25">
      <c r="A380" s="672"/>
      <c r="B380" s="839"/>
      <c r="C380" s="674"/>
      <c r="D380" s="674"/>
      <c r="E380" s="228" t="s">
        <v>2110</v>
      </c>
      <c r="F380" s="222"/>
      <c r="G380" s="344" t="s">
        <v>1544</v>
      </c>
      <c r="H380" s="673"/>
      <c r="I380" s="673"/>
      <c r="J380" s="673"/>
      <c r="K380" s="711"/>
      <c r="L380" s="622"/>
      <c r="M380" s="622"/>
      <c r="N380" s="622"/>
      <c r="O380" s="846"/>
    </row>
    <row r="381" spans="1:15" ht="18.75" outlineLevel="1" x14ac:dyDescent="0.25">
      <c r="A381" s="672"/>
      <c r="B381" s="839"/>
      <c r="C381" s="674"/>
      <c r="D381" s="674"/>
      <c r="E381" s="228" t="s">
        <v>2594</v>
      </c>
      <c r="F381" s="222"/>
      <c r="G381" s="344" t="s">
        <v>1544</v>
      </c>
      <c r="H381" s="673"/>
      <c r="I381" s="673"/>
      <c r="J381" s="673"/>
      <c r="K381" s="711"/>
      <c r="L381" s="622"/>
      <c r="M381" s="622"/>
      <c r="N381" s="622"/>
      <c r="O381" s="846"/>
    </row>
    <row r="382" spans="1:15" ht="18.75" outlineLevel="1" x14ac:dyDescent="0.25">
      <c r="A382" s="672"/>
      <c r="B382" s="839"/>
      <c r="C382" s="674"/>
      <c r="D382" s="674"/>
      <c r="E382" s="228" t="s">
        <v>2032</v>
      </c>
      <c r="F382" s="222"/>
      <c r="G382" s="344" t="s">
        <v>1544</v>
      </c>
      <c r="H382" s="673"/>
      <c r="I382" s="673"/>
      <c r="J382" s="673"/>
      <c r="K382" s="711"/>
      <c r="L382" s="622"/>
      <c r="M382" s="622"/>
      <c r="N382" s="622"/>
      <c r="O382" s="846"/>
    </row>
    <row r="383" spans="1:15" ht="18.75" outlineLevel="1" x14ac:dyDescent="0.25">
      <c r="A383" s="672"/>
      <c r="B383" s="839"/>
      <c r="C383" s="674"/>
      <c r="D383" s="674"/>
      <c r="E383" s="228" t="s">
        <v>2106</v>
      </c>
      <c r="F383" s="222"/>
      <c r="G383" s="344" t="s">
        <v>1544</v>
      </c>
      <c r="H383" s="673"/>
      <c r="I383" s="673"/>
      <c r="J383" s="673"/>
      <c r="K383" s="711"/>
      <c r="L383" s="622"/>
      <c r="M383" s="622"/>
      <c r="N383" s="622"/>
      <c r="O383" s="846"/>
    </row>
    <row r="384" spans="1:15" ht="18.75" outlineLevel="1" x14ac:dyDescent="0.25">
      <c r="A384" s="672"/>
      <c r="B384" s="839"/>
      <c r="C384" s="674"/>
      <c r="D384" s="674"/>
      <c r="E384" s="228" t="s">
        <v>2595</v>
      </c>
      <c r="F384" s="222"/>
      <c r="G384" s="344" t="s">
        <v>1544</v>
      </c>
      <c r="H384" s="673"/>
      <c r="I384" s="673"/>
      <c r="J384" s="673"/>
      <c r="K384" s="711"/>
      <c r="L384" s="622"/>
      <c r="M384" s="622"/>
      <c r="N384" s="622"/>
      <c r="O384" s="846"/>
    </row>
    <row r="385" spans="1:15" ht="18.75" outlineLevel="1" x14ac:dyDescent="0.25">
      <c r="A385" s="672"/>
      <c r="B385" s="839"/>
      <c r="C385" s="674"/>
      <c r="D385" s="674"/>
      <c r="E385" s="228" t="s">
        <v>2108</v>
      </c>
      <c r="F385" s="222"/>
      <c r="G385" s="344" t="s">
        <v>1544</v>
      </c>
      <c r="H385" s="673"/>
      <c r="I385" s="673"/>
      <c r="J385" s="673"/>
      <c r="K385" s="711"/>
      <c r="L385" s="622"/>
      <c r="M385" s="622"/>
      <c r="N385" s="622"/>
      <c r="O385" s="846"/>
    </row>
    <row r="386" spans="1:15" ht="18.75" outlineLevel="1" x14ac:dyDescent="0.25">
      <c r="A386" s="672"/>
      <c r="B386" s="839"/>
      <c r="C386" s="674"/>
      <c r="D386" s="674"/>
      <c r="E386" s="228" t="s">
        <v>2104</v>
      </c>
      <c r="F386" s="222"/>
      <c r="G386" s="344" t="s">
        <v>1544</v>
      </c>
      <c r="H386" s="673"/>
      <c r="I386" s="673"/>
      <c r="J386" s="673"/>
      <c r="K386" s="711"/>
      <c r="L386" s="622"/>
      <c r="M386" s="622"/>
      <c r="N386" s="622"/>
      <c r="O386" s="846"/>
    </row>
    <row r="387" spans="1:15" ht="18.75" outlineLevel="1" x14ac:dyDescent="0.25">
      <c r="A387" s="672"/>
      <c r="B387" s="839"/>
      <c r="C387" s="674"/>
      <c r="D387" s="674"/>
      <c r="E387" s="228" t="s">
        <v>2315</v>
      </c>
      <c r="F387" s="222"/>
      <c r="G387" s="344" t="s">
        <v>1544</v>
      </c>
      <c r="H387" s="673"/>
      <c r="I387" s="673"/>
      <c r="J387" s="673"/>
      <c r="K387" s="711"/>
      <c r="L387" s="622"/>
      <c r="M387" s="622"/>
      <c r="N387" s="622"/>
      <c r="O387" s="846"/>
    </row>
    <row r="388" spans="1:15" ht="18.75" outlineLevel="1" x14ac:dyDescent="0.25">
      <c r="A388" s="672"/>
      <c r="B388" s="839"/>
      <c r="C388" s="674"/>
      <c r="D388" s="674"/>
      <c r="E388" s="228" t="s">
        <v>2596</v>
      </c>
      <c r="F388" s="222"/>
      <c r="G388" s="344" t="s">
        <v>1544</v>
      </c>
      <c r="H388" s="673"/>
      <c r="I388" s="673"/>
      <c r="J388" s="673"/>
      <c r="K388" s="711"/>
      <c r="L388" s="622"/>
      <c r="M388" s="622"/>
      <c r="N388" s="622"/>
      <c r="O388" s="846"/>
    </row>
    <row r="389" spans="1:15" ht="18.75" outlineLevel="1" x14ac:dyDescent="0.25">
      <c r="A389" s="672"/>
      <c r="B389" s="839"/>
      <c r="C389" s="674"/>
      <c r="D389" s="674"/>
      <c r="E389" s="228" t="s">
        <v>1560</v>
      </c>
      <c r="F389" s="222"/>
      <c r="G389" s="344" t="s">
        <v>1544</v>
      </c>
      <c r="H389" s="673"/>
      <c r="I389" s="673"/>
      <c r="J389" s="673"/>
      <c r="K389" s="711"/>
      <c r="L389" s="622"/>
      <c r="M389" s="622"/>
      <c r="N389" s="622"/>
      <c r="O389" s="846"/>
    </row>
    <row r="390" spans="1:15" ht="18.75" outlineLevel="1" x14ac:dyDescent="0.25">
      <c r="A390" s="672"/>
      <c r="B390" s="839"/>
      <c r="C390" s="674"/>
      <c r="D390" s="674"/>
      <c r="E390" s="228" t="s">
        <v>2111</v>
      </c>
      <c r="F390" s="222"/>
      <c r="G390" s="344" t="s">
        <v>1544</v>
      </c>
      <c r="H390" s="673"/>
      <c r="I390" s="673"/>
      <c r="J390" s="673"/>
      <c r="K390" s="711"/>
      <c r="L390" s="622"/>
      <c r="M390" s="622"/>
      <c r="N390" s="622"/>
      <c r="O390" s="846"/>
    </row>
    <row r="391" spans="1:15" ht="18.75" outlineLevel="1" x14ac:dyDescent="0.25">
      <c r="A391" s="672"/>
      <c r="B391" s="839"/>
      <c r="C391" s="674"/>
      <c r="D391" s="674"/>
      <c r="E391" s="228" t="s">
        <v>2597</v>
      </c>
      <c r="F391" s="222"/>
      <c r="G391" s="344" t="s">
        <v>1544</v>
      </c>
      <c r="H391" s="673"/>
      <c r="I391" s="673"/>
      <c r="J391" s="673"/>
      <c r="K391" s="711"/>
      <c r="L391" s="622"/>
      <c r="M391" s="622"/>
      <c r="N391" s="622"/>
      <c r="O391" s="846"/>
    </row>
    <row r="392" spans="1:15" ht="18.75" outlineLevel="1" x14ac:dyDescent="0.25">
      <c r="A392" s="672"/>
      <c r="B392" s="839"/>
      <c r="C392" s="674"/>
      <c r="D392" s="674"/>
      <c r="E392" s="228" t="s">
        <v>2598</v>
      </c>
      <c r="F392" s="222"/>
      <c r="G392" s="344" t="s">
        <v>1544</v>
      </c>
      <c r="H392" s="673"/>
      <c r="I392" s="673"/>
      <c r="J392" s="673"/>
      <c r="K392" s="711"/>
      <c r="L392" s="622"/>
      <c r="M392" s="622"/>
      <c r="N392" s="622"/>
      <c r="O392" s="846"/>
    </row>
    <row r="393" spans="1:15" ht="18.75" outlineLevel="1" x14ac:dyDescent="0.25">
      <c r="A393" s="672"/>
      <c r="B393" s="839"/>
      <c r="C393" s="674"/>
      <c r="D393" s="674"/>
      <c r="E393" s="228" t="s">
        <v>2599</v>
      </c>
      <c r="F393" s="222"/>
      <c r="G393" s="344" t="s">
        <v>1544</v>
      </c>
      <c r="H393" s="673"/>
      <c r="I393" s="673"/>
      <c r="J393" s="673"/>
      <c r="K393" s="711"/>
      <c r="L393" s="622"/>
      <c r="M393" s="622"/>
      <c r="N393" s="622"/>
      <c r="O393" s="846"/>
    </row>
    <row r="394" spans="1:15" ht="18.75" outlineLevel="1" x14ac:dyDescent="0.25">
      <c r="A394" s="672"/>
      <c r="B394" s="839"/>
      <c r="C394" s="674"/>
      <c r="D394" s="674"/>
      <c r="E394" s="228" t="s">
        <v>2114</v>
      </c>
      <c r="F394" s="222"/>
      <c r="G394" s="344" t="s">
        <v>1544</v>
      </c>
      <c r="H394" s="673"/>
      <c r="I394" s="673"/>
      <c r="J394" s="673"/>
      <c r="K394" s="711"/>
      <c r="L394" s="622"/>
      <c r="M394" s="622"/>
      <c r="N394" s="622"/>
      <c r="O394" s="846"/>
    </row>
    <row r="395" spans="1:15" ht="18.75" outlineLevel="1" x14ac:dyDescent="0.25">
      <c r="A395" s="672"/>
      <c r="B395" s="839"/>
      <c r="C395" s="674" t="s">
        <v>2614</v>
      </c>
      <c r="D395" s="674"/>
      <c r="E395" s="228"/>
      <c r="F395" s="222"/>
      <c r="G395" s="344" t="s">
        <v>1544</v>
      </c>
      <c r="H395" s="673"/>
      <c r="I395" s="673"/>
      <c r="J395" s="673"/>
      <c r="K395" s="711"/>
      <c r="L395" s="622"/>
      <c r="M395" s="622"/>
      <c r="N395" s="622"/>
      <c r="O395" s="846"/>
    </row>
    <row r="396" spans="1:15" ht="22.9" customHeight="1" outlineLevel="1" x14ac:dyDescent="0.25">
      <c r="A396" s="672"/>
      <c r="B396" s="839"/>
      <c r="C396" s="674" t="s">
        <v>2601</v>
      </c>
      <c r="D396" s="674"/>
      <c r="E396" s="228" t="s">
        <v>93</v>
      </c>
      <c r="F396" s="222"/>
      <c r="G396" s="344" t="s">
        <v>1544</v>
      </c>
      <c r="H396" s="673"/>
      <c r="I396" s="673"/>
      <c r="J396" s="673"/>
      <c r="K396" s="711"/>
      <c r="L396" s="622"/>
      <c r="M396" s="622"/>
      <c r="N396" s="622"/>
      <c r="O396" s="846"/>
    </row>
    <row r="397" spans="1:15" ht="18.75" outlineLevel="1" x14ac:dyDescent="0.25">
      <c r="A397" s="672"/>
      <c r="B397" s="839"/>
      <c r="C397" s="674"/>
      <c r="D397" s="674"/>
      <c r="E397" s="228" t="s">
        <v>928</v>
      </c>
      <c r="F397" s="222"/>
      <c r="G397" s="344" t="s">
        <v>1544</v>
      </c>
      <c r="H397" s="673"/>
      <c r="I397" s="673"/>
      <c r="J397" s="673"/>
      <c r="K397" s="711"/>
      <c r="L397" s="622"/>
      <c r="M397" s="622"/>
      <c r="N397" s="622"/>
      <c r="O397" s="846"/>
    </row>
    <row r="398" spans="1:15" ht="18.75" outlineLevel="1" x14ac:dyDescent="0.25">
      <c r="A398" s="672"/>
      <c r="B398" s="839"/>
      <c r="C398" s="674"/>
      <c r="D398" s="674"/>
      <c r="E398" s="228" t="s">
        <v>927</v>
      </c>
      <c r="F398" s="222"/>
      <c r="G398" s="344" t="s">
        <v>1544</v>
      </c>
      <c r="H398" s="673"/>
      <c r="I398" s="673"/>
      <c r="J398" s="673"/>
      <c r="K398" s="711"/>
      <c r="L398" s="622"/>
      <c r="M398" s="622"/>
      <c r="N398" s="622"/>
      <c r="O398" s="846"/>
    </row>
    <row r="399" spans="1:15" ht="18.75" outlineLevel="1" x14ac:dyDescent="0.25">
      <c r="A399" s="672"/>
      <c r="B399" s="839"/>
      <c r="C399" s="824" t="s">
        <v>2608</v>
      </c>
      <c r="D399" s="825"/>
      <c r="E399" s="228" t="s">
        <v>130</v>
      </c>
      <c r="F399" s="222"/>
      <c r="G399" s="344" t="s">
        <v>1544</v>
      </c>
      <c r="H399" s="673"/>
      <c r="I399" s="673"/>
      <c r="J399" s="673"/>
      <c r="K399" s="711"/>
      <c r="L399" s="622"/>
      <c r="M399" s="622"/>
      <c r="N399" s="622"/>
      <c r="O399" s="846"/>
    </row>
    <row r="400" spans="1:15" ht="18.75" outlineLevel="1" x14ac:dyDescent="0.25">
      <c r="A400" s="672"/>
      <c r="B400" s="839"/>
      <c r="C400" s="826"/>
      <c r="D400" s="827"/>
      <c r="E400" s="228" t="s">
        <v>2609</v>
      </c>
      <c r="F400" s="222"/>
      <c r="G400" s="344"/>
      <c r="H400" s="673"/>
      <c r="I400" s="673"/>
      <c r="J400" s="673"/>
      <c r="K400" s="711"/>
      <c r="L400" s="622"/>
      <c r="M400" s="622"/>
      <c r="N400" s="622"/>
      <c r="O400" s="846"/>
    </row>
    <row r="401" spans="1:15" ht="18.75" outlineLevel="1" x14ac:dyDescent="0.25">
      <c r="A401" s="672"/>
      <c r="B401" s="839"/>
      <c r="C401" s="826"/>
      <c r="D401" s="827"/>
      <c r="E401" s="228" t="s">
        <v>2610</v>
      </c>
      <c r="F401" s="222"/>
      <c r="G401" s="344"/>
      <c r="H401" s="673"/>
      <c r="I401" s="673"/>
      <c r="J401" s="673"/>
      <c r="K401" s="711"/>
      <c r="L401" s="622"/>
      <c r="M401" s="622"/>
      <c r="N401" s="622"/>
      <c r="O401" s="846"/>
    </row>
    <row r="402" spans="1:15" ht="18.75" outlineLevel="1" x14ac:dyDescent="0.25">
      <c r="A402" s="672"/>
      <c r="B402" s="839"/>
      <c r="C402" s="826"/>
      <c r="D402" s="827"/>
      <c r="E402" s="228" t="s">
        <v>2611</v>
      </c>
      <c r="F402" s="222"/>
      <c r="G402" s="344"/>
      <c r="H402" s="673"/>
      <c r="I402" s="673"/>
      <c r="J402" s="673"/>
      <c r="K402" s="711"/>
      <c r="L402" s="622"/>
      <c r="M402" s="622"/>
      <c r="N402" s="622"/>
      <c r="O402" s="846"/>
    </row>
    <row r="403" spans="1:15" ht="18.75" outlineLevel="1" x14ac:dyDescent="0.25">
      <c r="A403" s="672"/>
      <c r="B403" s="839"/>
      <c r="C403" s="826"/>
      <c r="D403" s="827"/>
      <c r="E403" s="228" t="s">
        <v>2612</v>
      </c>
      <c r="F403" s="222"/>
      <c r="G403" s="344"/>
      <c r="H403" s="673"/>
      <c r="I403" s="673"/>
      <c r="J403" s="673"/>
      <c r="K403" s="711"/>
      <c r="L403" s="622"/>
      <c r="M403" s="622"/>
      <c r="N403" s="622"/>
      <c r="O403" s="846"/>
    </row>
    <row r="404" spans="1:15" ht="18.75" outlineLevel="1" x14ac:dyDescent="0.25">
      <c r="A404" s="672"/>
      <c r="B404" s="839"/>
      <c r="C404" s="674" t="s">
        <v>2613</v>
      </c>
      <c r="D404" s="674"/>
      <c r="E404" s="228"/>
      <c r="F404" s="222"/>
      <c r="G404" s="344" t="s">
        <v>1544</v>
      </c>
      <c r="H404" s="673"/>
      <c r="I404" s="673"/>
      <c r="J404" s="673"/>
      <c r="K404" s="711"/>
      <c r="L404" s="622"/>
      <c r="M404" s="622"/>
      <c r="N404" s="622"/>
      <c r="O404" s="846"/>
    </row>
    <row r="405" spans="1:15" ht="18.75" outlineLevel="1" x14ac:dyDescent="0.25">
      <c r="A405" s="672"/>
      <c r="B405" s="839"/>
      <c r="C405" s="674" t="s">
        <v>2592</v>
      </c>
      <c r="D405" s="674"/>
      <c r="E405" s="228" t="s">
        <v>2103</v>
      </c>
      <c r="F405" s="222"/>
      <c r="G405" s="344" t="s">
        <v>1544</v>
      </c>
      <c r="H405" s="673"/>
      <c r="I405" s="673"/>
      <c r="J405" s="673"/>
      <c r="K405" s="711"/>
      <c r="L405" s="622"/>
      <c r="M405" s="622"/>
      <c r="N405" s="622"/>
      <c r="O405" s="846"/>
    </row>
    <row r="406" spans="1:15" ht="18.75" outlineLevel="1" x14ac:dyDescent="0.25">
      <c r="A406" s="672"/>
      <c r="B406" s="839"/>
      <c r="C406" s="674"/>
      <c r="D406" s="674"/>
      <c r="E406" s="228" t="s">
        <v>2593</v>
      </c>
      <c r="F406" s="222"/>
      <c r="G406" s="344" t="s">
        <v>1544</v>
      </c>
      <c r="H406" s="673"/>
      <c r="I406" s="673"/>
      <c r="J406" s="673"/>
      <c r="K406" s="711"/>
      <c r="L406" s="622"/>
      <c r="M406" s="622"/>
      <c r="N406" s="622"/>
      <c r="O406" s="846"/>
    </row>
    <row r="407" spans="1:15" ht="18.75" outlineLevel="1" x14ac:dyDescent="0.25">
      <c r="A407" s="672"/>
      <c r="B407" s="839"/>
      <c r="C407" s="674"/>
      <c r="D407" s="674"/>
      <c r="E407" s="228" t="s">
        <v>2110</v>
      </c>
      <c r="F407" s="222"/>
      <c r="G407" s="344" t="s">
        <v>1544</v>
      </c>
      <c r="H407" s="673"/>
      <c r="I407" s="673"/>
      <c r="J407" s="673"/>
      <c r="K407" s="711"/>
      <c r="L407" s="622"/>
      <c r="M407" s="622"/>
      <c r="N407" s="622"/>
      <c r="O407" s="846"/>
    </row>
    <row r="408" spans="1:15" ht="18.75" outlineLevel="1" x14ac:dyDescent="0.25">
      <c r="A408" s="672"/>
      <c r="B408" s="839"/>
      <c r="C408" s="674"/>
      <c r="D408" s="674"/>
      <c r="E408" s="228" t="s">
        <v>2594</v>
      </c>
      <c r="F408" s="222"/>
      <c r="G408" s="344" t="s">
        <v>1544</v>
      </c>
      <c r="H408" s="673"/>
      <c r="I408" s="673"/>
      <c r="J408" s="673"/>
      <c r="K408" s="711"/>
      <c r="L408" s="622"/>
      <c r="M408" s="622"/>
      <c r="N408" s="622"/>
      <c r="O408" s="846"/>
    </row>
    <row r="409" spans="1:15" ht="18.75" outlineLevel="1" x14ac:dyDescent="0.25">
      <c r="A409" s="672"/>
      <c r="B409" s="839"/>
      <c r="C409" s="674"/>
      <c r="D409" s="674"/>
      <c r="E409" s="228" t="s">
        <v>2032</v>
      </c>
      <c r="F409" s="222"/>
      <c r="G409" s="344" t="s">
        <v>1544</v>
      </c>
      <c r="H409" s="673"/>
      <c r="I409" s="673"/>
      <c r="J409" s="673"/>
      <c r="K409" s="711"/>
      <c r="L409" s="622"/>
      <c r="M409" s="622"/>
      <c r="N409" s="622"/>
      <c r="O409" s="846"/>
    </row>
    <row r="410" spans="1:15" ht="18.75" outlineLevel="1" x14ac:dyDescent="0.25">
      <c r="A410" s="672"/>
      <c r="B410" s="839"/>
      <c r="C410" s="674"/>
      <c r="D410" s="674"/>
      <c r="E410" s="228" t="s">
        <v>2106</v>
      </c>
      <c r="F410" s="222"/>
      <c r="G410" s="344" t="s">
        <v>1544</v>
      </c>
      <c r="H410" s="673"/>
      <c r="I410" s="673"/>
      <c r="J410" s="673"/>
      <c r="K410" s="711"/>
      <c r="L410" s="622"/>
      <c r="M410" s="622"/>
      <c r="N410" s="622"/>
      <c r="O410" s="846"/>
    </row>
    <row r="411" spans="1:15" ht="18.75" outlineLevel="1" x14ac:dyDescent="0.25">
      <c r="A411" s="672"/>
      <c r="B411" s="839"/>
      <c r="C411" s="674"/>
      <c r="D411" s="674"/>
      <c r="E411" s="228" t="s">
        <v>2595</v>
      </c>
      <c r="F411" s="222"/>
      <c r="G411" s="344" t="s">
        <v>1544</v>
      </c>
      <c r="H411" s="673"/>
      <c r="I411" s="673"/>
      <c r="J411" s="673"/>
      <c r="K411" s="711"/>
      <c r="L411" s="622"/>
      <c r="M411" s="622"/>
      <c r="N411" s="622"/>
      <c r="O411" s="846"/>
    </row>
    <row r="412" spans="1:15" ht="18.75" outlineLevel="1" x14ac:dyDescent="0.25">
      <c r="A412" s="672"/>
      <c r="B412" s="839"/>
      <c r="C412" s="674"/>
      <c r="D412" s="674"/>
      <c r="E412" s="228" t="s">
        <v>2108</v>
      </c>
      <c r="F412" s="222"/>
      <c r="G412" s="344" t="s">
        <v>1544</v>
      </c>
      <c r="H412" s="673"/>
      <c r="I412" s="673"/>
      <c r="J412" s="673"/>
      <c r="K412" s="711"/>
      <c r="L412" s="622"/>
      <c r="M412" s="622"/>
      <c r="N412" s="622"/>
      <c r="O412" s="846"/>
    </row>
    <row r="413" spans="1:15" ht="18.75" outlineLevel="1" x14ac:dyDescent="0.25">
      <c r="A413" s="672"/>
      <c r="B413" s="839"/>
      <c r="C413" s="674"/>
      <c r="D413" s="674"/>
      <c r="E413" s="228" t="s">
        <v>2104</v>
      </c>
      <c r="F413" s="222"/>
      <c r="G413" s="344" t="s">
        <v>1544</v>
      </c>
      <c r="H413" s="673"/>
      <c r="I413" s="673"/>
      <c r="J413" s="673"/>
      <c r="K413" s="711"/>
      <c r="L413" s="622"/>
      <c r="M413" s="622"/>
      <c r="N413" s="622"/>
      <c r="O413" s="846"/>
    </row>
    <row r="414" spans="1:15" ht="18.75" outlineLevel="1" x14ac:dyDescent="0.25">
      <c r="A414" s="672"/>
      <c r="B414" s="839"/>
      <c r="C414" s="674"/>
      <c r="D414" s="674"/>
      <c r="E414" s="228" t="s">
        <v>2315</v>
      </c>
      <c r="F414" s="222"/>
      <c r="G414" s="344" t="s">
        <v>1544</v>
      </c>
      <c r="H414" s="673"/>
      <c r="I414" s="673"/>
      <c r="J414" s="673"/>
      <c r="K414" s="711"/>
      <c r="L414" s="622"/>
      <c r="M414" s="622"/>
      <c r="N414" s="622"/>
      <c r="O414" s="846"/>
    </row>
    <row r="415" spans="1:15" ht="18.75" outlineLevel="1" x14ac:dyDescent="0.25">
      <c r="A415" s="672"/>
      <c r="B415" s="839"/>
      <c r="C415" s="674"/>
      <c r="D415" s="674"/>
      <c r="E415" s="228" t="s">
        <v>2596</v>
      </c>
      <c r="F415" s="222"/>
      <c r="G415" s="344" t="s">
        <v>1544</v>
      </c>
      <c r="H415" s="673"/>
      <c r="I415" s="673"/>
      <c r="J415" s="673"/>
      <c r="K415" s="711"/>
      <c r="L415" s="622"/>
      <c r="M415" s="622"/>
      <c r="N415" s="622"/>
      <c r="O415" s="846"/>
    </row>
    <row r="416" spans="1:15" ht="18.75" outlineLevel="1" x14ac:dyDescent="0.25">
      <c r="A416" s="672"/>
      <c r="B416" s="839"/>
      <c r="C416" s="674"/>
      <c r="D416" s="674"/>
      <c r="E416" s="228" t="s">
        <v>1560</v>
      </c>
      <c r="F416" s="222"/>
      <c r="G416" s="344" t="s">
        <v>1544</v>
      </c>
      <c r="H416" s="673"/>
      <c r="I416" s="673"/>
      <c r="J416" s="673"/>
      <c r="K416" s="711"/>
      <c r="L416" s="622"/>
      <c r="M416" s="622"/>
      <c r="N416" s="622"/>
      <c r="O416" s="846"/>
    </row>
    <row r="417" spans="1:17" ht="18.75" outlineLevel="1" x14ac:dyDescent="0.25">
      <c r="A417" s="672"/>
      <c r="B417" s="839"/>
      <c r="C417" s="674"/>
      <c r="D417" s="674"/>
      <c r="E417" s="228" t="s">
        <v>2111</v>
      </c>
      <c r="F417" s="222"/>
      <c r="G417" s="344" t="s">
        <v>1544</v>
      </c>
      <c r="H417" s="673"/>
      <c r="I417" s="673"/>
      <c r="J417" s="673"/>
      <c r="K417" s="711"/>
      <c r="L417" s="622"/>
      <c r="M417" s="622"/>
      <c r="N417" s="622"/>
      <c r="O417" s="846"/>
    </row>
    <row r="418" spans="1:17" ht="18.75" outlineLevel="1" x14ac:dyDescent="0.25">
      <c r="A418" s="672"/>
      <c r="B418" s="839"/>
      <c r="C418" s="674"/>
      <c r="D418" s="674"/>
      <c r="E418" s="228" t="s">
        <v>2597</v>
      </c>
      <c r="F418" s="222"/>
      <c r="G418" s="344" t="s">
        <v>1544</v>
      </c>
      <c r="H418" s="673"/>
      <c r="I418" s="673"/>
      <c r="J418" s="673"/>
      <c r="K418" s="711"/>
      <c r="L418" s="622"/>
      <c r="M418" s="622"/>
      <c r="N418" s="622"/>
      <c r="O418" s="846"/>
    </row>
    <row r="419" spans="1:17" ht="18.75" outlineLevel="1" x14ac:dyDescent="0.25">
      <c r="A419" s="672"/>
      <c r="B419" s="839"/>
      <c r="C419" s="674"/>
      <c r="D419" s="674"/>
      <c r="E419" s="228" t="s">
        <v>2598</v>
      </c>
      <c r="F419" s="222"/>
      <c r="G419" s="344" t="s">
        <v>1544</v>
      </c>
      <c r="H419" s="673"/>
      <c r="I419" s="673"/>
      <c r="J419" s="673"/>
      <c r="K419" s="711"/>
      <c r="L419" s="622"/>
      <c r="M419" s="622"/>
      <c r="N419" s="622"/>
      <c r="O419" s="846"/>
    </row>
    <row r="420" spans="1:17" ht="18.75" outlineLevel="1" x14ac:dyDescent="0.25">
      <c r="A420" s="672"/>
      <c r="B420" s="839"/>
      <c r="C420" s="674"/>
      <c r="D420" s="674"/>
      <c r="E420" s="228" t="s">
        <v>2599</v>
      </c>
      <c r="F420" s="222"/>
      <c r="G420" s="344" t="s">
        <v>1544</v>
      </c>
      <c r="H420" s="673"/>
      <c r="I420" s="673"/>
      <c r="J420" s="673"/>
      <c r="K420" s="711"/>
      <c r="L420" s="622"/>
      <c r="M420" s="622"/>
      <c r="N420" s="622"/>
      <c r="O420" s="846"/>
    </row>
    <row r="421" spans="1:17" ht="18.75" outlineLevel="1" x14ac:dyDescent="0.25">
      <c r="A421" s="672"/>
      <c r="B421" s="839"/>
      <c r="C421" s="674"/>
      <c r="D421" s="674"/>
      <c r="E421" s="228" t="s">
        <v>2114</v>
      </c>
      <c r="F421" s="222"/>
      <c r="G421" s="344" t="s">
        <v>1544</v>
      </c>
      <c r="H421" s="673"/>
      <c r="I421" s="673"/>
      <c r="J421" s="673"/>
      <c r="K421" s="711"/>
      <c r="L421" s="622"/>
      <c r="M421" s="622"/>
      <c r="N421" s="622"/>
      <c r="O421" s="846"/>
    </row>
    <row r="422" spans="1:17" outlineLevel="1" x14ac:dyDescent="0.25">
      <c r="A422" s="216"/>
      <c r="B422" s="217"/>
      <c r="C422" s="218"/>
      <c r="D422" s="838"/>
      <c r="E422" s="838"/>
      <c r="F422" s="221"/>
      <c r="G422" s="343"/>
      <c r="H422" s="307"/>
      <c r="I422" s="223"/>
      <c r="J422" s="223"/>
      <c r="K422" s="223"/>
      <c r="L422" s="223"/>
      <c r="M422" s="223"/>
      <c r="O422" s="205"/>
    </row>
    <row r="423" spans="1:17" ht="4.3499999999999996" customHeight="1" x14ac:dyDescent="0.25">
      <c r="A423" s="633"/>
      <c r="B423" s="633"/>
      <c r="C423" s="633"/>
      <c r="D423" s="633"/>
      <c r="E423" s="633"/>
      <c r="F423" s="633"/>
      <c r="G423" s="633"/>
      <c r="H423" s="633"/>
      <c r="I423" s="633"/>
      <c r="J423" s="633"/>
      <c r="K423" s="633"/>
      <c r="L423" s="633"/>
      <c r="M423" s="633"/>
      <c r="N423" s="633"/>
      <c r="O423" s="633"/>
    </row>
    <row r="424" spans="1:17" s="203" customFormat="1" ht="12" customHeight="1" x14ac:dyDescent="0.25">
      <c r="A424" s="664"/>
      <c r="B424" s="664"/>
      <c r="C424" s="664"/>
      <c r="D424" s="667" t="s">
        <v>1999</v>
      </c>
      <c r="E424" s="667"/>
      <c r="F424" s="238"/>
      <c r="G424" s="633"/>
      <c r="H424" s="633"/>
      <c r="I424" s="633"/>
      <c r="J424" s="633"/>
      <c r="K424" s="633"/>
      <c r="L424" s="633"/>
      <c r="M424" s="633"/>
      <c r="N424" s="633"/>
      <c r="O424" s="633"/>
      <c r="P424" s="222"/>
      <c r="Q424" s="222"/>
    </row>
    <row r="425" spans="1:17" ht="12" customHeight="1" x14ac:dyDescent="0.25">
      <c r="A425" s="672" t="s">
        <v>1579</v>
      </c>
      <c r="B425" s="607" t="s">
        <v>1987</v>
      </c>
      <c r="C425" s="606" t="s">
        <v>1764</v>
      </c>
      <c r="D425" s="259" t="s">
        <v>1546</v>
      </c>
      <c r="E425" s="228" t="s">
        <v>1620</v>
      </c>
      <c r="F425" s="228" t="s">
        <v>928</v>
      </c>
      <c r="G425" s="245">
        <v>1</v>
      </c>
      <c r="H425" s="631"/>
      <c r="I425" s="631"/>
      <c r="J425" s="631"/>
      <c r="K425" s="671" t="s">
        <v>2573</v>
      </c>
      <c r="L425" s="622"/>
      <c r="M425" s="622" t="s">
        <v>2646</v>
      </c>
      <c r="N425" s="615" t="s">
        <v>3053</v>
      </c>
      <c r="O425" s="665">
        <v>1</v>
      </c>
    </row>
    <row r="426" spans="1:17" ht="12" customHeight="1" x14ac:dyDescent="0.25">
      <c r="A426" s="672"/>
      <c r="B426" s="607"/>
      <c r="C426" s="606"/>
      <c r="D426" s="259" t="s">
        <v>1547</v>
      </c>
      <c r="E426" s="228" t="s">
        <v>1592</v>
      </c>
      <c r="F426" s="228" t="s">
        <v>927</v>
      </c>
      <c r="G426" s="245">
        <v>0</v>
      </c>
      <c r="H426" s="631"/>
      <c r="I426" s="631"/>
      <c r="J426" s="631"/>
      <c r="K426" s="671"/>
      <c r="L426" s="622"/>
      <c r="M426" s="622"/>
      <c r="N426" s="615"/>
      <c r="O426" s="665"/>
    </row>
    <row r="427" spans="1:17" ht="12.6" customHeight="1" x14ac:dyDescent="0.25">
      <c r="A427" s="672"/>
      <c r="B427" s="607"/>
      <c r="C427" s="606" t="s">
        <v>1765</v>
      </c>
      <c r="D427" s="262" t="s">
        <v>1546</v>
      </c>
      <c r="E427" s="227" t="s">
        <v>1757</v>
      </c>
      <c r="F427" s="227" t="s">
        <v>2158</v>
      </c>
      <c r="G427" s="286">
        <v>0</v>
      </c>
      <c r="H427" s="631"/>
      <c r="I427" s="631"/>
      <c r="J427" s="631"/>
      <c r="K427" s="671"/>
      <c r="L427" s="622"/>
      <c r="M427" s="622"/>
      <c r="N427" s="615"/>
      <c r="O427" s="665"/>
    </row>
    <row r="428" spans="1:17" ht="12" customHeight="1" x14ac:dyDescent="0.25">
      <c r="A428" s="672"/>
      <c r="B428" s="607"/>
      <c r="C428" s="606"/>
      <c r="D428" s="262" t="s">
        <v>1547</v>
      </c>
      <c r="E428" s="228" t="s">
        <v>1620</v>
      </c>
      <c r="F428" s="228" t="s">
        <v>928</v>
      </c>
      <c r="G428" s="245">
        <v>1</v>
      </c>
      <c r="H428" s="631"/>
      <c r="I428" s="631"/>
      <c r="J428" s="631"/>
      <c r="K428" s="671"/>
      <c r="L428" s="622"/>
      <c r="M428" s="622"/>
      <c r="N428" s="615"/>
      <c r="O428" s="665"/>
    </row>
    <row r="429" spans="1:17" ht="12" customHeight="1" x14ac:dyDescent="0.25">
      <c r="A429" s="672"/>
      <c r="B429" s="607"/>
      <c r="C429" s="606"/>
      <c r="D429" s="262" t="s">
        <v>1548</v>
      </c>
      <c r="E429" s="228" t="s">
        <v>1592</v>
      </c>
      <c r="F429" s="228" t="s">
        <v>927</v>
      </c>
      <c r="G429" s="245">
        <v>0</v>
      </c>
      <c r="H429" s="631"/>
      <c r="I429" s="631"/>
      <c r="J429" s="631"/>
      <c r="K429" s="671"/>
      <c r="L429" s="622"/>
      <c r="M429" s="622"/>
      <c r="N429" s="615"/>
      <c r="O429" s="665"/>
    </row>
    <row r="430" spans="1:17" ht="12" customHeight="1" x14ac:dyDescent="0.25">
      <c r="A430" s="672"/>
      <c r="B430" s="607"/>
      <c r="C430" s="606" t="s">
        <v>2380</v>
      </c>
      <c r="D430" s="259" t="s">
        <v>1546</v>
      </c>
      <c r="E430" s="228" t="s">
        <v>1620</v>
      </c>
      <c r="F430" s="228" t="s">
        <v>928</v>
      </c>
      <c r="G430" s="245">
        <v>1</v>
      </c>
      <c r="H430" s="631"/>
      <c r="I430" s="631"/>
      <c r="J430" s="631"/>
      <c r="K430" s="671"/>
      <c r="L430" s="622"/>
      <c r="M430" s="622"/>
      <c r="N430" s="615"/>
      <c r="O430" s="665"/>
    </row>
    <row r="431" spans="1:17" ht="12" customHeight="1" x14ac:dyDescent="0.25">
      <c r="A431" s="672"/>
      <c r="B431" s="607"/>
      <c r="C431" s="606"/>
      <c r="D431" s="259" t="s">
        <v>1547</v>
      </c>
      <c r="E431" s="228" t="s">
        <v>1592</v>
      </c>
      <c r="F431" s="228" t="s">
        <v>927</v>
      </c>
      <c r="G431" s="245">
        <v>0</v>
      </c>
      <c r="H431" s="631"/>
      <c r="I431" s="631"/>
      <c r="J431" s="631"/>
      <c r="K431" s="671"/>
      <c r="L431" s="622"/>
      <c r="M431" s="622"/>
      <c r="N431" s="615"/>
      <c r="O431" s="665"/>
    </row>
    <row r="432" spans="1:17" ht="12" customHeight="1" x14ac:dyDescent="0.25">
      <c r="A432" s="672"/>
      <c r="B432" s="607"/>
      <c r="C432" s="606" t="s">
        <v>1766</v>
      </c>
      <c r="D432" s="262" t="s">
        <v>1546</v>
      </c>
      <c r="E432" s="227" t="s">
        <v>1758</v>
      </c>
      <c r="F432" s="227" t="s">
        <v>2159</v>
      </c>
      <c r="G432" s="286">
        <v>0</v>
      </c>
      <c r="H432" s="631"/>
      <c r="I432" s="631"/>
      <c r="J432" s="631"/>
      <c r="K432" s="671"/>
      <c r="L432" s="622"/>
      <c r="M432" s="622"/>
      <c r="N432" s="615"/>
      <c r="O432" s="665"/>
    </row>
    <row r="433" spans="1:15" ht="12" customHeight="1" x14ac:dyDescent="0.25">
      <c r="A433" s="672"/>
      <c r="B433" s="607"/>
      <c r="C433" s="606"/>
      <c r="D433" s="259" t="s">
        <v>1547</v>
      </c>
      <c r="E433" s="228" t="s">
        <v>1620</v>
      </c>
      <c r="F433" s="228" t="s">
        <v>928</v>
      </c>
      <c r="G433" s="245">
        <v>1</v>
      </c>
      <c r="H433" s="631"/>
      <c r="I433" s="631"/>
      <c r="J433" s="631"/>
      <c r="K433" s="671"/>
      <c r="L433" s="622"/>
      <c r="M433" s="622"/>
      <c r="N433" s="615"/>
      <c r="O433" s="665"/>
    </row>
    <row r="434" spans="1:15" ht="12" customHeight="1" x14ac:dyDescent="0.25">
      <c r="A434" s="672"/>
      <c r="B434" s="607"/>
      <c r="C434" s="606"/>
      <c r="D434" s="259" t="s">
        <v>1548</v>
      </c>
      <c r="E434" s="228" t="s">
        <v>1592</v>
      </c>
      <c r="F434" s="228" t="s">
        <v>927</v>
      </c>
      <c r="G434" s="245">
        <v>0</v>
      </c>
      <c r="H434" s="631"/>
      <c r="I434" s="631"/>
      <c r="J434" s="631"/>
      <c r="K434" s="671"/>
      <c r="L434" s="622"/>
      <c r="M434" s="622"/>
      <c r="N434" s="615"/>
      <c r="O434" s="665"/>
    </row>
    <row r="435" spans="1:15" ht="12" customHeight="1" x14ac:dyDescent="0.25">
      <c r="A435" s="672"/>
      <c r="B435" s="607"/>
      <c r="C435" s="606" t="s">
        <v>1767</v>
      </c>
      <c r="D435" s="262" t="s">
        <v>1546</v>
      </c>
      <c r="E435" s="227" t="s">
        <v>1759</v>
      </c>
      <c r="F435" s="227" t="s">
        <v>2160</v>
      </c>
      <c r="G435" s="286">
        <v>0</v>
      </c>
      <c r="H435" s="631"/>
      <c r="I435" s="631"/>
      <c r="J435" s="631"/>
      <c r="K435" s="671"/>
      <c r="L435" s="622"/>
      <c r="M435" s="622"/>
      <c r="N435" s="615"/>
      <c r="O435" s="665"/>
    </row>
    <row r="436" spans="1:15" ht="12" customHeight="1" x14ac:dyDescent="0.25">
      <c r="A436" s="672"/>
      <c r="B436" s="607"/>
      <c r="C436" s="606"/>
      <c r="D436" s="259" t="s">
        <v>1547</v>
      </c>
      <c r="E436" s="228" t="s">
        <v>1620</v>
      </c>
      <c r="F436" s="228" t="s">
        <v>928</v>
      </c>
      <c r="G436" s="245">
        <v>1</v>
      </c>
      <c r="H436" s="631"/>
      <c r="I436" s="631"/>
      <c r="J436" s="631"/>
      <c r="K436" s="671"/>
      <c r="L436" s="622"/>
      <c r="M436" s="622"/>
      <c r="N436" s="615"/>
      <c r="O436" s="665"/>
    </row>
    <row r="437" spans="1:15" ht="12" customHeight="1" x14ac:dyDescent="0.25">
      <c r="A437" s="672"/>
      <c r="B437" s="607"/>
      <c r="C437" s="606"/>
      <c r="D437" s="259" t="s">
        <v>1548</v>
      </c>
      <c r="E437" s="228" t="s">
        <v>1592</v>
      </c>
      <c r="F437" s="228" t="s">
        <v>927</v>
      </c>
      <c r="G437" s="245">
        <v>0</v>
      </c>
      <c r="H437" s="631"/>
      <c r="I437" s="631"/>
      <c r="J437" s="631"/>
      <c r="K437" s="671"/>
      <c r="L437" s="622"/>
      <c r="M437" s="622"/>
      <c r="N437" s="615"/>
      <c r="O437" s="665"/>
    </row>
    <row r="438" spans="1:15" ht="12" customHeight="1" x14ac:dyDescent="0.25">
      <c r="A438" s="672"/>
      <c r="B438" s="607"/>
      <c r="C438" s="613" t="s">
        <v>1768</v>
      </c>
      <c r="D438" s="262" t="s">
        <v>1546</v>
      </c>
      <c r="E438" s="227" t="s">
        <v>1760</v>
      </c>
      <c r="F438" s="227" t="s">
        <v>2161</v>
      </c>
      <c r="G438" s="286">
        <v>0</v>
      </c>
      <c r="H438" s="631"/>
      <c r="I438" s="631"/>
      <c r="J438" s="631"/>
      <c r="K438" s="671"/>
      <c r="L438" s="622"/>
      <c r="M438" s="622"/>
      <c r="N438" s="615"/>
      <c r="O438" s="665"/>
    </row>
    <row r="439" spans="1:15" ht="12" customHeight="1" x14ac:dyDescent="0.25">
      <c r="A439" s="672"/>
      <c r="B439" s="607"/>
      <c r="C439" s="613"/>
      <c r="D439" s="262" t="s">
        <v>1547</v>
      </c>
      <c r="E439" s="227" t="s">
        <v>1592</v>
      </c>
      <c r="F439" s="227" t="s">
        <v>927</v>
      </c>
      <c r="G439" s="286">
        <v>0</v>
      </c>
      <c r="H439" s="631"/>
      <c r="I439" s="631"/>
      <c r="J439" s="631"/>
      <c r="K439" s="671"/>
      <c r="L439" s="622"/>
      <c r="M439" s="622"/>
      <c r="N439" s="615"/>
      <c r="O439" s="665"/>
    </row>
    <row r="440" spans="1:15" ht="12" customHeight="1" x14ac:dyDescent="0.25">
      <c r="A440" s="672"/>
      <c r="B440" s="607"/>
      <c r="C440" s="613"/>
      <c r="D440" s="262" t="s">
        <v>1548</v>
      </c>
      <c r="E440" s="227" t="s">
        <v>1761</v>
      </c>
      <c r="F440" s="227" t="s">
        <v>2162</v>
      </c>
      <c r="G440" s="286">
        <v>1</v>
      </c>
      <c r="H440" s="631"/>
      <c r="I440" s="631"/>
      <c r="J440" s="631"/>
      <c r="K440" s="671"/>
      <c r="L440" s="622"/>
      <c r="M440" s="622"/>
      <c r="N440" s="615"/>
      <c r="O440" s="665"/>
    </row>
    <row r="441" spans="1:15" ht="30" x14ac:dyDescent="0.25">
      <c r="A441" s="672"/>
      <c r="B441" s="607"/>
      <c r="C441" s="613"/>
      <c r="D441" s="282" t="s">
        <v>1549</v>
      </c>
      <c r="E441" s="240" t="s">
        <v>1762</v>
      </c>
      <c r="F441" s="240" t="s">
        <v>2163</v>
      </c>
      <c r="G441" s="286">
        <v>2</v>
      </c>
      <c r="H441" s="631"/>
      <c r="I441" s="631"/>
      <c r="J441" s="631"/>
      <c r="K441" s="671"/>
      <c r="L441" s="622"/>
      <c r="M441" s="622"/>
      <c r="N441" s="615"/>
      <c r="O441" s="665"/>
    </row>
    <row r="442" spans="1:15" ht="12" customHeight="1" x14ac:dyDescent="0.25">
      <c r="A442" s="672"/>
      <c r="B442" s="607"/>
      <c r="C442" s="606" t="s">
        <v>1769</v>
      </c>
      <c r="D442" s="262" t="s">
        <v>1546</v>
      </c>
      <c r="E442" s="227" t="s">
        <v>1763</v>
      </c>
      <c r="F442" s="227" t="s">
        <v>2164</v>
      </c>
      <c r="G442" s="286">
        <v>0</v>
      </c>
      <c r="H442" s="631"/>
      <c r="I442" s="631"/>
      <c r="J442" s="631"/>
      <c r="K442" s="671"/>
      <c r="L442" s="622"/>
      <c r="M442" s="622"/>
      <c r="N442" s="615"/>
      <c r="O442" s="665"/>
    </row>
    <row r="443" spans="1:15" ht="12" customHeight="1" x14ac:dyDescent="0.25">
      <c r="A443" s="672"/>
      <c r="B443" s="607"/>
      <c r="C443" s="606"/>
      <c r="D443" s="259" t="s">
        <v>1547</v>
      </c>
      <c r="E443" s="228" t="s">
        <v>1620</v>
      </c>
      <c r="F443" s="228" t="s">
        <v>928</v>
      </c>
      <c r="G443" s="245">
        <v>1</v>
      </c>
      <c r="H443" s="631" t="s">
        <v>1575</v>
      </c>
      <c r="I443" s="631"/>
      <c r="J443" s="631"/>
      <c r="K443" s="671"/>
      <c r="L443" s="622"/>
      <c r="M443" s="622"/>
      <c r="N443" s="615"/>
      <c r="O443" s="665"/>
    </row>
    <row r="444" spans="1:15" ht="12" customHeight="1" x14ac:dyDescent="0.25">
      <c r="A444" s="672"/>
      <c r="B444" s="607"/>
      <c r="C444" s="606"/>
      <c r="D444" s="259" t="s">
        <v>1548</v>
      </c>
      <c r="E444" s="228" t="s">
        <v>1592</v>
      </c>
      <c r="F444" s="228" t="s">
        <v>927</v>
      </c>
      <c r="G444" s="245">
        <v>0</v>
      </c>
      <c r="H444" s="631"/>
      <c r="I444" s="631"/>
      <c r="J444" s="631"/>
      <c r="K444" s="671"/>
      <c r="L444" s="622"/>
      <c r="M444" s="622"/>
      <c r="N444" s="615"/>
      <c r="O444" s="665"/>
    </row>
    <row r="445" spans="1:15" ht="4.3499999999999996" customHeight="1" x14ac:dyDescent="0.25">
      <c r="A445" s="633"/>
      <c r="B445" s="633"/>
      <c r="C445" s="633"/>
      <c r="D445" s="633"/>
      <c r="E445" s="633"/>
      <c r="F445" s="633"/>
      <c r="G445" s="633"/>
      <c r="H445" s="633"/>
      <c r="I445" s="633"/>
      <c r="J445" s="633"/>
      <c r="K445" s="633"/>
      <c r="L445" s="633"/>
      <c r="M445" s="633"/>
      <c r="N445" s="633"/>
      <c r="O445" s="633"/>
    </row>
    <row r="446" spans="1:15" ht="4.3499999999999996" customHeight="1" x14ac:dyDescent="0.25">
      <c r="A446" s="633"/>
      <c r="B446" s="633"/>
      <c r="C446" s="633"/>
      <c r="D446" s="633"/>
      <c r="E446" s="633"/>
      <c r="F446" s="633"/>
      <c r="G446" s="633"/>
      <c r="H446" s="633"/>
      <c r="I446" s="633"/>
      <c r="J446" s="633"/>
      <c r="K446" s="633"/>
      <c r="L446" s="633"/>
      <c r="M446" s="633"/>
      <c r="N446" s="633"/>
      <c r="O446" s="633"/>
    </row>
    <row r="447" spans="1:15" s="203" customFormat="1" ht="12" customHeight="1" x14ac:dyDescent="0.25">
      <c r="A447" s="664"/>
      <c r="B447" s="664"/>
      <c r="C447" s="664"/>
      <c r="D447" s="667" t="s">
        <v>1999</v>
      </c>
      <c r="E447" s="667"/>
      <c r="F447" s="238"/>
      <c r="G447" s="633"/>
      <c r="H447" s="633"/>
      <c r="I447" s="633"/>
      <c r="J447" s="633"/>
      <c r="K447" s="633"/>
      <c r="L447" s="633"/>
      <c r="M447" s="633"/>
      <c r="N447" s="633"/>
      <c r="O447" s="633"/>
    </row>
    <row r="448" spans="1:15" ht="18.75" x14ac:dyDescent="0.25">
      <c r="A448" s="672" t="s">
        <v>170</v>
      </c>
      <c r="B448" s="607" t="s">
        <v>1988</v>
      </c>
      <c r="C448" s="606" t="s">
        <v>1793</v>
      </c>
      <c r="D448" s="262" t="s">
        <v>1546</v>
      </c>
      <c r="E448" s="227" t="s">
        <v>1770</v>
      </c>
      <c r="F448" s="227" t="s">
        <v>2165</v>
      </c>
      <c r="G448" s="286">
        <v>0</v>
      </c>
      <c r="H448" s="634"/>
      <c r="I448" s="635"/>
      <c r="J448" s="636"/>
      <c r="K448" s="671" t="s">
        <v>2573</v>
      </c>
      <c r="L448" s="739"/>
      <c r="M448" s="739" t="s">
        <v>2647</v>
      </c>
      <c r="N448" s="623" t="s">
        <v>3054</v>
      </c>
      <c r="O448" s="648">
        <v>3</v>
      </c>
    </row>
    <row r="449" spans="1:15" ht="18.75" x14ac:dyDescent="0.25">
      <c r="A449" s="672"/>
      <c r="B449" s="607"/>
      <c r="C449" s="606"/>
      <c r="D449" s="262" t="s">
        <v>1547</v>
      </c>
      <c r="E449" s="227" t="s">
        <v>1771</v>
      </c>
      <c r="F449" s="227" t="s">
        <v>2166</v>
      </c>
      <c r="G449" s="286">
        <v>3</v>
      </c>
      <c r="H449" s="634"/>
      <c r="I449" s="635"/>
      <c r="J449" s="636"/>
      <c r="K449" s="671"/>
      <c r="L449" s="706"/>
      <c r="M449" s="706"/>
      <c r="N449" s="623"/>
      <c r="O449" s="648"/>
    </row>
    <row r="450" spans="1:15" ht="18.75" x14ac:dyDescent="0.25">
      <c r="A450" s="672"/>
      <c r="B450" s="607"/>
      <c r="C450" s="606"/>
      <c r="D450" s="262" t="s">
        <v>1548</v>
      </c>
      <c r="E450" s="227" t="s">
        <v>1772</v>
      </c>
      <c r="F450" s="227" t="s">
        <v>2167</v>
      </c>
      <c r="G450" s="286">
        <v>2</v>
      </c>
      <c r="H450" s="634" t="s">
        <v>1575</v>
      </c>
      <c r="I450" s="635"/>
      <c r="J450" s="636"/>
      <c r="K450" s="671"/>
      <c r="L450" s="706"/>
      <c r="M450" s="706"/>
      <c r="N450" s="623"/>
      <c r="O450" s="648"/>
    </row>
    <row r="451" spans="1:15" ht="18.75" x14ac:dyDescent="0.25">
      <c r="A451" s="672"/>
      <c r="B451" s="607"/>
      <c r="C451" s="606"/>
      <c r="D451" s="262" t="s">
        <v>1549</v>
      </c>
      <c r="E451" s="227" t="s">
        <v>1592</v>
      </c>
      <c r="F451" s="227" t="s">
        <v>927</v>
      </c>
      <c r="G451" s="286">
        <v>0</v>
      </c>
      <c r="H451" s="634"/>
      <c r="I451" s="635"/>
      <c r="J451" s="636"/>
      <c r="K451" s="671"/>
      <c r="L451" s="706"/>
      <c r="M451" s="706"/>
      <c r="N451" s="623"/>
      <c r="O451" s="648"/>
    </row>
    <row r="452" spans="1:15" ht="18.75" x14ac:dyDescent="0.25">
      <c r="A452" s="672"/>
      <c r="B452" s="607"/>
      <c r="C452" s="606" t="s">
        <v>1794</v>
      </c>
      <c r="D452" s="262" t="s">
        <v>1546</v>
      </c>
      <c r="E452" s="227" t="s">
        <v>1770</v>
      </c>
      <c r="F452" s="227" t="s">
        <v>2168</v>
      </c>
      <c r="G452" s="286">
        <v>0</v>
      </c>
      <c r="H452" s="634"/>
      <c r="I452" s="635"/>
      <c r="J452" s="636"/>
      <c r="K452" s="671"/>
      <c r="L452" s="706"/>
      <c r="M452" s="706"/>
      <c r="N452" s="623"/>
      <c r="O452" s="648"/>
    </row>
    <row r="453" spans="1:15" ht="12" customHeight="1" x14ac:dyDescent="0.25">
      <c r="A453" s="672"/>
      <c r="B453" s="607"/>
      <c r="C453" s="606"/>
      <c r="D453" s="262" t="s">
        <v>1547</v>
      </c>
      <c r="E453" s="227" t="s">
        <v>1773</v>
      </c>
      <c r="F453" s="227" t="s">
        <v>2169</v>
      </c>
      <c r="G453" s="286">
        <v>3</v>
      </c>
      <c r="H453" s="634" t="s">
        <v>1575</v>
      </c>
      <c r="I453" s="635"/>
      <c r="J453" s="636"/>
      <c r="K453" s="671"/>
      <c r="L453" s="706"/>
      <c r="M453" s="706"/>
      <c r="N453" s="623"/>
      <c r="O453" s="648"/>
    </row>
    <row r="454" spans="1:15" ht="12" customHeight="1" x14ac:dyDescent="0.25">
      <c r="A454" s="672"/>
      <c r="B454" s="607"/>
      <c r="C454" s="606"/>
      <c r="D454" s="262" t="s">
        <v>1548</v>
      </c>
      <c r="E454" s="227" t="s">
        <v>1774</v>
      </c>
      <c r="F454" s="227" t="s">
        <v>2170</v>
      </c>
      <c r="G454" s="286">
        <v>2</v>
      </c>
      <c r="H454" s="634"/>
      <c r="I454" s="635"/>
      <c r="J454" s="636"/>
      <c r="K454" s="671"/>
      <c r="L454" s="706"/>
      <c r="M454" s="706"/>
      <c r="N454" s="623"/>
      <c r="O454" s="648"/>
    </row>
    <row r="455" spans="1:15" ht="12" customHeight="1" x14ac:dyDescent="0.25">
      <c r="A455" s="672"/>
      <c r="B455" s="607"/>
      <c r="C455" s="606"/>
      <c r="D455" s="262" t="s">
        <v>1549</v>
      </c>
      <c r="E455" s="227" t="s">
        <v>1775</v>
      </c>
      <c r="F455" s="227" t="s">
        <v>2171</v>
      </c>
      <c r="G455" s="286">
        <v>0</v>
      </c>
      <c r="H455" s="634"/>
      <c r="I455" s="635"/>
      <c r="J455" s="636"/>
      <c r="K455" s="671"/>
      <c r="L455" s="706"/>
      <c r="M455" s="706"/>
      <c r="N455" s="623"/>
      <c r="O455" s="648"/>
    </row>
    <row r="456" spans="1:15" ht="12" customHeight="1" x14ac:dyDescent="0.25">
      <c r="A456" s="672"/>
      <c r="B456" s="607"/>
      <c r="C456" s="606" t="s">
        <v>1795</v>
      </c>
      <c r="D456" s="262" t="s">
        <v>1546</v>
      </c>
      <c r="E456" s="227" t="s">
        <v>1776</v>
      </c>
      <c r="F456" s="227" t="s">
        <v>2172</v>
      </c>
      <c r="G456" s="286">
        <v>0</v>
      </c>
      <c r="H456" s="634"/>
      <c r="I456" s="635"/>
      <c r="J456" s="636"/>
      <c r="K456" s="671"/>
      <c r="L456" s="706"/>
      <c r="M456" s="706"/>
      <c r="N456" s="623"/>
      <c r="O456" s="648"/>
    </row>
    <row r="457" spans="1:15" ht="12" customHeight="1" x14ac:dyDescent="0.25">
      <c r="A457" s="672"/>
      <c r="B457" s="607"/>
      <c r="C457" s="606"/>
      <c r="D457" s="262" t="s">
        <v>1547</v>
      </c>
      <c r="E457" s="227" t="s">
        <v>1777</v>
      </c>
      <c r="F457" s="227" t="s">
        <v>2173</v>
      </c>
      <c r="G457" s="286">
        <v>3</v>
      </c>
      <c r="H457" s="634"/>
      <c r="I457" s="635"/>
      <c r="J457" s="636"/>
      <c r="K457" s="671"/>
      <c r="L457" s="706"/>
      <c r="M457" s="706"/>
      <c r="N457" s="623"/>
      <c r="O457" s="648"/>
    </row>
    <row r="458" spans="1:15" ht="12" customHeight="1" x14ac:dyDescent="0.25">
      <c r="A458" s="672"/>
      <c r="B458" s="607"/>
      <c r="C458" s="606"/>
      <c r="D458" s="262" t="s">
        <v>1548</v>
      </c>
      <c r="E458" s="227" t="s">
        <v>1778</v>
      </c>
      <c r="F458" s="227" t="s">
        <v>2174</v>
      </c>
      <c r="G458" s="286">
        <v>2</v>
      </c>
      <c r="H458" s="634"/>
      <c r="I458" s="635"/>
      <c r="J458" s="636"/>
      <c r="K458" s="671"/>
      <c r="L458" s="706"/>
      <c r="M458" s="706"/>
      <c r="N458" s="623"/>
      <c r="O458" s="648"/>
    </row>
    <row r="459" spans="1:15" ht="12" customHeight="1" x14ac:dyDescent="0.25">
      <c r="A459" s="672"/>
      <c r="B459" s="607"/>
      <c r="C459" s="606"/>
      <c r="D459" s="262" t="s">
        <v>1549</v>
      </c>
      <c r="E459" s="227" t="s">
        <v>1779</v>
      </c>
      <c r="F459" s="227" t="s">
        <v>2175</v>
      </c>
      <c r="G459" s="286">
        <v>0</v>
      </c>
      <c r="H459" s="634" t="s">
        <v>1575</v>
      </c>
      <c r="I459" s="635"/>
      <c r="J459" s="636"/>
      <c r="K459" s="671"/>
      <c r="L459" s="706"/>
      <c r="M459" s="706"/>
      <c r="N459" s="623"/>
      <c r="O459" s="648"/>
    </row>
    <row r="460" spans="1:15" ht="30" x14ac:dyDescent="0.25">
      <c r="A460" s="672"/>
      <c r="B460" s="607"/>
      <c r="C460" s="606" t="s">
        <v>1796</v>
      </c>
      <c r="D460" s="262" t="s">
        <v>1546</v>
      </c>
      <c r="E460" s="227" t="s">
        <v>1780</v>
      </c>
      <c r="F460" s="227" t="s">
        <v>2176</v>
      </c>
      <c r="G460" s="286">
        <v>0</v>
      </c>
      <c r="H460" s="634"/>
      <c r="I460" s="635"/>
      <c r="J460" s="636"/>
      <c r="K460" s="671"/>
      <c r="L460" s="706"/>
      <c r="M460" s="706"/>
      <c r="N460" s="623"/>
      <c r="O460" s="648"/>
    </row>
    <row r="461" spans="1:15" ht="30" x14ac:dyDescent="0.25">
      <c r="A461" s="672"/>
      <c r="B461" s="607"/>
      <c r="C461" s="606"/>
      <c r="D461" s="262" t="s">
        <v>1547</v>
      </c>
      <c r="E461" s="227" t="s">
        <v>1781</v>
      </c>
      <c r="F461" s="227" t="s">
        <v>2177</v>
      </c>
      <c r="G461" s="286">
        <v>3</v>
      </c>
      <c r="H461" s="634"/>
      <c r="I461" s="635"/>
      <c r="J461" s="636"/>
      <c r="K461" s="671"/>
      <c r="L461" s="706"/>
      <c r="M461" s="706"/>
      <c r="N461" s="623"/>
      <c r="O461" s="648"/>
    </row>
    <row r="462" spans="1:15" ht="18.75" x14ac:dyDescent="0.25">
      <c r="A462" s="672"/>
      <c r="B462" s="607"/>
      <c r="C462" s="606"/>
      <c r="D462" s="262" t="s">
        <v>1548</v>
      </c>
      <c r="E462" s="227" t="s">
        <v>1782</v>
      </c>
      <c r="F462" s="227" t="s">
        <v>2178</v>
      </c>
      <c r="G462" s="286">
        <v>2</v>
      </c>
      <c r="H462" s="634" t="s">
        <v>1575</v>
      </c>
      <c r="I462" s="635"/>
      <c r="J462" s="636"/>
      <c r="K462" s="671"/>
      <c r="L462" s="706"/>
      <c r="M462" s="706"/>
      <c r="N462" s="623"/>
      <c r="O462" s="648"/>
    </row>
    <row r="463" spans="1:15" ht="18.75" x14ac:dyDescent="0.25">
      <c r="A463" s="672"/>
      <c r="B463" s="607"/>
      <c r="C463" s="606"/>
      <c r="D463" s="262" t="s">
        <v>1549</v>
      </c>
      <c r="E463" s="227" t="s">
        <v>1783</v>
      </c>
      <c r="F463" s="227" t="s">
        <v>2179</v>
      </c>
      <c r="G463" s="286">
        <v>0</v>
      </c>
      <c r="H463" s="634"/>
      <c r="I463" s="635"/>
      <c r="J463" s="636"/>
      <c r="K463" s="671"/>
      <c r="L463" s="706"/>
      <c r="M463" s="706"/>
      <c r="N463" s="623"/>
      <c r="O463" s="648"/>
    </row>
    <row r="464" spans="1:15" ht="18.75" x14ac:dyDescent="0.25">
      <c r="A464" s="672"/>
      <c r="B464" s="607"/>
      <c r="C464" s="606" t="s">
        <v>1797</v>
      </c>
      <c r="D464" s="262" t="s">
        <v>1546</v>
      </c>
      <c r="E464" s="227" t="s">
        <v>1784</v>
      </c>
      <c r="F464" s="227" t="s">
        <v>2180</v>
      </c>
      <c r="G464" s="286">
        <v>0</v>
      </c>
      <c r="H464" s="634"/>
      <c r="I464" s="635"/>
      <c r="J464" s="636"/>
      <c r="K464" s="671"/>
      <c r="L464" s="706"/>
      <c r="M464" s="706"/>
      <c r="N464" s="623"/>
      <c r="O464" s="648"/>
    </row>
    <row r="465" spans="1:15" ht="30" x14ac:dyDescent="0.25">
      <c r="A465" s="672"/>
      <c r="B465" s="607"/>
      <c r="C465" s="606"/>
      <c r="D465" s="262" t="s">
        <v>1547</v>
      </c>
      <c r="E465" s="227" t="s">
        <v>1785</v>
      </c>
      <c r="F465" s="227" t="s">
        <v>2181</v>
      </c>
      <c r="G465" s="286">
        <v>3</v>
      </c>
      <c r="H465" s="634"/>
      <c r="I465" s="635"/>
      <c r="J465" s="636"/>
      <c r="K465" s="671"/>
      <c r="L465" s="706"/>
      <c r="M465" s="706"/>
      <c r="N465" s="623"/>
      <c r="O465" s="648"/>
    </row>
    <row r="466" spans="1:15" ht="30" x14ac:dyDescent="0.25">
      <c r="A466" s="672"/>
      <c r="B466" s="607"/>
      <c r="C466" s="606"/>
      <c r="D466" s="262" t="s">
        <v>1548</v>
      </c>
      <c r="E466" s="227" t="s">
        <v>1786</v>
      </c>
      <c r="F466" s="227" t="s">
        <v>2182</v>
      </c>
      <c r="G466" s="286">
        <v>2</v>
      </c>
      <c r="H466" s="634"/>
      <c r="I466" s="635"/>
      <c r="J466" s="636"/>
      <c r="K466" s="671"/>
      <c r="L466" s="706"/>
      <c r="M466" s="706"/>
      <c r="N466" s="623"/>
      <c r="O466" s="648"/>
    </row>
    <row r="467" spans="1:15" ht="12" customHeight="1" x14ac:dyDescent="0.25">
      <c r="A467" s="672"/>
      <c r="B467" s="607"/>
      <c r="C467" s="606"/>
      <c r="D467" s="262" t="s">
        <v>1549</v>
      </c>
      <c r="E467" s="227" t="s">
        <v>1787</v>
      </c>
      <c r="F467" s="227" t="s">
        <v>2183</v>
      </c>
      <c r="G467" s="286">
        <v>1</v>
      </c>
      <c r="H467" s="634"/>
      <c r="I467" s="635"/>
      <c r="J467" s="636"/>
      <c r="K467" s="671"/>
      <c r="L467" s="706"/>
      <c r="M467" s="706"/>
      <c r="N467" s="623"/>
      <c r="O467" s="648"/>
    </row>
    <row r="468" spans="1:15" ht="12" customHeight="1" x14ac:dyDescent="0.25">
      <c r="A468" s="672"/>
      <c r="B468" s="607"/>
      <c r="C468" s="606"/>
      <c r="D468" s="262" t="s">
        <v>1550</v>
      </c>
      <c r="E468" s="227" t="s">
        <v>1788</v>
      </c>
      <c r="F468" s="227" t="s">
        <v>2184</v>
      </c>
      <c r="G468" s="286">
        <v>0</v>
      </c>
      <c r="H468" s="634"/>
      <c r="I468" s="635"/>
      <c r="J468" s="636"/>
      <c r="K468" s="671"/>
      <c r="L468" s="706"/>
      <c r="M468" s="706"/>
      <c r="N468" s="623"/>
      <c r="O468" s="648"/>
    </row>
    <row r="469" spans="1:15" ht="12" customHeight="1" x14ac:dyDescent="0.25">
      <c r="A469" s="672"/>
      <c r="B469" s="607"/>
      <c r="C469" s="606" t="s">
        <v>1798</v>
      </c>
      <c r="D469" s="262" t="s">
        <v>1546</v>
      </c>
      <c r="E469" s="227" t="s">
        <v>1789</v>
      </c>
      <c r="F469" s="227" t="s">
        <v>2185</v>
      </c>
      <c r="G469" s="286">
        <v>0</v>
      </c>
      <c r="H469" s="634"/>
      <c r="I469" s="635"/>
      <c r="J469" s="636"/>
      <c r="K469" s="671"/>
      <c r="L469" s="706"/>
      <c r="M469" s="706"/>
      <c r="N469" s="623"/>
      <c r="O469" s="648"/>
    </row>
    <row r="470" spans="1:15" ht="12" customHeight="1" x14ac:dyDescent="0.25">
      <c r="A470" s="672"/>
      <c r="B470" s="607"/>
      <c r="C470" s="606"/>
      <c r="D470" s="262" t="s">
        <v>1547</v>
      </c>
      <c r="E470" s="227" t="s">
        <v>1790</v>
      </c>
      <c r="F470" s="227" t="s">
        <v>2186</v>
      </c>
      <c r="G470" s="286">
        <v>3</v>
      </c>
      <c r="H470" s="634"/>
      <c r="I470" s="635"/>
      <c r="J470" s="636"/>
      <c r="K470" s="671"/>
      <c r="L470" s="706"/>
      <c r="M470" s="706"/>
      <c r="N470" s="623"/>
      <c r="O470" s="648"/>
    </row>
    <row r="471" spans="1:15" ht="12" customHeight="1" x14ac:dyDescent="0.25">
      <c r="A471" s="672"/>
      <c r="B471" s="607"/>
      <c r="C471" s="606"/>
      <c r="D471" s="262" t="s">
        <v>1548</v>
      </c>
      <c r="E471" s="227" t="s">
        <v>1791</v>
      </c>
      <c r="F471" s="227" t="s">
        <v>2187</v>
      </c>
      <c r="G471" s="286">
        <v>2</v>
      </c>
      <c r="H471" s="634"/>
      <c r="I471" s="635"/>
      <c r="J471" s="636"/>
      <c r="K471" s="671"/>
      <c r="L471" s="706"/>
      <c r="M471" s="706"/>
      <c r="N471" s="623"/>
      <c r="O471" s="648"/>
    </row>
    <row r="472" spans="1:15" ht="12" customHeight="1" x14ac:dyDescent="0.25">
      <c r="A472" s="672"/>
      <c r="B472" s="607"/>
      <c r="C472" s="606"/>
      <c r="D472" s="262" t="s">
        <v>1549</v>
      </c>
      <c r="E472" s="227" t="s">
        <v>1792</v>
      </c>
      <c r="F472" s="227" t="s">
        <v>2188</v>
      </c>
      <c r="G472" s="286">
        <v>0</v>
      </c>
      <c r="H472" s="634" t="s">
        <v>1575</v>
      </c>
      <c r="I472" s="635"/>
      <c r="J472" s="636"/>
      <c r="K472" s="671"/>
      <c r="L472" s="707"/>
      <c r="M472" s="707"/>
      <c r="N472" s="623"/>
      <c r="O472" s="648"/>
    </row>
    <row r="473" spans="1:15" ht="4.3499999999999996" customHeight="1" x14ac:dyDescent="0.25">
      <c r="A473" s="633"/>
      <c r="B473" s="633"/>
      <c r="C473" s="633"/>
      <c r="D473" s="633"/>
      <c r="E473" s="633"/>
      <c r="F473" s="633"/>
      <c r="G473" s="633"/>
      <c r="H473" s="633"/>
      <c r="I473" s="633"/>
      <c r="J473" s="633"/>
      <c r="K473" s="633"/>
      <c r="L473" s="633"/>
      <c r="M473" s="633"/>
      <c r="N473" s="633"/>
      <c r="O473" s="633"/>
    </row>
    <row r="474" spans="1:15" ht="11.85" customHeight="1" x14ac:dyDescent="0.25">
      <c r="A474" s="633"/>
      <c r="B474" s="633"/>
      <c r="C474" s="633"/>
      <c r="D474" s="633"/>
      <c r="E474" s="633"/>
      <c r="F474" s="633"/>
      <c r="G474" s="633"/>
      <c r="H474" s="633"/>
      <c r="I474" s="633"/>
      <c r="J474" s="633"/>
      <c r="K474" s="633"/>
      <c r="L474" s="633"/>
      <c r="M474" s="633"/>
      <c r="N474" s="633"/>
      <c r="O474" s="633"/>
    </row>
    <row r="475" spans="1:15" s="203" customFormat="1" ht="11.85" customHeight="1" x14ac:dyDescent="0.25">
      <c r="A475" s="664"/>
      <c r="B475" s="664"/>
      <c r="C475" s="664"/>
      <c r="D475" s="667" t="s">
        <v>2015</v>
      </c>
      <c r="E475" s="667"/>
      <c r="F475" s="238"/>
      <c r="G475" s="633"/>
      <c r="H475" s="633"/>
      <c r="I475" s="633"/>
      <c r="J475" s="633"/>
      <c r="K475" s="633"/>
      <c r="L475" s="633"/>
      <c r="M475" s="633"/>
      <c r="N475" s="633"/>
      <c r="O475" s="633"/>
    </row>
    <row r="476" spans="1:15" ht="18.75" x14ac:dyDescent="0.25">
      <c r="A476" s="672" t="s">
        <v>183</v>
      </c>
      <c r="B476" s="607" t="s">
        <v>1571</v>
      </c>
      <c r="C476" s="644" t="s">
        <v>1817</v>
      </c>
      <c r="D476" s="259" t="s">
        <v>1546</v>
      </c>
      <c r="E476" s="228" t="s">
        <v>1620</v>
      </c>
      <c r="F476" s="228" t="s">
        <v>928</v>
      </c>
      <c r="G476" s="245">
        <v>1</v>
      </c>
      <c r="H476" s="634" t="s">
        <v>1575</v>
      </c>
      <c r="I476" s="635"/>
      <c r="J476" s="636"/>
      <c r="K476" s="671" t="s">
        <v>2573</v>
      </c>
      <c r="L476" s="696"/>
      <c r="M476" s="696" t="s">
        <v>2648</v>
      </c>
      <c r="N476" s="615" t="s">
        <v>3055</v>
      </c>
      <c r="O476" s="665">
        <v>1</v>
      </c>
    </row>
    <row r="477" spans="1:15" ht="18.75" x14ac:dyDescent="0.25">
      <c r="A477" s="672"/>
      <c r="B477" s="607"/>
      <c r="C477" s="644"/>
      <c r="D477" s="259" t="s">
        <v>1547</v>
      </c>
      <c r="E477" s="228" t="s">
        <v>1592</v>
      </c>
      <c r="F477" s="228" t="s">
        <v>927</v>
      </c>
      <c r="G477" s="245">
        <v>0</v>
      </c>
      <c r="H477" s="634"/>
      <c r="I477" s="635"/>
      <c r="J477" s="636"/>
      <c r="K477" s="671"/>
      <c r="L477" s="696"/>
      <c r="M477" s="696"/>
      <c r="N477" s="615"/>
      <c r="O477" s="665"/>
    </row>
    <row r="478" spans="1:15" ht="18.75" x14ac:dyDescent="0.25">
      <c r="A478" s="672"/>
      <c r="B478" s="607"/>
      <c r="C478" s="644" t="s">
        <v>1818</v>
      </c>
      <c r="D478" s="259" t="s">
        <v>1546</v>
      </c>
      <c r="E478" s="228" t="s">
        <v>1799</v>
      </c>
      <c r="F478" s="228" t="s">
        <v>2189</v>
      </c>
      <c r="G478" s="245" t="s">
        <v>1544</v>
      </c>
      <c r="H478" s="634" t="s">
        <v>1575</v>
      </c>
      <c r="I478" s="635"/>
      <c r="J478" s="636"/>
      <c r="K478" s="671"/>
      <c r="L478" s="696"/>
      <c r="M478" s="696"/>
      <c r="N478" s="615"/>
      <c r="O478" s="665"/>
    </row>
    <row r="479" spans="1:15" ht="18.75" x14ac:dyDescent="0.25">
      <c r="A479" s="672"/>
      <c r="B479" s="607"/>
      <c r="C479" s="644"/>
      <c r="D479" s="259" t="s">
        <v>1547</v>
      </c>
      <c r="E479" s="228" t="s">
        <v>1800</v>
      </c>
      <c r="F479" s="228" t="s">
        <v>2190</v>
      </c>
      <c r="G479" s="245" t="s">
        <v>1544</v>
      </c>
      <c r="H479" s="634"/>
      <c r="I479" s="635"/>
      <c r="J479" s="636"/>
      <c r="K479" s="671"/>
      <c r="L479" s="696"/>
      <c r="M479" s="696"/>
      <c r="N479" s="615"/>
      <c r="O479" s="665"/>
    </row>
    <row r="480" spans="1:15" ht="18.75" x14ac:dyDescent="0.25">
      <c r="A480" s="672"/>
      <c r="B480" s="607"/>
      <c r="C480" s="644" t="s">
        <v>1819</v>
      </c>
      <c r="D480" s="259" t="s">
        <v>1546</v>
      </c>
      <c r="E480" s="228" t="s">
        <v>1620</v>
      </c>
      <c r="F480" s="228" t="s">
        <v>928</v>
      </c>
      <c r="G480" s="245">
        <v>1</v>
      </c>
      <c r="H480" s="634"/>
      <c r="I480" s="635"/>
      <c r="J480" s="636"/>
      <c r="K480" s="671"/>
      <c r="L480" s="696"/>
      <c r="M480" s="696"/>
      <c r="N480" s="615"/>
      <c r="O480" s="665"/>
    </row>
    <row r="481" spans="1:15" ht="18.75" x14ac:dyDescent="0.25">
      <c r="A481" s="672"/>
      <c r="B481" s="607"/>
      <c r="C481" s="644"/>
      <c r="D481" s="259" t="s">
        <v>1547</v>
      </c>
      <c r="E481" s="228" t="s">
        <v>1592</v>
      </c>
      <c r="F481" s="228" t="s">
        <v>927</v>
      </c>
      <c r="G481" s="245">
        <v>0</v>
      </c>
      <c r="H481" s="634" t="s">
        <v>1575</v>
      </c>
      <c r="I481" s="635"/>
      <c r="J481" s="636"/>
      <c r="K481" s="671"/>
      <c r="L481" s="696"/>
      <c r="M481" s="696"/>
      <c r="N481" s="615"/>
      <c r="O481" s="665"/>
    </row>
    <row r="482" spans="1:15" ht="12" customHeight="1" x14ac:dyDescent="0.25">
      <c r="A482" s="672"/>
      <c r="B482" s="607"/>
      <c r="C482" s="644" t="s">
        <v>1820</v>
      </c>
      <c r="D482" s="262" t="s">
        <v>1546</v>
      </c>
      <c r="E482" s="227" t="s">
        <v>1801</v>
      </c>
      <c r="F482" s="227" t="s">
        <v>127</v>
      </c>
      <c r="G482" s="278" t="s">
        <v>1544</v>
      </c>
      <c r="H482" s="634" t="s">
        <v>1575</v>
      </c>
      <c r="I482" s="635"/>
      <c r="J482" s="636"/>
      <c r="K482" s="671"/>
      <c r="L482" s="696"/>
      <c r="M482" s="696"/>
      <c r="N482" s="615"/>
      <c r="O482" s="665"/>
    </row>
    <row r="483" spans="1:15" ht="18.75" x14ac:dyDescent="0.25">
      <c r="A483" s="672"/>
      <c r="B483" s="607"/>
      <c r="C483" s="644"/>
      <c r="D483" s="262" t="s">
        <v>1547</v>
      </c>
      <c r="E483" s="227" t="s">
        <v>1664</v>
      </c>
      <c r="F483" s="227" t="s">
        <v>1984</v>
      </c>
      <c r="G483" s="278" t="s">
        <v>1544</v>
      </c>
      <c r="H483" s="634" t="s">
        <v>1575</v>
      </c>
      <c r="I483" s="635"/>
      <c r="J483" s="636"/>
      <c r="K483" s="671"/>
      <c r="L483" s="696"/>
      <c r="M483" s="696"/>
      <c r="N483" s="615"/>
      <c r="O483" s="665"/>
    </row>
    <row r="484" spans="1:15" ht="18.75" x14ac:dyDescent="0.25">
      <c r="A484" s="672"/>
      <c r="B484" s="607"/>
      <c r="C484" s="644"/>
      <c r="D484" s="262" t="s">
        <v>1548</v>
      </c>
      <c r="E484" s="227" t="s">
        <v>1756</v>
      </c>
      <c r="F484" s="227" t="s">
        <v>1986</v>
      </c>
      <c r="G484" s="278" t="s">
        <v>1544</v>
      </c>
      <c r="H484" s="634" t="s">
        <v>1575</v>
      </c>
      <c r="I484" s="635"/>
      <c r="J484" s="636"/>
      <c r="K484" s="671"/>
      <c r="L484" s="696"/>
      <c r="M484" s="696"/>
      <c r="N484" s="615"/>
      <c r="O484" s="665"/>
    </row>
    <row r="485" spans="1:15" ht="18.75" x14ac:dyDescent="0.25">
      <c r="A485" s="672"/>
      <c r="B485" s="607"/>
      <c r="C485" s="644"/>
      <c r="D485" s="262" t="s">
        <v>1549</v>
      </c>
      <c r="E485" s="227" t="s">
        <v>1802</v>
      </c>
      <c r="F485" s="227" t="s">
        <v>109</v>
      </c>
      <c r="G485" s="278" t="s">
        <v>1544</v>
      </c>
      <c r="H485" s="634" t="s">
        <v>1575</v>
      </c>
      <c r="I485" s="635"/>
      <c r="J485" s="636"/>
      <c r="K485" s="671"/>
      <c r="L485" s="696"/>
      <c r="M485" s="696"/>
      <c r="N485" s="615"/>
      <c r="O485" s="665"/>
    </row>
    <row r="486" spans="1:15" ht="18.75" x14ac:dyDescent="0.25">
      <c r="A486" s="672"/>
      <c r="B486" s="607"/>
      <c r="C486" s="644"/>
      <c r="D486" s="262" t="s">
        <v>1550</v>
      </c>
      <c r="E486" s="227" t="s">
        <v>1803</v>
      </c>
      <c r="F486" s="227" t="s">
        <v>2191</v>
      </c>
      <c r="G486" s="278" t="s">
        <v>1544</v>
      </c>
      <c r="H486" s="634" t="s">
        <v>1575</v>
      </c>
      <c r="I486" s="635"/>
      <c r="J486" s="636"/>
      <c r="K486" s="671"/>
      <c r="L486" s="696"/>
      <c r="M486" s="696"/>
      <c r="N486" s="615"/>
      <c r="O486" s="665"/>
    </row>
    <row r="487" spans="1:15" ht="18.75" x14ac:dyDescent="0.25">
      <c r="A487" s="672"/>
      <c r="B487" s="607"/>
      <c r="C487" s="644"/>
      <c r="D487" s="262" t="s">
        <v>1552</v>
      </c>
      <c r="E487" s="227" t="s">
        <v>1804</v>
      </c>
      <c r="F487" s="227" t="s">
        <v>2192</v>
      </c>
      <c r="G487" s="278" t="s">
        <v>1544</v>
      </c>
      <c r="H487" s="634"/>
      <c r="I487" s="635"/>
      <c r="J487" s="636"/>
      <c r="K487" s="671"/>
      <c r="L487" s="696"/>
      <c r="M487" s="696"/>
      <c r="N487" s="615"/>
      <c r="O487" s="665"/>
    </row>
    <row r="488" spans="1:15" ht="18.75" x14ac:dyDescent="0.25">
      <c r="A488" s="672"/>
      <c r="B488" s="607"/>
      <c r="C488" s="644"/>
      <c r="D488" s="262" t="s">
        <v>1555</v>
      </c>
      <c r="E488" s="227" t="s">
        <v>1805</v>
      </c>
      <c r="F488" s="227" t="s">
        <v>2193</v>
      </c>
      <c r="G488" s="278" t="s">
        <v>1544</v>
      </c>
      <c r="H488" s="634"/>
      <c r="I488" s="635"/>
      <c r="J488" s="636"/>
      <c r="K488" s="671"/>
      <c r="L488" s="696"/>
      <c r="M488" s="696"/>
      <c r="N488" s="615"/>
      <c r="O488" s="665"/>
    </row>
    <row r="489" spans="1:15" ht="18.75" x14ac:dyDescent="0.25">
      <c r="A489" s="672"/>
      <c r="B489" s="607"/>
      <c r="C489" s="644"/>
      <c r="D489" s="262" t="s">
        <v>1556</v>
      </c>
      <c r="E489" s="227" t="s">
        <v>1806</v>
      </c>
      <c r="F489" s="227" t="s">
        <v>2194</v>
      </c>
      <c r="G489" s="278" t="s">
        <v>1544</v>
      </c>
      <c r="H489" s="634"/>
      <c r="I489" s="635"/>
      <c r="J489" s="636"/>
      <c r="K489" s="671"/>
      <c r="L489" s="696"/>
      <c r="M489" s="696"/>
      <c r="N489" s="615"/>
      <c r="O489" s="665"/>
    </row>
    <row r="490" spans="1:15" ht="18.75" x14ac:dyDescent="0.25">
      <c r="A490" s="672"/>
      <c r="B490" s="607"/>
      <c r="C490" s="644"/>
      <c r="D490" s="262" t="s">
        <v>1557</v>
      </c>
      <c r="E490" s="227" t="s">
        <v>1807</v>
      </c>
      <c r="F490" s="227" t="s">
        <v>2195</v>
      </c>
      <c r="G490" s="278" t="s">
        <v>1544</v>
      </c>
      <c r="H490" s="634"/>
      <c r="I490" s="635"/>
      <c r="J490" s="636"/>
      <c r="K490" s="671"/>
      <c r="L490" s="696"/>
      <c r="M490" s="696"/>
      <c r="N490" s="615"/>
      <c r="O490" s="665"/>
    </row>
    <row r="491" spans="1:15" ht="18.75" x14ac:dyDescent="0.25">
      <c r="A491" s="672"/>
      <c r="B491" s="607"/>
      <c r="C491" s="644"/>
      <c r="D491" s="262" t="s">
        <v>1561</v>
      </c>
      <c r="E491" s="227" t="s">
        <v>1808</v>
      </c>
      <c r="F491" s="227" t="s">
        <v>2196</v>
      </c>
      <c r="G491" s="278" t="s">
        <v>1544</v>
      </c>
      <c r="H491" s="634"/>
      <c r="I491" s="635"/>
      <c r="J491" s="636"/>
      <c r="K491" s="671"/>
      <c r="L491" s="696"/>
      <c r="M491" s="696"/>
      <c r="N491" s="615"/>
      <c r="O491" s="665"/>
    </row>
    <row r="492" spans="1:15" ht="12" customHeight="1" x14ac:dyDescent="0.25">
      <c r="A492" s="672"/>
      <c r="B492" s="607"/>
      <c r="C492" s="644" t="s">
        <v>1821</v>
      </c>
      <c r="D492" s="259" t="s">
        <v>1546</v>
      </c>
      <c r="E492" s="228" t="s">
        <v>1809</v>
      </c>
      <c r="F492" s="228" t="s">
        <v>2197</v>
      </c>
      <c r="G492" s="245" t="s">
        <v>1544</v>
      </c>
      <c r="H492" s="634" t="s">
        <v>1575</v>
      </c>
      <c r="I492" s="635"/>
      <c r="J492" s="636"/>
      <c r="K492" s="671"/>
      <c r="L492" s="696"/>
      <c r="M492" s="696"/>
      <c r="N492" s="615"/>
      <c r="O492" s="665"/>
    </row>
    <row r="493" spans="1:15" ht="18.75" x14ac:dyDescent="0.25">
      <c r="A493" s="672"/>
      <c r="B493" s="607"/>
      <c r="C493" s="644"/>
      <c r="D493" s="259" t="s">
        <v>1547</v>
      </c>
      <c r="E493" s="228" t="s">
        <v>1810</v>
      </c>
      <c r="F493" s="228" t="s">
        <v>2198</v>
      </c>
      <c r="G493" s="245" t="s">
        <v>1544</v>
      </c>
      <c r="H493" s="634"/>
      <c r="I493" s="635"/>
      <c r="J493" s="636"/>
      <c r="K493" s="671"/>
      <c r="L493" s="696"/>
      <c r="M493" s="696"/>
      <c r="N493" s="615"/>
      <c r="O493" s="665"/>
    </row>
    <row r="494" spans="1:15" ht="12" customHeight="1" x14ac:dyDescent="0.25">
      <c r="A494" s="672"/>
      <c r="B494" s="607"/>
      <c r="C494" s="644" t="s">
        <v>1822</v>
      </c>
      <c r="D494" s="262" t="s">
        <v>1546</v>
      </c>
      <c r="E494" s="227" t="s">
        <v>1572</v>
      </c>
      <c r="F494" s="227" t="s">
        <v>1572</v>
      </c>
      <c r="G494" s="278" t="s">
        <v>1544</v>
      </c>
      <c r="H494" s="634"/>
      <c r="I494" s="635"/>
      <c r="J494" s="636"/>
      <c r="K494" s="671"/>
      <c r="L494" s="696"/>
      <c r="M494" s="696"/>
      <c r="N494" s="615"/>
      <c r="O494" s="665"/>
    </row>
    <row r="495" spans="1:15" ht="18.75" x14ac:dyDescent="0.25">
      <c r="A495" s="672"/>
      <c r="B495" s="607"/>
      <c r="C495" s="644"/>
      <c r="D495" s="262" t="s">
        <v>1547</v>
      </c>
      <c r="E495" s="227" t="s">
        <v>1811</v>
      </c>
      <c r="F495" s="227" t="s">
        <v>2199</v>
      </c>
      <c r="G495" s="278" t="s">
        <v>1544</v>
      </c>
      <c r="H495" s="634"/>
      <c r="I495" s="635"/>
      <c r="J495" s="636"/>
      <c r="K495" s="671"/>
      <c r="L495" s="696"/>
      <c r="M495" s="696"/>
      <c r="N495" s="615"/>
      <c r="O495" s="665"/>
    </row>
    <row r="496" spans="1:15" ht="18.75" x14ac:dyDescent="0.25">
      <c r="A496" s="672"/>
      <c r="B496" s="607"/>
      <c r="C496" s="644"/>
      <c r="D496" s="262" t="s">
        <v>1548</v>
      </c>
      <c r="E496" s="227" t="s">
        <v>1812</v>
      </c>
      <c r="F496" s="227" t="s">
        <v>2200</v>
      </c>
      <c r="G496" s="278" t="s">
        <v>1544</v>
      </c>
      <c r="H496" s="634"/>
      <c r="I496" s="635"/>
      <c r="J496" s="636"/>
      <c r="K496" s="671"/>
      <c r="L496" s="696"/>
      <c r="M496" s="696"/>
      <c r="N496" s="615"/>
      <c r="O496" s="665"/>
    </row>
    <row r="497" spans="1:15" ht="18.75" x14ac:dyDescent="0.25">
      <c r="A497" s="672"/>
      <c r="B497" s="607"/>
      <c r="C497" s="644"/>
      <c r="D497" s="262" t="s">
        <v>1549</v>
      </c>
      <c r="E497" s="227" t="s">
        <v>1813</v>
      </c>
      <c r="F497" s="227" t="s">
        <v>2201</v>
      </c>
      <c r="G497" s="278" t="s">
        <v>1544</v>
      </c>
      <c r="H497" s="634"/>
      <c r="I497" s="635"/>
      <c r="J497" s="636"/>
      <c r="K497" s="671"/>
      <c r="L497" s="696"/>
      <c r="M497" s="696"/>
      <c r="N497" s="615"/>
      <c r="O497" s="665"/>
    </row>
    <row r="498" spans="1:15" ht="18.75" x14ac:dyDescent="0.25">
      <c r="A498" s="672"/>
      <c r="B498" s="607"/>
      <c r="C498" s="644"/>
      <c r="D498" s="262" t="s">
        <v>1550</v>
      </c>
      <c r="E498" s="227" t="s">
        <v>1814</v>
      </c>
      <c r="F498" s="227" t="s">
        <v>2202</v>
      </c>
      <c r="G498" s="278" t="s">
        <v>1544</v>
      </c>
      <c r="H498" s="634"/>
      <c r="I498" s="635"/>
      <c r="J498" s="636"/>
      <c r="K498" s="671"/>
      <c r="L498" s="696"/>
      <c r="M498" s="696"/>
      <c r="N498" s="615"/>
      <c r="O498" s="665"/>
    </row>
    <row r="499" spans="1:15" ht="18.75" x14ac:dyDescent="0.25">
      <c r="A499" s="672"/>
      <c r="B499" s="607"/>
      <c r="C499" s="644"/>
      <c r="D499" s="262" t="s">
        <v>1552</v>
      </c>
      <c r="E499" s="227" t="s">
        <v>1815</v>
      </c>
      <c r="F499" s="227" t="s">
        <v>2203</v>
      </c>
      <c r="G499" s="278" t="s">
        <v>1544</v>
      </c>
      <c r="H499" s="634"/>
      <c r="I499" s="635"/>
      <c r="J499" s="636"/>
      <c r="K499" s="671"/>
      <c r="L499" s="696"/>
      <c r="M499" s="696"/>
      <c r="N499" s="615"/>
      <c r="O499" s="665"/>
    </row>
    <row r="500" spans="1:15" ht="30" x14ac:dyDescent="0.25">
      <c r="A500" s="672"/>
      <c r="B500" s="607"/>
      <c r="C500" s="287" t="s">
        <v>1823</v>
      </c>
      <c r="D500" s="279" t="s">
        <v>1544</v>
      </c>
      <c r="E500" s="227" t="s">
        <v>1816</v>
      </c>
      <c r="F500" s="227" t="s">
        <v>2204</v>
      </c>
      <c r="G500" s="278" t="s">
        <v>1544</v>
      </c>
      <c r="H500" s="833"/>
      <c r="I500" s="834"/>
      <c r="J500" s="835"/>
      <c r="K500" s="671"/>
      <c r="L500" s="696"/>
      <c r="M500" s="696"/>
      <c r="N500" s="615"/>
      <c r="O500" s="665"/>
    </row>
    <row r="501" spans="1:15" ht="30" x14ac:dyDescent="0.25">
      <c r="A501" s="672"/>
      <c r="B501" s="607"/>
      <c r="C501" s="287" t="s">
        <v>2377</v>
      </c>
      <c r="D501" s="279" t="s">
        <v>1544</v>
      </c>
      <c r="E501" s="227" t="s">
        <v>2378</v>
      </c>
      <c r="F501" s="227" t="s">
        <v>2379</v>
      </c>
      <c r="G501" s="278">
        <v>1</v>
      </c>
      <c r="H501" s="830"/>
      <c r="I501" s="831"/>
      <c r="J501" s="832"/>
      <c r="K501" s="671"/>
      <c r="L501" s="697"/>
      <c r="M501" s="697"/>
      <c r="N501" s="615"/>
      <c r="O501" s="665"/>
    </row>
    <row r="502" spans="1:15" ht="4.3499999999999996" customHeight="1" x14ac:dyDescent="0.25">
      <c r="A502" s="633"/>
      <c r="B502" s="633"/>
      <c r="C502" s="633"/>
      <c r="D502" s="633"/>
      <c r="E502" s="633"/>
      <c r="F502" s="633"/>
      <c r="G502" s="633"/>
      <c r="H502" s="633"/>
      <c r="I502" s="633"/>
      <c r="J502" s="633"/>
      <c r="K502" s="633"/>
      <c r="L502" s="633"/>
      <c r="M502" s="633"/>
      <c r="N502" s="633"/>
      <c r="O502" s="633"/>
    </row>
    <row r="503" spans="1:15" s="203" customFormat="1" ht="26.1" customHeight="1" x14ac:dyDescent="0.25">
      <c r="A503" s="664"/>
      <c r="B503" s="664"/>
      <c r="C503" s="664"/>
      <c r="D503" s="667" t="s">
        <v>2016</v>
      </c>
      <c r="E503" s="667"/>
      <c r="F503" s="238"/>
      <c r="G503" s="633"/>
      <c r="H503" s="633"/>
      <c r="I503" s="633"/>
      <c r="J503" s="633"/>
      <c r="K503" s="633"/>
      <c r="L503" s="633"/>
      <c r="M503" s="633"/>
      <c r="N503" s="633"/>
      <c r="O503" s="633"/>
    </row>
    <row r="504" spans="1:15" ht="12" customHeight="1" x14ac:dyDescent="0.25">
      <c r="A504" s="780" t="s">
        <v>195</v>
      </c>
      <c r="B504" s="607" t="s">
        <v>2394</v>
      </c>
      <c r="C504" s="644" t="s">
        <v>2624</v>
      </c>
      <c r="D504" s="259" t="s">
        <v>1546</v>
      </c>
      <c r="E504" s="228" t="s">
        <v>1620</v>
      </c>
      <c r="F504" s="228" t="s">
        <v>928</v>
      </c>
      <c r="G504" s="632" t="s">
        <v>1544</v>
      </c>
      <c r="H504" s="634"/>
      <c r="I504" s="635"/>
      <c r="J504" s="636"/>
      <c r="K504" s="809" t="s">
        <v>2576</v>
      </c>
      <c r="L504" s="696"/>
      <c r="M504" s="696"/>
      <c r="N504" s="622"/>
      <c r="O504" s="624"/>
    </row>
    <row r="505" spans="1:15" ht="12" customHeight="1" x14ac:dyDescent="0.25">
      <c r="A505" s="780"/>
      <c r="B505" s="607"/>
      <c r="C505" s="644"/>
      <c r="D505" s="259" t="s">
        <v>1547</v>
      </c>
      <c r="E505" s="228" t="s">
        <v>1592</v>
      </c>
      <c r="F505" s="228" t="s">
        <v>927</v>
      </c>
      <c r="G505" s="632"/>
      <c r="H505" s="634"/>
      <c r="I505" s="635"/>
      <c r="J505" s="636"/>
      <c r="K505" s="809"/>
      <c r="L505" s="696"/>
      <c r="M505" s="696"/>
      <c r="N505" s="622"/>
      <c r="O505" s="624"/>
    </row>
    <row r="506" spans="1:15" ht="30" x14ac:dyDescent="0.25">
      <c r="A506" s="780"/>
      <c r="B506" s="607"/>
      <c r="C506" s="287" t="s">
        <v>1828</v>
      </c>
      <c r="D506" s="279" t="s">
        <v>1544</v>
      </c>
      <c r="E506" s="227" t="s">
        <v>1824</v>
      </c>
      <c r="F506" s="227" t="s">
        <v>2205</v>
      </c>
      <c r="G506" s="278" t="s">
        <v>1544</v>
      </c>
      <c r="H506" s="762"/>
      <c r="I506" s="763"/>
      <c r="J506" s="764"/>
      <c r="K506" s="809"/>
      <c r="L506" s="696"/>
      <c r="M506" s="696"/>
      <c r="N506" s="622"/>
      <c r="O506" s="624"/>
    </row>
    <row r="507" spans="1:15" ht="30" x14ac:dyDescent="0.25">
      <c r="A507" s="780"/>
      <c r="B507" s="607"/>
      <c r="C507" s="287" t="s">
        <v>1829</v>
      </c>
      <c r="D507" s="279" t="s">
        <v>1544</v>
      </c>
      <c r="E507" s="227" t="s">
        <v>1825</v>
      </c>
      <c r="F507" s="227" t="s">
        <v>2206</v>
      </c>
      <c r="G507" s="278" t="s">
        <v>1544</v>
      </c>
      <c r="H507" s="762"/>
      <c r="I507" s="763"/>
      <c r="J507" s="764"/>
      <c r="K507" s="809"/>
      <c r="L507" s="696"/>
      <c r="M507" s="696"/>
      <c r="N507" s="622"/>
      <c r="O507" s="624"/>
    </row>
    <row r="508" spans="1:15" ht="12" customHeight="1" x14ac:dyDescent="0.25">
      <c r="A508" s="780"/>
      <c r="B508" s="607"/>
      <c r="C508" s="644" t="s">
        <v>1830</v>
      </c>
      <c r="D508" s="259" t="s">
        <v>1546</v>
      </c>
      <c r="E508" s="228" t="s">
        <v>1620</v>
      </c>
      <c r="F508" s="228" t="s">
        <v>928</v>
      </c>
      <c r="G508" s="632" t="s">
        <v>1544</v>
      </c>
      <c r="H508" s="634"/>
      <c r="I508" s="635"/>
      <c r="J508" s="636"/>
      <c r="K508" s="809"/>
      <c r="L508" s="696"/>
      <c r="M508" s="696"/>
      <c r="N508" s="622"/>
      <c r="O508" s="624"/>
    </row>
    <row r="509" spans="1:15" ht="12" customHeight="1" x14ac:dyDescent="0.25">
      <c r="A509" s="780"/>
      <c r="B509" s="607"/>
      <c r="C509" s="644"/>
      <c r="D509" s="259" t="s">
        <v>1547</v>
      </c>
      <c r="E509" s="228" t="s">
        <v>1592</v>
      </c>
      <c r="F509" s="228" t="s">
        <v>927</v>
      </c>
      <c r="G509" s="632"/>
      <c r="H509" s="634"/>
      <c r="I509" s="635"/>
      <c r="J509" s="636"/>
      <c r="K509" s="809"/>
      <c r="L509" s="696"/>
      <c r="M509" s="696"/>
      <c r="N509" s="622"/>
      <c r="O509" s="624"/>
    </row>
    <row r="510" spans="1:15" ht="12" customHeight="1" x14ac:dyDescent="0.25">
      <c r="A510" s="780"/>
      <c r="B510" s="607"/>
      <c r="C510" s="644" t="s">
        <v>1831</v>
      </c>
      <c r="D510" s="259" t="s">
        <v>1546</v>
      </c>
      <c r="E510" s="228" t="s">
        <v>1620</v>
      </c>
      <c r="F510" s="228" t="s">
        <v>928</v>
      </c>
      <c r="G510" s="632" t="s">
        <v>1544</v>
      </c>
      <c r="H510" s="634"/>
      <c r="I510" s="635"/>
      <c r="J510" s="636"/>
      <c r="K510" s="809"/>
      <c r="L510" s="696"/>
      <c r="M510" s="696"/>
      <c r="N510" s="622"/>
      <c r="O510" s="624"/>
    </row>
    <row r="511" spans="1:15" ht="12" customHeight="1" x14ac:dyDescent="0.25">
      <c r="A511" s="780"/>
      <c r="B511" s="607"/>
      <c r="C511" s="644"/>
      <c r="D511" s="259" t="s">
        <v>1547</v>
      </c>
      <c r="E511" s="228" t="s">
        <v>1592</v>
      </c>
      <c r="F511" s="228" t="s">
        <v>927</v>
      </c>
      <c r="G511" s="632"/>
      <c r="H511" s="634"/>
      <c r="I511" s="635"/>
      <c r="J511" s="636"/>
      <c r="K511" s="809"/>
      <c r="L511" s="696"/>
      <c r="M511" s="696"/>
      <c r="N511" s="622"/>
      <c r="O511" s="624"/>
    </row>
    <row r="512" spans="1:15" ht="30" x14ac:dyDescent="0.25">
      <c r="A512" s="780"/>
      <c r="B512" s="607"/>
      <c r="C512" s="287" t="s">
        <v>1832</v>
      </c>
      <c r="D512" s="279" t="s">
        <v>1544</v>
      </c>
      <c r="E512" s="227" t="s">
        <v>1826</v>
      </c>
      <c r="F512" s="227" t="s">
        <v>2207</v>
      </c>
      <c r="G512" s="278" t="s">
        <v>1544</v>
      </c>
      <c r="H512" s="762"/>
      <c r="I512" s="763"/>
      <c r="J512" s="764"/>
      <c r="K512" s="809"/>
      <c r="L512" s="696"/>
      <c r="M512" s="696"/>
      <c r="N512" s="622"/>
      <c r="O512" s="624"/>
    </row>
    <row r="513" spans="1:15" ht="30" x14ac:dyDescent="0.25">
      <c r="A513" s="780"/>
      <c r="B513" s="607"/>
      <c r="C513" s="287" t="s">
        <v>1833</v>
      </c>
      <c r="D513" s="279" t="s">
        <v>1544</v>
      </c>
      <c r="E513" s="227" t="s">
        <v>1827</v>
      </c>
      <c r="F513" s="227" t="s">
        <v>2208</v>
      </c>
      <c r="G513" s="278" t="s">
        <v>1544</v>
      </c>
      <c r="H513" s="762"/>
      <c r="I513" s="763"/>
      <c r="J513" s="764"/>
      <c r="K513" s="809"/>
      <c r="L513" s="696"/>
      <c r="M513" s="696"/>
      <c r="N513" s="622"/>
      <c r="O513" s="624"/>
    </row>
    <row r="514" spans="1:15" ht="12" customHeight="1" x14ac:dyDescent="0.25">
      <c r="A514" s="780"/>
      <c r="B514" s="607"/>
      <c r="C514" s="644" t="s">
        <v>1834</v>
      </c>
      <c r="D514" s="259" t="s">
        <v>1546</v>
      </c>
      <c r="E514" s="228" t="s">
        <v>1620</v>
      </c>
      <c r="F514" s="228" t="s">
        <v>928</v>
      </c>
      <c r="G514" s="632" t="s">
        <v>1544</v>
      </c>
      <c r="H514" s="634"/>
      <c r="I514" s="635"/>
      <c r="J514" s="636"/>
      <c r="K514" s="809"/>
      <c r="L514" s="696"/>
      <c r="M514" s="696"/>
      <c r="N514" s="622"/>
      <c r="O514" s="624"/>
    </row>
    <row r="515" spans="1:15" ht="12" customHeight="1" x14ac:dyDescent="0.25">
      <c r="A515" s="780"/>
      <c r="B515" s="607"/>
      <c r="C515" s="644"/>
      <c r="D515" s="259" t="s">
        <v>1547</v>
      </c>
      <c r="E515" s="228" t="s">
        <v>1592</v>
      </c>
      <c r="F515" s="228" t="s">
        <v>927</v>
      </c>
      <c r="G515" s="632"/>
      <c r="H515" s="634"/>
      <c r="I515" s="635"/>
      <c r="J515" s="636"/>
      <c r="K515" s="809"/>
      <c r="L515" s="697"/>
      <c r="M515" s="697"/>
      <c r="N515" s="622"/>
      <c r="O515" s="624"/>
    </row>
    <row r="516" spans="1:15" ht="4.3499999999999996" customHeight="1" x14ac:dyDescent="0.25">
      <c r="A516" s="800"/>
      <c r="B516" s="800"/>
      <c r="C516" s="800"/>
      <c r="D516" s="800"/>
      <c r="E516" s="800"/>
      <c r="F516" s="800"/>
      <c r="G516" s="800"/>
      <c r="H516" s="800"/>
      <c r="I516" s="800"/>
      <c r="J516" s="800"/>
      <c r="K516" s="800"/>
      <c r="L516" s="800"/>
      <c r="M516" s="800"/>
      <c r="N516" s="800"/>
      <c r="O516" s="800"/>
    </row>
    <row r="517" spans="1:15" ht="4.3499999999999996" customHeight="1" x14ac:dyDescent="0.25">
      <c r="A517" s="633"/>
      <c r="B517" s="633"/>
      <c r="C517" s="633"/>
      <c r="D517" s="633"/>
      <c r="E517" s="633"/>
      <c r="F517" s="633"/>
      <c r="G517" s="633"/>
      <c r="H517" s="633"/>
      <c r="I517" s="633"/>
      <c r="J517" s="633"/>
      <c r="K517" s="633"/>
      <c r="L517" s="633"/>
      <c r="M517" s="633"/>
      <c r="N517" s="633"/>
      <c r="O517" s="633"/>
    </row>
    <row r="518" spans="1:15" s="203" customFormat="1" ht="12" customHeight="1" x14ac:dyDescent="0.25">
      <c r="A518" s="664"/>
      <c r="B518" s="664"/>
      <c r="C518" s="664"/>
      <c r="D518" s="667" t="s">
        <v>1999</v>
      </c>
      <c r="E518" s="667"/>
      <c r="F518" s="238"/>
      <c r="G518" s="633"/>
      <c r="H518" s="633"/>
      <c r="I518" s="633"/>
      <c r="J518" s="633"/>
      <c r="K518" s="633"/>
      <c r="L518" s="633"/>
      <c r="M518" s="633"/>
      <c r="N518" s="633"/>
      <c r="O518" s="633"/>
    </row>
    <row r="519" spans="1:15" ht="18.75" x14ac:dyDescent="0.25">
      <c r="A519" s="780" t="s">
        <v>200</v>
      </c>
      <c r="B519" s="612" t="s">
        <v>2395</v>
      </c>
      <c r="C519" s="630" t="s">
        <v>2625</v>
      </c>
      <c r="D519" s="282" t="s">
        <v>1546</v>
      </c>
      <c r="E519" s="240" t="s">
        <v>1591</v>
      </c>
      <c r="F519" s="240" t="s">
        <v>93</v>
      </c>
      <c r="G519" s="286">
        <v>0</v>
      </c>
      <c r="H519" s="673"/>
      <c r="I519" s="673"/>
      <c r="J519" s="673"/>
      <c r="K519" s="809" t="s">
        <v>2576</v>
      </c>
      <c r="L519" s="622"/>
      <c r="M519" s="622"/>
      <c r="N519" s="615"/>
      <c r="O519" s="665"/>
    </row>
    <row r="520" spans="1:15" ht="18.75" x14ac:dyDescent="0.25">
      <c r="A520" s="780"/>
      <c r="B520" s="612"/>
      <c r="C520" s="630"/>
      <c r="D520" s="282" t="s">
        <v>1547</v>
      </c>
      <c r="E520" s="240" t="s">
        <v>1592</v>
      </c>
      <c r="F520" s="240" t="s">
        <v>927</v>
      </c>
      <c r="G520" s="286">
        <v>0</v>
      </c>
      <c r="H520" s="673" t="s">
        <v>1575</v>
      </c>
      <c r="I520" s="673"/>
      <c r="J520" s="673"/>
      <c r="K520" s="809"/>
      <c r="L520" s="622"/>
      <c r="M520" s="622"/>
      <c r="N520" s="615"/>
      <c r="O520" s="665"/>
    </row>
    <row r="521" spans="1:15" ht="18.75" x14ac:dyDescent="0.25">
      <c r="A521" s="780"/>
      <c r="B521" s="612"/>
      <c r="C521" s="630"/>
      <c r="D521" s="282" t="s">
        <v>1548</v>
      </c>
      <c r="E521" s="240" t="s">
        <v>1620</v>
      </c>
      <c r="F521" s="240" t="s">
        <v>928</v>
      </c>
      <c r="G521" s="286">
        <v>1</v>
      </c>
      <c r="H521" s="673"/>
      <c r="I521" s="673"/>
      <c r="J521" s="673"/>
      <c r="K521" s="809"/>
      <c r="L521" s="622"/>
      <c r="M521" s="622"/>
      <c r="N521" s="615"/>
      <c r="O521" s="665"/>
    </row>
    <row r="522" spans="1:15" ht="4.3499999999999996" customHeight="1" x14ac:dyDescent="0.25">
      <c r="A522" s="633"/>
      <c r="B522" s="633"/>
      <c r="C522" s="633"/>
      <c r="D522" s="633"/>
      <c r="E522" s="633"/>
      <c r="F522" s="633"/>
      <c r="G522" s="633"/>
      <c r="H522" s="633"/>
      <c r="I522" s="633"/>
      <c r="J522" s="633"/>
      <c r="K522" s="633"/>
      <c r="L522" s="633"/>
      <c r="M522" s="633"/>
      <c r="N522" s="633"/>
      <c r="O522" s="633"/>
    </row>
    <row r="523" spans="1:15" s="203" customFormat="1" ht="12" customHeight="1" x14ac:dyDescent="0.25">
      <c r="A523" s="664"/>
      <c r="B523" s="664"/>
      <c r="C523" s="664"/>
      <c r="D523" s="667" t="s">
        <v>1999</v>
      </c>
      <c r="E523" s="667"/>
      <c r="F523" s="238"/>
      <c r="G523" s="633"/>
      <c r="H523" s="633"/>
      <c r="I523" s="633"/>
      <c r="J523" s="633"/>
      <c r="K523" s="633"/>
      <c r="L523" s="633"/>
      <c r="M523" s="633"/>
      <c r="N523" s="633"/>
      <c r="O523" s="633"/>
    </row>
    <row r="524" spans="1:15" ht="18.75" x14ac:dyDescent="0.25">
      <c r="A524" s="780" t="s">
        <v>205</v>
      </c>
      <c r="B524" s="607" t="s">
        <v>2396</v>
      </c>
      <c r="C524" s="644" t="s">
        <v>2626</v>
      </c>
      <c r="D524" s="262" t="s">
        <v>1546</v>
      </c>
      <c r="E524" s="227" t="s">
        <v>1591</v>
      </c>
      <c r="F524" s="240" t="s">
        <v>93</v>
      </c>
      <c r="G524" s="286">
        <v>0</v>
      </c>
      <c r="H524" s="634"/>
      <c r="I524" s="635"/>
      <c r="J524" s="635"/>
      <c r="K524" s="806" t="s">
        <v>2573</v>
      </c>
      <c r="L524" s="628"/>
      <c r="M524" s="628" t="s">
        <v>2649</v>
      </c>
      <c r="N524" s="622" t="s">
        <v>3056</v>
      </c>
      <c r="O524" s="624">
        <v>1</v>
      </c>
    </row>
    <row r="525" spans="1:15" ht="18.75" x14ac:dyDescent="0.25">
      <c r="A525" s="780"/>
      <c r="B525" s="607"/>
      <c r="C525" s="644"/>
      <c r="D525" s="262" t="s">
        <v>1547</v>
      </c>
      <c r="E525" s="227" t="s">
        <v>1835</v>
      </c>
      <c r="F525" s="227" t="s">
        <v>2209</v>
      </c>
      <c r="G525" s="278" t="s">
        <v>1544</v>
      </c>
      <c r="H525" s="634"/>
      <c r="I525" s="635"/>
      <c r="J525" s="635"/>
      <c r="K525" s="807"/>
      <c r="L525" s="628"/>
      <c r="M525" s="628"/>
      <c r="N525" s="622"/>
      <c r="O525" s="624"/>
    </row>
    <row r="526" spans="1:15" ht="24" customHeight="1" x14ac:dyDescent="0.25">
      <c r="A526" s="780"/>
      <c r="B526" s="607"/>
      <c r="C526" s="644"/>
      <c r="D526" s="262" t="s">
        <v>1548</v>
      </c>
      <c r="E526" s="227" t="s">
        <v>1836</v>
      </c>
      <c r="F526" s="227" t="s">
        <v>2210</v>
      </c>
      <c r="G526" s="286">
        <v>4</v>
      </c>
      <c r="H526" s="634" t="s">
        <v>1575</v>
      </c>
      <c r="I526" s="635"/>
      <c r="J526" s="635"/>
      <c r="K526" s="807"/>
      <c r="L526" s="628"/>
      <c r="M526" s="628"/>
      <c r="N526" s="622"/>
      <c r="O526" s="624"/>
    </row>
    <row r="527" spans="1:15" ht="30" x14ac:dyDescent="0.25">
      <c r="A527" s="780"/>
      <c r="B527" s="607"/>
      <c r="C527" s="644"/>
      <c r="D527" s="262" t="s">
        <v>1549</v>
      </c>
      <c r="E527" s="227" t="s">
        <v>1837</v>
      </c>
      <c r="F527" s="227" t="s">
        <v>2211</v>
      </c>
      <c r="G527" s="286">
        <v>3</v>
      </c>
      <c r="H527" s="634"/>
      <c r="I527" s="635"/>
      <c r="J527" s="635"/>
      <c r="K527" s="807"/>
      <c r="L527" s="628"/>
      <c r="M527" s="628"/>
      <c r="N527" s="622"/>
      <c r="O527" s="624"/>
    </row>
    <row r="528" spans="1:15" ht="30" x14ac:dyDescent="0.25">
      <c r="A528" s="780"/>
      <c r="B528" s="607"/>
      <c r="C528" s="644"/>
      <c r="D528" s="262" t="s">
        <v>1550</v>
      </c>
      <c r="E528" s="227" t="s">
        <v>1838</v>
      </c>
      <c r="F528" s="227" t="s">
        <v>2212</v>
      </c>
      <c r="G528" s="286">
        <v>2</v>
      </c>
      <c r="H528" s="634"/>
      <c r="I528" s="635"/>
      <c r="J528" s="635"/>
      <c r="K528" s="807"/>
      <c r="L528" s="628"/>
      <c r="M528" s="628"/>
      <c r="N528" s="622"/>
      <c r="O528" s="624"/>
    </row>
    <row r="529" spans="1:15" ht="30" x14ac:dyDescent="0.25">
      <c r="A529" s="780"/>
      <c r="B529" s="607"/>
      <c r="C529" s="644"/>
      <c r="D529" s="262" t="s">
        <v>1552</v>
      </c>
      <c r="E529" s="227" t="s">
        <v>1839</v>
      </c>
      <c r="F529" s="227" t="s">
        <v>2213</v>
      </c>
      <c r="G529" s="286">
        <v>1</v>
      </c>
      <c r="H529" s="634"/>
      <c r="I529" s="635"/>
      <c r="J529" s="635"/>
      <c r="K529" s="807"/>
      <c r="L529" s="628"/>
      <c r="M529" s="628"/>
      <c r="N529" s="622"/>
      <c r="O529" s="624"/>
    </row>
    <row r="530" spans="1:15" ht="30" x14ac:dyDescent="0.25">
      <c r="A530" s="780"/>
      <c r="B530" s="607"/>
      <c r="C530" s="644"/>
      <c r="D530" s="262" t="s">
        <v>1555</v>
      </c>
      <c r="E530" s="227" t="s">
        <v>1840</v>
      </c>
      <c r="F530" s="227" t="s">
        <v>2214</v>
      </c>
      <c r="G530" s="286">
        <v>0</v>
      </c>
      <c r="H530" s="634"/>
      <c r="I530" s="635"/>
      <c r="J530" s="635"/>
      <c r="K530" s="808"/>
      <c r="L530" s="628"/>
      <c r="M530" s="628"/>
      <c r="N530" s="622"/>
      <c r="O530" s="624"/>
    </row>
    <row r="531" spans="1:15" ht="4.3499999999999996" customHeight="1" x14ac:dyDescent="0.25">
      <c r="A531" s="633"/>
      <c r="B531" s="633"/>
      <c r="C531" s="633"/>
      <c r="D531" s="633"/>
      <c r="E531" s="633"/>
      <c r="F531" s="633"/>
      <c r="G531" s="633"/>
      <c r="H531" s="633"/>
      <c r="I531" s="633"/>
      <c r="J531" s="633"/>
      <c r="K531" s="633"/>
      <c r="L531" s="633"/>
      <c r="M531" s="633"/>
      <c r="N531" s="633"/>
      <c r="O531" s="633"/>
    </row>
    <row r="532" spans="1:15" s="203" customFormat="1" ht="12" customHeight="1" x14ac:dyDescent="0.25">
      <c r="A532" s="664"/>
      <c r="B532" s="664"/>
      <c r="C532" s="664"/>
      <c r="D532" s="667" t="s">
        <v>2017</v>
      </c>
      <c r="E532" s="667"/>
      <c r="F532" s="238"/>
      <c r="G532" s="633"/>
      <c r="H532" s="633"/>
      <c r="I532" s="633"/>
      <c r="J532" s="633"/>
      <c r="K532" s="633"/>
      <c r="L532" s="633"/>
      <c r="M532" s="633"/>
      <c r="N532" s="633"/>
      <c r="O532" s="633"/>
    </row>
    <row r="533" spans="1:15" ht="18" customHeight="1" x14ac:dyDescent="0.25">
      <c r="A533" s="780" t="s">
        <v>212</v>
      </c>
      <c r="B533" s="607" t="s">
        <v>2397</v>
      </c>
      <c r="C533" s="644" t="s">
        <v>2627</v>
      </c>
      <c r="D533" s="262" t="s">
        <v>1546</v>
      </c>
      <c r="E533" s="227" t="s">
        <v>1591</v>
      </c>
      <c r="F533" s="240" t="s">
        <v>93</v>
      </c>
      <c r="G533" s="286">
        <v>0</v>
      </c>
      <c r="H533" s="634"/>
      <c r="I533" s="635"/>
      <c r="J533" s="636"/>
      <c r="K533" s="671" t="s">
        <v>2573</v>
      </c>
      <c r="L533" s="695"/>
      <c r="M533" s="695" t="s">
        <v>2650</v>
      </c>
      <c r="N533" s="622" t="s">
        <v>3057</v>
      </c>
      <c r="O533" s="759">
        <v>1</v>
      </c>
    </row>
    <row r="534" spans="1:15" ht="18" customHeight="1" x14ac:dyDescent="0.25">
      <c r="A534" s="780"/>
      <c r="B534" s="607"/>
      <c r="C534" s="644"/>
      <c r="D534" s="262" t="s">
        <v>1547</v>
      </c>
      <c r="E534" s="227" t="s">
        <v>1841</v>
      </c>
      <c r="F534" s="227" t="s">
        <v>2215</v>
      </c>
      <c r="G534" s="286" t="s">
        <v>1544</v>
      </c>
      <c r="H534" s="634" t="s">
        <v>1575</v>
      </c>
      <c r="I534" s="635"/>
      <c r="J534" s="636"/>
      <c r="K534" s="671"/>
      <c r="L534" s="696"/>
      <c r="M534" s="696"/>
      <c r="N534" s="622"/>
      <c r="O534" s="760"/>
    </row>
    <row r="535" spans="1:15" ht="18" customHeight="1" x14ac:dyDescent="0.25">
      <c r="A535" s="780"/>
      <c r="B535" s="607"/>
      <c r="C535" s="644"/>
      <c r="D535" s="262" t="s">
        <v>1548</v>
      </c>
      <c r="E535" s="227" t="s">
        <v>1842</v>
      </c>
      <c r="F535" s="227" t="s">
        <v>2216</v>
      </c>
      <c r="G535" s="286" t="s">
        <v>1544</v>
      </c>
      <c r="H535" s="634"/>
      <c r="I535" s="635"/>
      <c r="J535" s="636"/>
      <c r="K535" s="671"/>
      <c r="L535" s="697"/>
      <c r="M535" s="697"/>
      <c r="N535" s="622"/>
      <c r="O535" s="761"/>
    </row>
    <row r="536" spans="1:15" s="203" customFormat="1" x14ac:dyDescent="0.25">
      <c r="A536" s="780"/>
      <c r="B536" s="607"/>
      <c r="C536" s="288"/>
      <c r="D536" s="667" t="s">
        <v>2017</v>
      </c>
      <c r="E536" s="667"/>
      <c r="F536" s="238"/>
      <c r="G536" s="778"/>
      <c r="H536" s="778"/>
      <c r="I536" s="778"/>
      <c r="J536" s="778"/>
      <c r="K536" s="289"/>
      <c r="L536" s="290"/>
      <c r="M536" s="290"/>
      <c r="N536" s="291"/>
      <c r="O536" s="292"/>
    </row>
    <row r="537" spans="1:15" ht="21" customHeight="1" x14ac:dyDescent="0.25">
      <c r="A537" s="780"/>
      <c r="B537" s="607"/>
      <c r="C537" s="644" t="s">
        <v>2628</v>
      </c>
      <c r="D537" s="262" t="s">
        <v>1549</v>
      </c>
      <c r="E537" s="227" t="s">
        <v>1843</v>
      </c>
      <c r="F537" s="240" t="s">
        <v>93</v>
      </c>
      <c r="G537" s="286">
        <v>0</v>
      </c>
      <c r="H537" s="634"/>
      <c r="I537" s="635"/>
      <c r="J537" s="636"/>
      <c r="K537" s="803" t="s">
        <v>2573</v>
      </c>
      <c r="L537" s="695"/>
      <c r="M537" s="695" t="s">
        <v>2651</v>
      </c>
      <c r="N537" s="622" t="s">
        <v>3058</v>
      </c>
      <c r="O537" s="624">
        <v>1</v>
      </c>
    </row>
    <row r="538" spans="1:15" ht="21" customHeight="1" x14ac:dyDescent="0.25">
      <c r="A538" s="780"/>
      <c r="B538" s="607"/>
      <c r="C538" s="644"/>
      <c r="D538" s="262" t="s">
        <v>1550</v>
      </c>
      <c r="E538" s="227" t="s">
        <v>1844</v>
      </c>
      <c r="F538" s="227" t="s">
        <v>2217</v>
      </c>
      <c r="G538" s="286">
        <v>1</v>
      </c>
      <c r="H538" s="634"/>
      <c r="I538" s="635"/>
      <c r="J538" s="636"/>
      <c r="K538" s="804"/>
      <c r="L538" s="696"/>
      <c r="M538" s="696"/>
      <c r="N538" s="622"/>
      <c r="O538" s="624"/>
    </row>
    <row r="539" spans="1:15" ht="21" customHeight="1" x14ac:dyDescent="0.25">
      <c r="A539" s="780"/>
      <c r="B539" s="607"/>
      <c r="C539" s="644"/>
      <c r="D539" s="262" t="s">
        <v>1552</v>
      </c>
      <c r="E539" s="227" t="s">
        <v>1845</v>
      </c>
      <c r="F539" s="227" t="s">
        <v>2218</v>
      </c>
      <c r="G539" s="286">
        <v>1</v>
      </c>
      <c r="H539" s="634" t="s">
        <v>1575</v>
      </c>
      <c r="I539" s="635"/>
      <c r="J539" s="636"/>
      <c r="K539" s="805"/>
      <c r="L539" s="697"/>
      <c r="M539" s="697"/>
      <c r="N539" s="622"/>
      <c r="O539" s="624"/>
    </row>
    <row r="540" spans="1:15" ht="4.3499999999999996" customHeight="1" x14ac:dyDescent="0.25">
      <c r="A540" s="633"/>
      <c r="B540" s="633"/>
      <c r="C540" s="633"/>
      <c r="D540" s="633"/>
      <c r="E540" s="633"/>
      <c r="F540" s="633"/>
      <c r="G540" s="633"/>
      <c r="H540" s="633"/>
      <c r="I540" s="633"/>
      <c r="J540" s="633"/>
      <c r="K540" s="633"/>
      <c r="L540" s="633"/>
      <c r="M540" s="633"/>
      <c r="N540" s="633"/>
      <c r="O540" s="633"/>
    </row>
    <row r="541" spans="1:15" s="203" customFormat="1" ht="12" customHeight="1" x14ac:dyDescent="0.25">
      <c r="A541" s="664"/>
      <c r="B541" s="664"/>
      <c r="C541" s="664"/>
      <c r="D541" s="667" t="s">
        <v>2018</v>
      </c>
      <c r="E541" s="667"/>
      <c r="F541" s="238"/>
      <c r="G541" s="633"/>
      <c r="H541" s="633"/>
      <c r="I541" s="633"/>
      <c r="J541" s="633"/>
      <c r="K541" s="633"/>
      <c r="L541" s="633"/>
      <c r="M541" s="633"/>
      <c r="N541" s="633"/>
      <c r="O541" s="633"/>
    </row>
    <row r="542" spans="1:15" ht="18.75" x14ac:dyDescent="0.25">
      <c r="A542" s="780" t="s">
        <v>217</v>
      </c>
      <c r="B542" s="607" t="s">
        <v>2398</v>
      </c>
      <c r="C542" s="644" t="s">
        <v>2629</v>
      </c>
      <c r="D542" s="262" t="s">
        <v>1546</v>
      </c>
      <c r="E542" s="227" t="s">
        <v>1591</v>
      </c>
      <c r="F542" s="240" t="s">
        <v>93</v>
      </c>
      <c r="G542" s="286">
        <v>0</v>
      </c>
      <c r="H542" s="634"/>
      <c r="I542" s="635"/>
      <c r="J542" s="636"/>
      <c r="K542" s="806" t="s">
        <v>2573</v>
      </c>
      <c r="L542" s="695"/>
      <c r="M542" s="695" t="s">
        <v>2652</v>
      </c>
      <c r="N542" s="622" t="s">
        <v>3059</v>
      </c>
      <c r="O542" s="624">
        <v>1</v>
      </c>
    </row>
    <row r="543" spans="1:15" ht="45" x14ac:dyDescent="0.25">
      <c r="A543" s="780"/>
      <c r="B543" s="607"/>
      <c r="C543" s="644"/>
      <c r="D543" s="262" t="s">
        <v>1547</v>
      </c>
      <c r="E543" s="227" t="s">
        <v>1846</v>
      </c>
      <c r="F543" s="227" t="s">
        <v>2219</v>
      </c>
      <c r="G543" s="286">
        <v>0</v>
      </c>
      <c r="H543" s="634"/>
      <c r="I543" s="635"/>
      <c r="J543" s="636"/>
      <c r="K543" s="807"/>
      <c r="L543" s="696"/>
      <c r="M543" s="696"/>
      <c r="N543" s="622"/>
      <c r="O543" s="624"/>
    </row>
    <row r="544" spans="1:15" ht="30" x14ac:dyDescent="0.25">
      <c r="A544" s="780"/>
      <c r="B544" s="607"/>
      <c r="C544" s="644"/>
      <c r="D544" s="262" t="s">
        <v>1548</v>
      </c>
      <c r="E544" s="227" t="s">
        <v>1847</v>
      </c>
      <c r="F544" s="227" t="s">
        <v>2220</v>
      </c>
      <c r="G544" s="286" t="s">
        <v>1544</v>
      </c>
      <c r="H544" s="634"/>
      <c r="I544" s="635"/>
      <c r="J544" s="636"/>
      <c r="K544" s="807"/>
      <c r="L544" s="696"/>
      <c r="M544" s="696"/>
      <c r="N544" s="622"/>
      <c r="O544" s="624"/>
    </row>
    <row r="545" spans="1:15" ht="30" x14ac:dyDescent="0.25">
      <c r="A545" s="780"/>
      <c r="B545" s="607"/>
      <c r="C545" s="644"/>
      <c r="D545" s="262" t="s">
        <v>1549</v>
      </c>
      <c r="E545" s="227" t="s">
        <v>1848</v>
      </c>
      <c r="F545" s="227" t="s">
        <v>2221</v>
      </c>
      <c r="G545" s="286" t="s">
        <v>1544</v>
      </c>
      <c r="H545" s="634"/>
      <c r="I545" s="635"/>
      <c r="J545" s="636"/>
      <c r="K545" s="807"/>
      <c r="L545" s="696"/>
      <c r="M545" s="696"/>
      <c r="N545" s="622"/>
      <c r="O545" s="624"/>
    </row>
    <row r="546" spans="1:15" ht="30" x14ac:dyDescent="0.25">
      <c r="A546" s="780"/>
      <c r="B546" s="607"/>
      <c r="C546" s="644"/>
      <c r="D546" s="262" t="s">
        <v>1550</v>
      </c>
      <c r="E546" s="227" t="s">
        <v>1849</v>
      </c>
      <c r="F546" s="227" t="s">
        <v>2222</v>
      </c>
      <c r="G546" s="286">
        <v>1</v>
      </c>
      <c r="H546" s="634" t="s">
        <v>1575</v>
      </c>
      <c r="I546" s="635"/>
      <c r="J546" s="636"/>
      <c r="K546" s="807"/>
      <c r="L546" s="696"/>
      <c r="M546" s="696"/>
      <c r="N546" s="622"/>
      <c r="O546" s="624"/>
    </row>
    <row r="547" spans="1:15" ht="30" x14ac:dyDescent="0.25">
      <c r="A547" s="780"/>
      <c r="B547" s="607"/>
      <c r="C547" s="644"/>
      <c r="D547" s="262" t="s">
        <v>1552</v>
      </c>
      <c r="E547" s="227" t="s">
        <v>1850</v>
      </c>
      <c r="F547" s="227" t="s">
        <v>2223</v>
      </c>
      <c r="G547" s="286">
        <v>2</v>
      </c>
      <c r="H547" s="634"/>
      <c r="I547" s="635"/>
      <c r="J547" s="636"/>
      <c r="K547" s="808"/>
      <c r="L547" s="697"/>
      <c r="M547" s="697"/>
      <c r="N547" s="622"/>
      <c r="O547" s="624"/>
    </row>
    <row r="548" spans="1:15" ht="4.3499999999999996" customHeight="1" x14ac:dyDescent="0.25">
      <c r="A548" s="768"/>
      <c r="B548" s="769"/>
      <c r="C548" s="769"/>
      <c r="D548" s="769"/>
      <c r="E548" s="769"/>
      <c r="F548" s="769"/>
      <c r="G548" s="769"/>
      <c r="H548" s="769"/>
      <c r="I548" s="769"/>
      <c r="J548" s="769"/>
      <c r="K548" s="769"/>
      <c r="L548" s="769"/>
      <c r="M548" s="769"/>
      <c r="N548" s="769"/>
      <c r="O548" s="769"/>
    </row>
    <row r="549" spans="1:15" s="203" customFormat="1" ht="12" customHeight="1" x14ac:dyDescent="0.25">
      <c r="A549" s="774"/>
      <c r="B549" s="775"/>
      <c r="C549" s="776"/>
      <c r="D549" s="727" t="s">
        <v>2017</v>
      </c>
      <c r="E549" s="728"/>
      <c r="F549" s="267"/>
      <c r="G549" s="781"/>
      <c r="H549" s="781"/>
      <c r="I549" s="781"/>
      <c r="J549" s="781"/>
      <c r="K549" s="781"/>
      <c r="L549" s="781"/>
      <c r="M549" s="781"/>
      <c r="N549" s="781"/>
      <c r="O549" s="781"/>
    </row>
    <row r="550" spans="1:15" ht="18.75" x14ac:dyDescent="0.25">
      <c r="A550" s="756" t="s">
        <v>225</v>
      </c>
      <c r="B550" s="607" t="s">
        <v>2399</v>
      </c>
      <c r="C550" s="644" t="s">
        <v>2630</v>
      </c>
      <c r="D550" s="262" t="s">
        <v>1546</v>
      </c>
      <c r="E550" s="227" t="s">
        <v>1591</v>
      </c>
      <c r="F550" s="240" t="s">
        <v>93</v>
      </c>
      <c r="G550" s="286">
        <v>0</v>
      </c>
      <c r="H550" s="754"/>
      <c r="I550" s="755"/>
      <c r="J550" s="755"/>
      <c r="K550" s="713" t="s">
        <v>2576</v>
      </c>
      <c r="L550" s="697"/>
      <c r="M550" s="697"/>
      <c r="N550" s="615"/>
      <c r="O550" s="665"/>
    </row>
    <row r="551" spans="1:15" ht="18.75" x14ac:dyDescent="0.25">
      <c r="A551" s="757"/>
      <c r="B551" s="607"/>
      <c r="C551" s="644"/>
      <c r="D551" s="262" t="s">
        <v>1547</v>
      </c>
      <c r="E551" s="227" t="s">
        <v>1851</v>
      </c>
      <c r="F551" s="227" t="s">
        <v>2224</v>
      </c>
      <c r="G551" s="286">
        <v>1</v>
      </c>
      <c r="H551" s="754"/>
      <c r="I551" s="755"/>
      <c r="J551" s="755"/>
      <c r="K551" s="714"/>
      <c r="L551" s="622"/>
      <c r="M551" s="622"/>
      <c r="N551" s="615"/>
      <c r="O551" s="665"/>
    </row>
    <row r="552" spans="1:15" ht="18.75" x14ac:dyDescent="0.25">
      <c r="A552" s="757"/>
      <c r="B552" s="607"/>
      <c r="C552" s="644"/>
      <c r="D552" s="262" t="s">
        <v>1548</v>
      </c>
      <c r="E552" s="227" t="s">
        <v>1852</v>
      </c>
      <c r="F552" s="227" t="s">
        <v>2225</v>
      </c>
      <c r="G552" s="286">
        <v>1</v>
      </c>
      <c r="H552" s="754"/>
      <c r="I552" s="755"/>
      <c r="J552" s="755"/>
      <c r="K552" s="715"/>
      <c r="L552" s="622"/>
      <c r="M552" s="622"/>
      <c r="N552" s="615"/>
      <c r="O552" s="665"/>
    </row>
    <row r="553" spans="1:15" ht="4.3499999999999996" customHeight="1" x14ac:dyDescent="0.25">
      <c r="A553" s="768"/>
      <c r="B553" s="769"/>
      <c r="C553" s="769"/>
      <c r="D553" s="769"/>
      <c r="E553" s="769"/>
      <c r="F553" s="769"/>
      <c r="G553" s="769"/>
      <c r="H553" s="769"/>
      <c r="I553" s="769"/>
      <c r="J553" s="769"/>
      <c r="K553" s="769"/>
      <c r="L553" s="769"/>
      <c r="M553" s="769"/>
      <c r="N553" s="769"/>
      <c r="O553" s="769"/>
    </row>
    <row r="554" spans="1:15" ht="25.35" customHeight="1" x14ac:dyDescent="0.25"/>
    <row r="555" spans="1:15" ht="5.0999999999999996" customHeight="1" x14ac:dyDescent="0.25">
      <c r="A555" s="646"/>
      <c r="B555" s="646"/>
      <c r="C555" s="646"/>
      <c r="D555" s="646"/>
      <c r="E555" s="646"/>
      <c r="F555" s="646"/>
      <c r="G555" s="646"/>
      <c r="H555" s="646"/>
      <c r="I555" s="646"/>
      <c r="J555" s="646"/>
      <c r="K555" s="646"/>
      <c r="L555" s="646"/>
      <c r="M555" s="646"/>
      <c r="N555" s="646"/>
      <c r="O555" s="646"/>
    </row>
    <row r="556" spans="1:15" s="203" customFormat="1" ht="24.6" customHeight="1" x14ac:dyDescent="0.25">
      <c r="A556" s="773"/>
      <c r="B556" s="773"/>
      <c r="C556" s="773"/>
      <c r="D556" s="667" t="s">
        <v>2019</v>
      </c>
      <c r="E556" s="667"/>
      <c r="F556" s="238"/>
      <c r="G556" s="646"/>
      <c r="H556" s="646"/>
      <c r="I556" s="646"/>
      <c r="J556" s="646"/>
      <c r="K556" s="646"/>
      <c r="L556" s="646"/>
      <c r="M556" s="646"/>
      <c r="N556" s="646"/>
      <c r="O556" s="646"/>
    </row>
    <row r="557" spans="1:15" ht="76.900000000000006" customHeight="1" x14ac:dyDescent="0.25">
      <c r="A557" s="802" t="s">
        <v>310</v>
      </c>
      <c r="B557" s="607" t="s">
        <v>2400</v>
      </c>
      <c r="C557" s="644" t="s">
        <v>2631</v>
      </c>
      <c r="D557" s="262" t="s">
        <v>1546</v>
      </c>
      <c r="E557" s="227" t="s">
        <v>1591</v>
      </c>
      <c r="F557" s="240" t="s">
        <v>93</v>
      </c>
      <c r="G557" s="345">
        <v>0</v>
      </c>
      <c r="H557" s="346" t="s">
        <v>1544</v>
      </c>
      <c r="I557" s="311"/>
      <c r="J557" s="312"/>
      <c r="K557" s="710" t="s">
        <v>2573</v>
      </c>
      <c r="L557" s="777"/>
      <c r="M557" s="777" t="s">
        <v>3039</v>
      </c>
      <c r="N557" s="692" t="s">
        <v>3085</v>
      </c>
      <c r="O557" s="666">
        <v>8</v>
      </c>
    </row>
    <row r="558" spans="1:15" ht="76.900000000000006" customHeight="1" x14ac:dyDescent="0.25">
      <c r="A558" s="802"/>
      <c r="B558" s="607"/>
      <c r="C558" s="644"/>
      <c r="D558" s="262" t="s">
        <v>1547</v>
      </c>
      <c r="E558" s="227" t="s">
        <v>1853</v>
      </c>
      <c r="F558" s="227" t="s">
        <v>2226</v>
      </c>
      <c r="G558" s="286">
        <v>2</v>
      </c>
      <c r="H558" s="286" t="s">
        <v>1575</v>
      </c>
      <c r="I558" s="210" t="s">
        <v>1575</v>
      </c>
      <c r="J558" s="211" t="s">
        <v>1575</v>
      </c>
      <c r="K558" s="711"/>
      <c r="L558" s="628"/>
      <c r="M558" s="628"/>
      <c r="N558" s="615"/>
      <c r="O558" s="665"/>
    </row>
    <row r="559" spans="1:15" ht="76.900000000000006" customHeight="1" x14ac:dyDescent="0.25">
      <c r="A559" s="802"/>
      <c r="B559" s="607"/>
      <c r="C559" s="644"/>
      <c r="D559" s="262" t="s">
        <v>1548</v>
      </c>
      <c r="E559" s="227" t="s">
        <v>1854</v>
      </c>
      <c r="F559" s="227" t="s">
        <v>2227</v>
      </c>
      <c r="G559" s="286">
        <v>1</v>
      </c>
      <c r="H559" s="278" t="s">
        <v>1544</v>
      </c>
      <c r="I559" s="210"/>
      <c r="J559" s="211"/>
      <c r="K559" s="711"/>
      <c r="L559" s="628"/>
      <c r="M559" s="628"/>
      <c r="N559" s="615"/>
      <c r="O559" s="665"/>
    </row>
    <row r="560" spans="1:15" ht="76.900000000000006" customHeight="1" x14ac:dyDescent="0.25">
      <c r="A560" s="802"/>
      <c r="B560" s="607"/>
      <c r="C560" s="644"/>
      <c r="D560" s="262" t="s">
        <v>1549</v>
      </c>
      <c r="E560" s="227" t="s">
        <v>1855</v>
      </c>
      <c r="F560" s="227" t="s">
        <v>2228</v>
      </c>
      <c r="G560" s="286">
        <v>2</v>
      </c>
      <c r="H560" s="286" t="s">
        <v>1575</v>
      </c>
      <c r="I560" s="210"/>
      <c r="J560" s="211"/>
      <c r="K560" s="711"/>
      <c r="L560" s="628"/>
      <c r="M560" s="628"/>
      <c r="N560" s="615"/>
      <c r="O560" s="665"/>
    </row>
    <row r="561" spans="1:15" ht="76.900000000000006" customHeight="1" x14ac:dyDescent="0.25">
      <c r="A561" s="802"/>
      <c r="B561" s="607"/>
      <c r="C561" s="644"/>
      <c r="D561" s="262" t="s">
        <v>1550</v>
      </c>
      <c r="E561" s="227" t="s">
        <v>1856</v>
      </c>
      <c r="F561" s="227" t="s">
        <v>2229</v>
      </c>
      <c r="G561" s="286">
        <v>1</v>
      </c>
      <c r="H561" s="286" t="s">
        <v>1575</v>
      </c>
      <c r="I561" s="210" t="s">
        <v>1575</v>
      </c>
      <c r="J561" s="211" t="s">
        <v>1575</v>
      </c>
      <c r="K561" s="711"/>
      <c r="L561" s="628"/>
      <c r="M561" s="628"/>
      <c r="N561" s="615"/>
      <c r="O561" s="665"/>
    </row>
    <row r="562" spans="1:15" ht="102" customHeight="1" x14ac:dyDescent="0.25">
      <c r="A562" s="802"/>
      <c r="B562" s="607"/>
      <c r="C562" s="644"/>
      <c r="D562" s="262" t="s">
        <v>1552</v>
      </c>
      <c r="E562" s="227" t="s">
        <v>1857</v>
      </c>
      <c r="F562" s="227" t="s">
        <v>2230</v>
      </c>
      <c r="G562" s="286">
        <v>1</v>
      </c>
      <c r="H562" s="286" t="s">
        <v>1575</v>
      </c>
      <c r="I562" s="210" t="s">
        <v>1575</v>
      </c>
      <c r="J562" s="211" t="s">
        <v>1575</v>
      </c>
      <c r="K562" s="711"/>
      <c r="L562" s="628"/>
      <c r="M562" s="628"/>
      <c r="N562" s="615"/>
      <c r="O562" s="665"/>
    </row>
    <row r="563" spans="1:15" ht="76.900000000000006" customHeight="1" x14ac:dyDescent="0.25">
      <c r="A563" s="802"/>
      <c r="B563" s="607"/>
      <c r="C563" s="644"/>
      <c r="D563" s="262" t="s">
        <v>1555</v>
      </c>
      <c r="E563" s="227" t="s">
        <v>1858</v>
      </c>
      <c r="F563" s="227" t="s">
        <v>2231</v>
      </c>
      <c r="G563" s="286">
        <v>2</v>
      </c>
      <c r="H563" s="286" t="s">
        <v>1575</v>
      </c>
      <c r="I563" s="210"/>
      <c r="J563" s="211"/>
      <c r="K563" s="712"/>
      <c r="L563" s="628"/>
      <c r="M563" s="628"/>
      <c r="N563" s="615"/>
      <c r="O563" s="665"/>
    </row>
    <row r="564" spans="1:15" ht="5.0999999999999996" customHeight="1" x14ac:dyDescent="0.25">
      <c r="A564" s="642"/>
      <c r="B564" s="643"/>
      <c r="C564" s="643"/>
      <c r="D564" s="643"/>
      <c r="E564" s="643"/>
      <c r="F564" s="643"/>
      <c r="G564" s="643"/>
      <c r="H564" s="643"/>
      <c r="I564" s="643"/>
      <c r="J564" s="643"/>
      <c r="K564" s="643"/>
      <c r="L564" s="643"/>
      <c r="M564" s="643"/>
      <c r="N564" s="643"/>
      <c r="O564" s="643"/>
    </row>
    <row r="565" spans="1:15" s="203" customFormat="1" ht="15" customHeight="1" x14ac:dyDescent="0.25">
      <c r="A565" s="248"/>
      <c r="B565" s="249"/>
      <c r="C565" s="250"/>
      <c r="D565" s="251"/>
      <c r="E565" s="252"/>
      <c r="F565" s="252"/>
      <c r="G565" s="660">
        <f>SUMIF(H557:H563,"x",G557:G563)</f>
        <v>8</v>
      </c>
      <c r="H565" s="660"/>
      <c r="I565" s="253">
        <f>SUMIF(I557:I563,"x",G557:G563)</f>
        <v>4</v>
      </c>
      <c r="J565" s="254">
        <f>SUMIF(J557:J563,"x",G557:G563)</f>
        <v>4</v>
      </c>
      <c r="K565" s="255"/>
      <c r="O565" s="256"/>
    </row>
    <row r="566" spans="1:15" s="203" customFormat="1" ht="15" customHeight="1" x14ac:dyDescent="0.25">
      <c r="A566" s="248"/>
      <c r="B566" s="249"/>
      <c r="C566" s="250"/>
      <c r="D566" s="251"/>
      <c r="E566" s="252"/>
      <c r="F566" s="252"/>
      <c r="G566" s="257"/>
      <c r="H566" s="257"/>
      <c r="I566" s="257"/>
      <c r="J566" s="257"/>
      <c r="K566" s="255"/>
      <c r="O566" s="256"/>
    </row>
    <row r="567" spans="1:15" ht="5.0999999999999996" customHeight="1" x14ac:dyDescent="0.25">
      <c r="A567" s="640"/>
      <c r="B567" s="641"/>
      <c r="C567" s="641"/>
      <c r="D567" s="641"/>
      <c r="E567" s="641"/>
      <c r="F567" s="641"/>
      <c r="G567" s="641"/>
      <c r="H567" s="641"/>
      <c r="I567" s="641"/>
      <c r="J567" s="641"/>
      <c r="K567" s="641"/>
      <c r="L567" s="641"/>
      <c r="M567" s="641"/>
      <c r="N567" s="641"/>
      <c r="O567" s="641"/>
    </row>
    <row r="568" spans="1:15" s="203" customFormat="1" ht="12" customHeight="1" x14ac:dyDescent="0.25">
      <c r="A568" s="770"/>
      <c r="B568" s="771"/>
      <c r="C568" s="772"/>
      <c r="D568" s="727" t="s">
        <v>1999</v>
      </c>
      <c r="E568" s="728"/>
      <c r="F568" s="267"/>
      <c r="G568" s="639"/>
      <c r="H568" s="639"/>
      <c r="I568" s="639"/>
      <c r="J568" s="639"/>
      <c r="K568" s="639"/>
      <c r="L568" s="639"/>
      <c r="M568" s="639"/>
      <c r="N568" s="639"/>
      <c r="O568" s="639"/>
    </row>
    <row r="569" spans="1:15" ht="12" customHeight="1" x14ac:dyDescent="0.25">
      <c r="A569" s="779" t="s">
        <v>318</v>
      </c>
      <c r="B569" s="607" t="s">
        <v>2401</v>
      </c>
      <c r="C569" s="644" t="s">
        <v>1859</v>
      </c>
      <c r="D569" s="262" t="s">
        <v>1546</v>
      </c>
      <c r="E569" s="227" t="s">
        <v>1591</v>
      </c>
      <c r="F569" s="240" t="s">
        <v>93</v>
      </c>
      <c r="G569" s="345">
        <v>0</v>
      </c>
      <c r="H569" s="346" t="s">
        <v>1544</v>
      </c>
      <c r="I569" s="311"/>
      <c r="J569" s="312"/>
      <c r="K569" s="710" t="s">
        <v>2573</v>
      </c>
      <c r="L569" s="697"/>
      <c r="M569" s="697" t="s">
        <v>2653</v>
      </c>
      <c r="N569" s="622" t="s">
        <v>3080</v>
      </c>
      <c r="O569" s="624">
        <v>1</v>
      </c>
    </row>
    <row r="570" spans="1:15" ht="30" x14ac:dyDescent="0.25">
      <c r="A570" s="779"/>
      <c r="B570" s="607"/>
      <c r="C570" s="644"/>
      <c r="D570" s="262" t="s">
        <v>1547</v>
      </c>
      <c r="E570" s="227" t="s">
        <v>1860</v>
      </c>
      <c r="F570" s="227" t="s">
        <v>2232</v>
      </c>
      <c r="G570" s="286">
        <v>1</v>
      </c>
      <c r="H570" s="278" t="s">
        <v>1544</v>
      </c>
      <c r="I570" s="210"/>
      <c r="J570" s="211"/>
      <c r="K570" s="711"/>
      <c r="L570" s="622"/>
      <c r="M570" s="622"/>
      <c r="N570" s="622"/>
      <c r="O570" s="624"/>
    </row>
    <row r="571" spans="1:15" ht="30" x14ac:dyDescent="0.25">
      <c r="A571" s="779"/>
      <c r="B571" s="607"/>
      <c r="C571" s="644"/>
      <c r="D571" s="262" t="s">
        <v>1548</v>
      </c>
      <c r="E571" s="227" t="s">
        <v>1861</v>
      </c>
      <c r="F571" s="227" t="s">
        <v>2233</v>
      </c>
      <c r="G571" s="286">
        <v>2</v>
      </c>
      <c r="H571" s="278" t="s">
        <v>1544</v>
      </c>
      <c r="I571" s="210"/>
      <c r="J571" s="211"/>
      <c r="K571" s="711"/>
      <c r="L571" s="622"/>
      <c r="M571" s="622"/>
      <c r="N571" s="622"/>
      <c r="O571" s="624"/>
    </row>
    <row r="572" spans="1:15" ht="45" x14ac:dyDescent="0.25">
      <c r="A572" s="779"/>
      <c r="B572" s="607"/>
      <c r="C572" s="644"/>
      <c r="D572" s="262" t="s">
        <v>1549</v>
      </c>
      <c r="E572" s="227" t="s">
        <v>1862</v>
      </c>
      <c r="F572" s="227" t="s">
        <v>2234</v>
      </c>
      <c r="G572" s="286">
        <v>3</v>
      </c>
      <c r="H572" s="278" t="s">
        <v>1544</v>
      </c>
      <c r="I572" s="210"/>
      <c r="J572" s="211"/>
      <c r="K572" s="711"/>
      <c r="L572" s="622"/>
      <c r="M572" s="622"/>
      <c r="N572" s="622"/>
      <c r="O572" s="624"/>
    </row>
    <row r="573" spans="1:15" ht="23.25" x14ac:dyDescent="0.25">
      <c r="A573" s="779"/>
      <c r="B573" s="607"/>
      <c r="C573" s="644"/>
      <c r="D573" s="262" t="s">
        <v>1550</v>
      </c>
      <c r="E573" s="227" t="s">
        <v>1863</v>
      </c>
      <c r="F573" s="227" t="s">
        <v>2235</v>
      </c>
      <c r="G573" s="286">
        <v>4</v>
      </c>
      <c r="H573" s="278" t="s">
        <v>1544</v>
      </c>
      <c r="I573" s="210"/>
      <c r="J573" s="211"/>
      <c r="K573" s="711"/>
      <c r="L573" s="622"/>
      <c r="M573" s="622"/>
      <c r="N573" s="622"/>
      <c r="O573" s="624"/>
    </row>
    <row r="574" spans="1:15" ht="45" x14ac:dyDescent="0.25">
      <c r="A574" s="779"/>
      <c r="B574" s="607"/>
      <c r="C574" s="644"/>
      <c r="D574" s="262" t="s">
        <v>1552</v>
      </c>
      <c r="E574" s="227" t="s">
        <v>1864</v>
      </c>
      <c r="F574" s="227" t="s">
        <v>2236</v>
      </c>
      <c r="G574" s="286">
        <v>4</v>
      </c>
      <c r="H574" s="278" t="s">
        <v>1544</v>
      </c>
      <c r="I574" s="210"/>
      <c r="J574" s="211"/>
      <c r="K574" s="711"/>
      <c r="L574" s="622"/>
      <c r="M574" s="622"/>
      <c r="N574" s="622"/>
      <c r="O574" s="624"/>
    </row>
    <row r="575" spans="1:15" ht="30" x14ac:dyDescent="0.25">
      <c r="A575" s="779"/>
      <c r="B575" s="607"/>
      <c r="C575" s="644"/>
      <c r="D575" s="262" t="s">
        <v>1555</v>
      </c>
      <c r="E575" s="227" t="s">
        <v>1865</v>
      </c>
      <c r="F575" s="227" t="s">
        <v>2237</v>
      </c>
      <c r="G575" s="286">
        <v>6</v>
      </c>
      <c r="H575" s="278" t="s">
        <v>1544</v>
      </c>
      <c r="I575" s="210"/>
      <c r="J575" s="211"/>
      <c r="K575" s="711"/>
      <c r="L575" s="622"/>
      <c r="M575" s="622"/>
      <c r="N575" s="622"/>
      <c r="O575" s="624"/>
    </row>
    <row r="576" spans="1:15" ht="45" x14ac:dyDescent="0.25">
      <c r="A576" s="779"/>
      <c r="B576" s="607"/>
      <c r="C576" s="644"/>
      <c r="D576" s="262" t="s">
        <v>1556</v>
      </c>
      <c r="E576" s="227" t="s">
        <v>1866</v>
      </c>
      <c r="F576" s="227" t="s">
        <v>2238</v>
      </c>
      <c r="G576" s="286">
        <v>8</v>
      </c>
      <c r="H576" s="286" t="s">
        <v>1575</v>
      </c>
      <c r="I576" s="210" t="s">
        <v>1575</v>
      </c>
      <c r="J576" s="211" t="s">
        <v>1575</v>
      </c>
      <c r="K576" s="711"/>
      <c r="L576" s="622"/>
      <c r="M576" s="622"/>
      <c r="N576" s="622"/>
      <c r="O576" s="624"/>
    </row>
    <row r="577" spans="1:15" ht="23.1" customHeight="1" x14ac:dyDescent="0.25">
      <c r="A577" s="779"/>
      <c r="B577" s="607"/>
      <c r="C577" s="644"/>
      <c r="D577" s="262" t="s">
        <v>1557</v>
      </c>
      <c r="E577" s="227" t="s">
        <v>1867</v>
      </c>
      <c r="F577" s="227" t="s">
        <v>2239</v>
      </c>
      <c r="G577" s="286">
        <v>0</v>
      </c>
      <c r="H577" s="278" t="s">
        <v>1544</v>
      </c>
      <c r="I577" s="210"/>
      <c r="J577" s="211"/>
      <c r="K577" s="712"/>
      <c r="L577" s="622"/>
      <c r="M577" s="622"/>
      <c r="N577" s="622"/>
      <c r="O577" s="624"/>
    </row>
    <row r="578" spans="1:15" ht="5.0999999999999996" customHeight="1" x14ac:dyDescent="0.25">
      <c r="A578" s="642"/>
      <c r="B578" s="643"/>
      <c r="C578" s="643"/>
      <c r="D578" s="643"/>
      <c r="E578" s="643"/>
      <c r="F578" s="643"/>
      <c r="G578" s="643"/>
      <c r="H578" s="643"/>
      <c r="I578" s="643"/>
      <c r="J578" s="643"/>
      <c r="K578" s="643"/>
      <c r="L578" s="643"/>
      <c r="M578" s="643"/>
      <c r="N578" s="643"/>
      <c r="O578" s="643"/>
    </row>
    <row r="579" spans="1:15" s="203" customFormat="1" ht="15" customHeight="1" x14ac:dyDescent="0.25">
      <c r="A579" s="248"/>
      <c r="B579" s="249"/>
      <c r="C579" s="250"/>
      <c r="D579" s="251"/>
      <c r="E579" s="252"/>
      <c r="F579" s="252"/>
      <c r="G579" s="660">
        <f>SUMIF(H569:H577,"x",G569:G577)</f>
        <v>8</v>
      </c>
      <c r="H579" s="660"/>
      <c r="I579" s="253">
        <f>SUMIF(I569:I577,"x",G569:G577)</f>
        <v>8</v>
      </c>
      <c r="J579" s="254">
        <f>SUMIF(J569:J577,"x",G569:G577)</f>
        <v>8</v>
      </c>
      <c r="K579" s="255"/>
      <c r="O579" s="256"/>
    </row>
    <row r="580" spans="1:15" s="203" customFormat="1" ht="15" customHeight="1" x14ac:dyDescent="0.25">
      <c r="A580" s="248"/>
      <c r="B580" s="249"/>
      <c r="C580" s="250"/>
      <c r="D580" s="251"/>
      <c r="E580" s="252"/>
      <c r="F580" s="252"/>
      <c r="G580" s="257"/>
      <c r="H580" s="257"/>
      <c r="I580" s="257"/>
      <c r="J580" s="257"/>
      <c r="K580" s="255"/>
      <c r="O580" s="256"/>
    </row>
    <row r="581" spans="1:15" ht="5.0999999999999996" customHeight="1" x14ac:dyDescent="0.25">
      <c r="A581" s="640"/>
      <c r="B581" s="641"/>
      <c r="C581" s="641"/>
      <c r="D581" s="641"/>
      <c r="E581" s="641"/>
      <c r="F581" s="641"/>
      <c r="G581" s="641"/>
      <c r="H581" s="641"/>
      <c r="I581" s="641"/>
      <c r="J581" s="641"/>
      <c r="K581" s="641"/>
      <c r="L581" s="641"/>
      <c r="M581" s="641"/>
      <c r="N581" s="641"/>
      <c r="O581" s="641"/>
    </row>
    <row r="582" spans="1:15" s="203" customFormat="1" ht="12" customHeight="1" x14ac:dyDescent="0.25">
      <c r="A582" s="770"/>
      <c r="B582" s="771"/>
      <c r="C582" s="772"/>
      <c r="D582" s="727" t="s">
        <v>1999</v>
      </c>
      <c r="E582" s="728"/>
      <c r="F582" s="267"/>
      <c r="G582" s="639"/>
      <c r="H582" s="639"/>
      <c r="I582" s="639"/>
      <c r="J582" s="639"/>
      <c r="K582" s="639"/>
      <c r="L582" s="639"/>
      <c r="M582" s="639"/>
      <c r="N582" s="639"/>
      <c r="O582" s="639"/>
    </row>
    <row r="583" spans="1:15" ht="23.25" x14ac:dyDescent="0.25">
      <c r="A583" s="779" t="s">
        <v>330</v>
      </c>
      <c r="B583" s="607" t="s">
        <v>331</v>
      </c>
      <c r="C583" s="644" t="s">
        <v>1868</v>
      </c>
      <c r="D583" s="262" t="s">
        <v>1546</v>
      </c>
      <c r="E583" s="227" t="s">
        <v>1591</v>
      </c>
      <c r="F583" s="240" t="s">
        <v>93</v>
      </c>
      <c r="G583" s="345">
        <v>0</v>
      </c>
      <c r="H583" s="346" t="s">
        <v>1544</v>
      </c>
      <c r="I583" s="311"/>
      <c r="J583" s="312"/>
      <c r="K583" s="710" t="s">
        <v>2573</v>
      </c>
      <c r="L583" s="696"/>
      <c r="M583" s="696" t="s">
        <v>2654</v>
      </c>
      <c r="N583" s="619" t="s">
        <v>3060</v>
      </c>
      <c r="O583" s="810">
        <v>1</v>
      </c>
    </row>
    <row r="584" spans="1:15" ht="23.25" x14ac:dyDescent="0.25">
      <c r="A584" s="779"/>
      <c r="B584" s="607"/>
      <c r="C584" s="644"/>
      <c r="D584" s="262" t="s">
        <v>1547</v>
      </c>
      <c r="E584" s="227" t="s">
        <v>1869</v>
      </c>
      <c r="F584" s="227" t="s">
        <v>2240</v>
      </c>
      <c r="G584" s="286">
        <v>1</v>
      </c>
      <c r="H584" s="278" t="s">
        <v>1544</v>
      </c>
      <c r="I584" s="210"/>
      <c r="J584" s="211"/>
      <c r="K584" s="711"/>
      <c r="L584" s="696"/>
      <c r="M584" s="696"/>
      <c r="N584" s="620"/>
      <c r="O584" s="811"/>
    </row>
    <row r="585" spans="1:15" ht="23.25" x14ac:dyDescent="0.25">
      <c r="A585" s="779"/>
      <c r="B585" s="607"/>
      <c r="C585" s="644"/>
      <c r="D585" s="262" t="s">
        <v>1548</v>
      </c>
      <c r="E585" s="227" t="s">
        <v>1870</v>
      </c>
      <c r="F585" s="227" t="s">
        <v>2241</v>
      </c>
      <c r="G585" s="286">
        <v>2</v>
      </c>
      <c r="H585" s="278" t="s">
        <v>1544</v>
      </c>
      <c r="I585" s="210"/>
      <c r="J585" s="211"/>
      <c r="K585" s="711"/>
      <c r="L585" s="696"/>
      <c r="M585" s="696"/>
      <c r="N585" s="620"/>
      <c r="O585" s="811"/>
    </row>
    <row r="586" spans="1:15" ht="23.25" x14ac:dyDescent="0.25">
      <c r="A586" s="779"/>
      <c r="B586" s="607"/>
      <c r="C586" s="644"/>
      <c r="D586" s="262" t="s">
        <v>1549</v>
      </c>
      <c r="E586" s="227" t="s">
        <v>1871</v>
      </c>
      <c r="F586" s="227" t="s">
        <v>2242</v>
      </c>
      <c r="G586" s="286">
        <v>2</v>
      </c>
      <c r="H586" s="278" t="s">
        <v>1544</v>
      </c>
      <c r="I586" s="210"/>
      <c r="J586" s="211"/>
      <c r="K586" s="711"/>
      <c r="L586" s="696"/>
      <c r="M586" s="696"/>
      <c r="N586" s="620"/>
      <c r="O586" s="811"/>
    </row>
    <row r="587" spans="1:15" ht="23.25" x14ac:dyDescent="0.25">
      <c r="A587" s="779"/>
      <c r="B587" s="607"/>
      <c r="C587" s="644"/>
      <c r="D587" s="262" t="s">
        <v>1550</v>
      </c>
      <c r="E587" s="227" t="s">
        <v>1872</v>
      </c>
      <c r="F587" s="227" t="s">
        <v>2243</v>
      </c>
      <c r="G587" s="286">
        <v>4</v>
      </c>
      <c r="H587" s="286" t="s">
        <v>1575</v>
      </c>
      <c r="I587" s="210" t="s">
        <v>1575</v>
      </c>
      <c r="J587" s="211" t="s">
        <v>1575</v>
      </c>
      <c r="K587" s="711"/>
      <c r="L587" s="696"/>
      <c r="M587" s="696"/>
      <c r="N587" s="620"/>
      <c r="O587" s="811"/>
    </row>
    <row r="588" spans="1:15" ht="23.25" x14ac:dyDescent="0.25">
      <c r="A588" s="779"/>
      <c r="B588" s="607"/>
      <c r="C588" s="644"/>
      <c r="D588" s="262" t="s">
        <v>1552</v>
      </c>
      <c r="E588" s="227" t="s">
        <v>1873</v>
      </c>
      <c r="F588" s="227" t="s">
        <v>2244</v>
      </c>
      <c r="G588" s="286">
        <v>0</v>
      </c>
      <c r="H588" s="278" t="s">
        <v>1544</v>
      </c>
      <c r="I588" s="210"/>
      <c r="J588" s="211"/>
      <c r="K588" s="712"/>
      <c r="L588" s="697"/>
      <c r="M588" s="697"/>
      <c r="N588" s="621"/>
      <c r="O588" s="812"/>
    </row>
    <row r="589" spans="1:15" ht="5.0999999999999996" customHeight="1" x14ac:dyDescent="0.25">
      <c r="A589" s="642"/>
      <c r="B589" s="643"/>
      <c r="C589" s="643"/>
      <c r="D589" s="643"/>
      <c r="E589" s="643"/>
      <c r="F589" s="643"/>
      <c r="G589" s="643"/>
      <c r="H589" s="643"/>
      <c r="I589" s="643"/>
      <c r="J589" s="643"/>
      <c r="K589" s="643"/>
      <c r="L589" s="643"/>
      <c r="M589" s="643"/>
      <c r="N589" s="643"/>
      <c r="O589" s="643"/>
    </row>
    <row r="590" spans="1:15" s="203" customFormat="1" ht="15" customHeight="1" x14ac:dyDescent="0.25">
      <c r="A590" s="248"/>
      <c r="B590" s="249"/>
      <c r="C590" s="250"/>
      <c r="D590" s="251"/>
      <c r="E590" s="252"/>
      <c r="F590" s="252"/>
      <c r="G590" s="660">
        <f>SUMIF(H583:H588,"x",G583:G588)</f>
        <v>4</v>
      </c>
      <c r="H590" s="660"/>
      <c r="I590" s="253">
        <f>SUMIF(I583:I588,"x",G583:G588)</f>
        <v>4</v>
      </c>
      <c r="J590" s="254">
        <f>SUMIF(J583:J588,"x",G583:G588)</f>
        <v>4</v>
      </c>
      <c r="K590" s="255"/>
      <c r="O590" s="256"/>
    </row>
    <row r="591" spans="1:15" s="203" customFormat="1" ht="15" customHeight="1" x14ac:dyDescent="0.25">
      <c r="A591" s="248"/>
      <c r="B591" s="249"/>
      <c r="C591" s="250"/>
      <c r="D591" s="251"/>
      <c r="E591" s="252"/>
      <c r="F591" s="252"/>
      <c r="G591" s="257"/>
      <c r="H591" s="257"/>
      <c r="I591" s="257"/>
      <c r="J591" s="257"/>
      <c r="K591" s="255"/>
      <c r="O591" s="256"/>
    </row>
    <row r="592" spans="1:15" ht="5.0999999999999996" customHeight="1" x14ac:dyDescent="0.25">
      <c r="A592" s="646"/>
      <c r="B592" s="646"/>
      <c r="C592" s="646"/>
      <c r="D592" s="646"/>
      <c r="E592" s="646"/>
      <c r="F592" s="646"/>
      <c r="G592" s="646"/>
      <c r="H592" s="646"/>
      <c r="I592" s="646"/>
      <c r="J592" s="646"/>
      <c r="K592" s="646"/>
      <c r="L592" s="646"/>
      <c r="M592" s="646"/>
      <c r="N592" s="646"/>
      <c r="O592" s="646"/>
    </row>
    <row r="593" spans="1:15" s="203" customFormat="1" ht="12" customHeight="1" x14ac:dyDescent="0.25">
      <c r="A593" s="773"/>
      <c r="B593" s="773"/>
      <c r="C593" s="773"/>
      <c r="D593" s="667" t="s">
        <v>1999</v>
      </c>
      <c r="E593" s="667"/>
      <c r="F593" s="238"/>
      <c r="G593" s="646"/>
      <c r="H593" s="646"/>
      <c r="I593" s="646"/>
      <c r="J593" s="646"/>
      <c r="K593" s="646"/>
      <c r="L593" s="646"/>
      <c r="M593" s="646"/>
      <c r="N593" s="646"/>
      <c r="O593" s="646"/>
    </row>
    <row r="594" spans="1:15" ht="23.25" x14ac:dyDescent="0.25">
      <c r="A594" s="779" t="s">
        <v>339</v>
      </c>
      <c r="B594" s="607" t="s">
        <v>2402</v>
      </c>
      <c r="C594" s="644" t="s">
        <v>2385</v>
      </c>
      <c r="D594" s="262" t="s">
        <v>1546</v>
      </c>
      <c r="E594" s="227" t="s">
        <v>1591</v>
      </c>
      <c r="F594" s="240" t="s">
        <v>93</v>
      </c>
      <c r="G594" s="286">
        <v>0</v>
      </c>
      <c r="H594" s="278" t="s">
        <v>1544</v>
      </c>
      <c r="I594" s="311"/>
      <c r="J594" s="312"/>
      <c r="K594" s="710" t="s">
        <v>2573</v>
      </c>
      <c r="L594" s="697"/>
      <c r="M594" s="697" t="s">
        <v>2655</v>
      </c>
      <c r="N594" s="622" t="s">
        <v>3061</v>
      </c>
      <c r="O594" s="624">
        <v>1</v>
      </c>
    </row>
    <row r="595" spans="1:15" ht="23.25" x14ac:dyDescent="0.25">
      <c r="A595" s="779"/>
      <c r="B595" s="607"/>
      <c r="C595" s="644"/>
      <c r="D595" s="262" t="s">
        <v>1547</v>
      </c>
      <c r="E595" s="227" t="s">
        <v>1592</v>
      </c>
      <c r="F595" s="227" t="s">
        <v>927</v>
      </c>
      <c r="G595" s="286">
        <v>0</v>
      </c>
      <c r="H595" s="278" t="s">
        <v>1544</v>
      </c>
      <c r="I595" s="210"/>
      <c r="J595" s="211"/>
      <c r="K595" s="711"/>
      <c r="L595" s="622"/>
      <c r="M595" s="622"/>
      <c r="N595" s="622"/>
      <c r="O595" s="624"/>
    </row>
    <row r="596" spans="1:15" ht="30" x14ac:dyDescent="0.25">
      <c r="A596" s="779"/>
      <c r="B596" s="607"/>
      <c r="C596" s="644"/>
      <c r="D596" s="262" t="s">
        <v>1548</v>
      </c>
      <c r="E596" s="227" t="s">
        <v>2386</v>
      </c>
      <c r="F596" s="227" t="s">
        <v>2245</v>
      </c>
      <c r="G596" s="286">
        <v>1</v>
      </c>
      <c r="H596" s="278" t="s">
        <v>1544</v>
      </c>
      <c r="I596" s="210"/>
      <c r="J596" s="211"/>
      <c r="K596" s="711"/>
      <c r="L596" s="622"/>
      <c r="M596" s="622"/>
      <c r="N596" s="622"/>
      <c r="O596" s="624"/>
    </row>
    <row r="597" spans="1:15" ht="23.25" x14ac:dyDescent="0.25">
      <c r="A597" s="779"/>
      <c r="B597" s="607"/>
      <c r="C597" s="644"/>
      <c r="D597" s="262" t="s">
        <v>1549</v>
      </c>
      <c r="E597" s="227" t="s">
        <v>1620</v>
      </c>
      <c r="F597" s="227" t="s">
        <v>928</v>
      </c>
      <c r="G597" s="286">
        <v>2</v>
      </c>
      <c r="H597" s="286" t="s">
        <v>1575</v>
      </c>
      <c r="I597" s="210" t="s">
        <v>1575</v>
      </c>
      <c r="J597" s="211" t="s">
        <v>1575</v>
      </c>
      <c r="K597" s="712"/>
      <c r="L597" s="622"/>
      <c r="M597" s="622"/>
      <c r="N597" s="622"/>
      <c r="O597" s="624"/>
    </row>
    <row r="598" spans="1:15" ht="5.0999999999999996" customHeight="1" x14ac:dyDescent="0.25">
      <c r="A598" s="642"/>
      <c r="B598" s="643"/>
      <c r="C598" s="643"/>
      <c r="D598" s="643"/>
      <c r="E598" s="643"/>
      <c r="F598" s="643"/>
      <c r="G598" s="643"/>
      <c r="H598" s="643"/>
      <c r="I598" s="643"/>
      <c r="J598" s="643"/>
      <c r="K598" s="643"/>
      <c r="L598" s="643"/>
      <c r="M598" s="643"/>
      <c r="N598" s="643"/>
      <c r="O598" s="643"/>
    </row>
    <row r="599" spans="1:15" s="203" customFormat="1" ht="15" customHeight="1" x14ac:dyDescent="0.25">
      <c r="A599" s="248"/>
      <c r="B599" s="249"/>
      <c r="C599" s="250"/>
      <c r="D599" s="251"/>
      <c r="E599" s="252"/>
      <c r="F599" s="252"/>
      <c r="G599" s="660">
        <f>SUMIF(H593:H598,"x",G593:G598)</f>
        <v>2</v>
      </c>
      <c r="H599" s="660"/>
      <c r="I599" s="253">
        <f>SUMIF(I593:I598,"x",G593:G598)</f>
        <v>2</v>
      </c>
      <c r="J599" s="254">
        <f>SUMIF(J593:J598,"x",G593:G598)</f>
        <v>2</v>
      </c>
      <c r="K599" s="255"/>
      <c r="O599" s="256"/>
    </row>
    <row r="600" spans="1:15" s="203" customFormat="1" ht="15" customHeight="1" x14ac:dyDescent="0.25">
      <c r="A600" s="248"/>
      <c r="B600" s="249"/>
      <c r="C600" s="250"/>
      <c r="D600" s="251"/>
      <c r="E600" s="252"/>
      <c r="F600" s="252"/>
      <c r="G600" s="257"/>
      <c r="H600" s="257"/>
      <c r="I600" s="257"/>
      <c r="J600" s="257"/>
      <c r="K600" s="255"/>
      <c r="O600" s="256"/>
    </row>
    <row r="601" spans="1:15" ht="21" hidden="1" customHeight="1" x14ac:dyDescent="0.25">
      <c r="D601" s="220"/>
      <c r="G601" s="765">
        <f>SUMIF(H557:H597,"x",G557:G597)</f>
        <v>22</v>
      </c>
      <c r="H601" s="766"/>
      <c r="I601" s="271">
        <f>SUMIF(I557:I597,"x",G557:G597)</f>
        <v>18</v>
      </c>
      <c r="J601" s="272">
        <f>SUMIF(J557:J597,"x",G557:G597)</f>
        <v>18</v>
      </c>
      <c r="K601" s="255"/>
      <c r="L601" s="273"/>
      <c r="M601" s="273"/>
      <c r="N601" s="204"/>
      <c r="O601" s="274"/>
    </row>
    <row r="602" spans="1:15" hidden="1" x14ac:dyDescent="0.25">
      <c r="K602" s="296"/>
    </row>
    <row r="603" spans="1:15" ht="4.5" customHeight="1" x14ac:dyDescent="0.25">
      <c r="A603" s="625"/>
      <c r="B603" s="625"/>
      <c r="C603" s="625"/>
      <c r="D603" s="625"/>
      <c r="E603" s="625"/>
      <c r="F603" s="625"/>
      <c r="G603" s="625"/>
      <c r="H603" s="625"/>
      <c r="I603" s="625"/>
      <c r="J603" s="625"/>
      <c r="K603" s="625"/>
      <c r="L603" s="625"/>
      <c r="M603" s="625"/>
      <c r="N603" s="625"/>
      <c r="O603" s="625"/>
    </row>
    <row r="604" spans="1:15" s="203" customFormat="1" ht="12" customHeight="1" x14ac:dyDescent="0.25">
      <c r="A604" s="625"/>
      <c r="B604" s="625"/>
      <c r="C604" s="625"/>
      <c r="D604" s="667" t="s">
        <v>1999</v>
      </c>
      <c r="E604" s="667"/>
      <c r="F604" s="238"/>
      <c r="G604" s="625"/>
      <c r="H604" s="625"/>
      <c r="I604" s="625"/>
      <c r="J604" s="625"/>
      <c r="K604" s="625"/>
      <c r="L604" s="625"/>
      <c r="M604" s="625"/>
      <c r="N604" s="625"/>
      <c r="O604" s="625"/>
    </row>
    <row r="605" spans="1:15" ht="12" customHeight="1" x14ac:dyDescent="0.25">
      <c r="A605" s="758" t="s">
        <v>344</v>
      </c>
      <c r="B605" s="607" t="s">
        <v>2632</v>
      </c>
      <c r="C605" s="606" t="s">
        <v>2383</v>
      </c>
      <c r="D605" s="262" t="s">
        <v>1546</v>
      </c>
      <c r="E605" s="227" t="s">
        <v>1591</v>
      </c>
      <c r="F605" s="240" t="s">
        <v>93</v>
      </c>
      <c r="G605" s="345">
        <v>0</v>
      </c>
      <c r="H605" s="346" t="s">
        <v>1544</v>
      </c>
      <c r="I605" s="311"/>
      <c r="J605" s="313"/>
      <c r="K605" s="657" t="s">
        <v>2573</v>
      </c>
      <c r="L605" s="627"/>
      <c r="M605" s="627" t="s">
        <v>2656</v>
      </c>
      <c r="N605" s="622" t="s">
        <v>3081</v>
      </c>
      <c r="O605" s="624">
        <v>4</v>
      </c>
    </row>
    <row r="606" spans="1:15" ht="23.25" x14ac:dyDescent="0.25">
      <c r="A606" s="758"/>
      <c r="B606" s="607"/>
      <c r="C606" s="606"/>
      <c r="D606" s="262" t="s">
        <v>1547</v>
      </c>
      <c r="E606" s="227" t="s">
        <v>1874</v>
      </c>
      <c r="F606" s="227" t="s">
        <v>2246</v>
      </c>
      <c r="G606" s="286">
        <v>0</v>
      </c>
      <c r="H606" s="278" t="s">
        <v>1544</v>
      </c>
      <c r="I606" s="210"/>
      <c r="J606" s="314"/>
      <c r="K606" s="657"/>
      <c r="L606" s="628"/>
      <c r="M606" s="628"/>
      <c r="N606" s="622"/>
      <c r="O606" s="624"/>
    </row>
    <row r="607" spans="1:15" ht="23.25" x14ac:dyDescent="0.25">
      <c r="A607" s="758"/>
      <c r="B607" s="607"/>
      <c r="C607" s="606"/>
      <c r="D607" s="262" t="s">
        <v>1548</v>
      </c>
      <c r="E607" s="227" t="s">
        <v>1875</v>
      </c>
      <c r="F607" s="227" t="s">
        <v>2247</v>
      </c>
      <c r="G607" s="286">
        <v>2</v>
      </c>
      <c r="H607" s="278" t="s">
        <v>1544</v>
      </c>
      <c r="I607" s="210"/>
      <c r="J607" s="314"/>
      <c r="K607" s="657"/>
      <c r="L607" s="628"/>
      <c r="M607" s="628"/>
      <c r="N607" s="622"/>
      <c r="O607" s="624"/>
    </row>
    <row r="608" spans="1:15" ht="30" x14ac:dyDescent="0.25">
      <c r="A608" s="758"/>
      <c r="B608" s="607"/>
      <c r="C608" s="606"/>
      <c r="D608" s="262" t="s">
        <v>1549</v>
      </c>
      <c r="E608" s="227" t="s">
        <v>1876</v>
      </c>
      <c r="F608" s="227" t="s">
        <v>2248</v>
      </c>
      <c r="G608" s="286">
        <v>4</v>
      </c>
      <c r="H608" s="278" t="s">
        <v>1544</v>
      </c>
      <c r="I608" s="210"/>
      <c r="J608" s="314"/>
      <c r="K608" s="657"/>
      <c r="L608" s="628"/>
      <c r="M608" s="628"/>
      <c r="N608" s="622"/>
      <c r="O608" s="624"/>
    </row>
    <row r="609" spans="1:15" ht="105" x14ac:dyDescent="0.25">
      <c r="A609" s="758"/>
      <c r="B609" s="607"/>
      <c r="C609" s="606"/>
      <c r="D609" s="262" t="s">
        <v>1550</v>
      </c>
      <c r="E609" s="227" t="s">
        <v>1877</v>
      </c>
      <c r="F609" s="227" t="s">
        <v>2249</v>
      </c>
      <c r="G609" s="347">
        <v>6</v>
      </c>
      <c r="H609" s="347" t="s">
        <v>1575</v>
      </c>
      <c r="I609" s="315" t="s">
        <v>1575</v>
      </c>
      <c r="J609" s="316" t="s">
        <v>1575</v>
      </c>
      <c r="K609" s="657"/>
      <c r="L609" s="628"/>
      <c r="M609" s="628"/>
      <c r="N609" s="622"/>
      <c r="O609" s="624"/>
    </row>
    <row r="610" spans="1:15" ht="45" x14ac:dyDescent="0.25">
      <c r="A610" s="758"/>
      <c r="B610" s="607"/>
      <c r="C610" s="606"/>
      <c r="D610" s="376" t="s">
        <v>1552</v>
      </c>
      <c r="E610" s="317" t="s">
        <v>1878</v>
      </c>
      <c r="F610" s="317" t="s">
        <v>2250</v>
      </c>
      <c r="G610" s="348">
        <v>1</v>
      </c>
      <c r="H610" s="349"/>
      <c r="I610" s="318" t="s">
        <v>1575</v>
      </c>
      <c r="J610" s="318" t="s">
        <v>1575</v>
      </c>
      <c r="K610" s="657"/>
      <c r="L610" s="629"/>
      <c r="M610" s="629"/>
      <c r="N610" s="622"/>
      <c r="O610" s="624"/>
    </row>
    <row r="611" spans="1:15" ht="4.5" customHeight="1" x14ac:dyDescent="0.25">
      <c r="A611" s="625"/>
      <c r="B611" s="625"/>
      <c r="C611" s="625"/>
      <c r="D611" s="625"/>
      <c r="E611" s="625"/>
      <c r="F611" s="625"/>
      <c r="G611" s="625"/>
      <c r="H611" s="625"/>
      <c r="I611" s="625"/>
      <c r="J611" s="625"/>
      <c r="K611" s="625"/>
      <c r="L611" s="625"/>
      <c r="M611" s="625"/>
      <c r="N611" s="625"/>
      <c r="O611" s="625"/>
    </row>
    <row r="612" spans="1:15" s="203" customFormat="1" ht="15" customHeight="1" x14ac:dyDescent="0.25">
      <c r="A612" s="248"/>
      <c r="B612" s="249"/>
      <c r="C612" s="250"/>
      <c r="D612" s="251"/>
      <c r="E612" s="252"/>
      <c r="F612" s="252"/>
      <c r="G612" s="660">
        <f>SUMIF(H605:H610,"x",G605:G610)</f>
        <v>6</v>
      </c>
      <c r="H612" s="660"/>
      <c r="I612" s="253">
        <f>SUMIF(I605:I610,"x",G605:G610)</f>
        <v>7</v>
      </c>
      <c r="J612" s="254">
        <f>SUMIF(J605:J610,"x",G605:G610)</f>
        <v>7</v>
      </c>
      <c r="K612" s="255"/>
      <c r="O612" s="256"/>
    </row>
    <row r="613" spans="1:15" s="203" customFormat="1" ht="15" customHeight="1" x14ac:dyDescent="0.25">
      <c r="A613" s="248"/>
      <c r="B613" s="249"/>
      <c r="C613" s="250"/>
      <c r="D613" s="251"/>
      <c r="E613" s="252"/>
      <c r="F613" s="252"/>
      <c r="G613" s="257"/>
      <c r="H613" s="257"/>
      <c r="I613" s="257"/>
      <c r="J613" s="257"/>
      <c r="K613" s="255"/>
      <c r="O613" s="256"/>
    </row>
    <row r="614" spans="1:15" ht="4.5" customHeight="1" x14ac:dyDescent="0.25">
      <c r="A614" s="625"/>
      <c r="B614" s="625"/>
      <c r="C614" s="625"/>
      <c r="D614" s="625"/>
      <c r="E614" s="625"/>
      <c r="F614" s="625"/>
      <c r="G614" s="625"/>
      <c r="H614" s="625"/>
      <c r="I614" s="625"/>
      <c r="J614" s="625"/>
      <c r="K614" s="625"/>
      <c r="L614" s="625"/>
      <c r="M614" s="625"/>
      <c r="N614" s="625"/>
      <c r="O614" s="625"/>
    </row>
    <row r="615" spans="1:15" s="203" customFormat="1" ht="12" customHeight="1" x14ac:dyDescent="0.25">
      <c r="A615" s="625"/>
      <c r="B615" s="625"/>
      <c r="C615" s="625"/>
      <c r="D615" s="667" t="s">
        <v>1999</v>
      </c>
      <c r="E615" s="667"/>
      <c r="F615" s="238"/>
      <c r="G615" s="625"/>
      <c r="H615" s="625"/>
      <c r="I615" s="625"/>
      <c r="J615" s="625"/>
      <c r="K615" s="625"/>
      <c r="L615" s="625"/>
      <c r="M615" s="625"/>
      <c r="N615" s="625"/>
      <c r="O615" s="625"/>
    </row>
    <row r="616" spans="1:15" ht="12" customHeight="1" x14ac:dyDescent="0.25">
      <c r="A616" s="758" t="s">
        <v>353</v>
      </c>
      <c r="B616" s="607" t="s">
        <v>1989</v>
      </c>
      <c r="C616" s="606" t="s">
        <v>1879</v>
      </c>
      <c r="D616" s="262" t="s">
        <v>1546</v>
      </c>
      <c r="E616" s="227" t="s">
        <v>1591</v>
      </c>
      <c r="F616" s="240" t="s">
        <v>93</v>
      </c>
      <c r="G616" s="345">
        <v>0</v>
      </c>
      <c r="H616" s="346" t="s">
        <v>1544</v>
      </c>
      <c r="I616" s="311"/>
      <c r="J616" s="312"/>
      <c r="K616" s="657" t="s">
        <v>2573</v>
      </c>
      <c r="L616" s="627"/>
      <c r="M616" s="627" t="s">
        <v>3089</v>
      </c>
      <c r="N616" s="622" t="s">
        <v>3092</v>
      </c>
      <c r="O616" s="624">
        <v>3</v>
      </c>
    </row>
    <row r="617" spans="1:15" ht="23.25" x14ac:dyDescent="0.25">
      <c r="A617" s="758"/>
      <c r="B617" s="607"/>
      <c r="C617" s="606"/>
      <c r="D617" s="262" t="s">
        <v>1547</v>
      </c>
      <c r="E617" s="227" t="s">
        <v>1880</v>
      </c>
      <c r="F617" s="227" t="s">
        <v>2251</v>
      </c>
      <c r="G617" s="286">
        <v>0</v>
      </c>
      <c r="H617" s="278" t="s">
        <v>1544</v>
      </c>
      <c r="I617" s="210"/>
      <c r="J617" s="211"/>
      <c r="K617" s="657"/>
      <c r="L617" s="628"/>
      <c r="M617" s="628"/>
      <c r="N617" s="622"/>
      <c r="O617" s="624"/>
    </row>
    <row r="618" spans="1:15" ht="23.25" x14ac:dyDescent="0.25">
      <c r="A618" s="758"/>
      <c r="B618" s="607"/>
      <c r="C618" s="606"/>
      <c r="D618" s="262" t="s">
        <v>1548</v>
      </c>
      <c r="E618" s="227" t="s">
        <v>1881</v>
      </c>
      <c r="F618" s="227" t="s">
        <v>2252</v>
      </c>
      <c r="G618" s="286">
        <v>1</v>
      </c>
      <c r="H618" s="278" t="s">
        <v>1544</v>
      </c>
      <c r="I618" s="210"/>
      <c r="J618" s="211"/>
      <c r="K618" s="657"/>
      <c r="L618" s="628"/>
      <c r="M618" s="628"/>
      <c r="N618" s="622"/>
      <c r="O618" s="624"/>
    </row>
    <row r="619" spans="1:15" ht="30" x14ac:dyDescent="0.25">
      <c r="A619" s="758"/>
      <c r="B619" s="607"/>
      <c r="C619" s="606"/>
      <c r="D619" s="262" t="s">
        <v>1549</v>
      </c>
      <c r="E619" s="227" t="s">
        <v>1882</v>
      </c>
      <c r="F619" s="227" t="s">
        <v>2253</v>
      </c>
      <c r="G619" s="286">
        <v>2</v>
      </c>
      <c r="H619" s="278" t="s">
        <v>1544</v>
      </c>
      <c r="I619" s="210"/>
      <c r="J619" s="211"/>
      <c r="K619" s="657"/>
      <c r="L619" s="628"/>
      <c r="M619" s="628"/>
      <c r="N619" s="622"/>
      <c r="O619" s="624"/>
    </row>
    <row r="620" spans="1:15" ht="23.25" x14ac:dyDescent="0.25">
      <c r="A620" s="758"/>
      <c r="B620" s="607"/>
      <c r="C620" s="606"/>
      <c r="D620" s="262" t="s">
        <v>1550</v>
      </c>
      <c r="E620" s="227" t="s">
        <v>1883</v>
      </c>
      <c r="F620" s="227" t="s">
        <v>2254</v>
      </c>
      <c r="G620" s="286">
        <v>3</v>
      </c>
      <c r="H620" s="278" t="s">
        <v>1544</v>
      </c>
      <c r="I620" s="210" t="s">
        <v>1575</v>
      </c>
      <c r="J620" s="211" t="s">
        <v>1575</v>
      </c>
      <c r="K620" s="657"/>
      <c r="L620" s="628"/>
      <c r="M620" s="628"/>
      <c r="N620" s="622"/>
      <c r="O620" s="624"/>
    </row>
    <row r="621" spans="1:15" ht="30" x14ac:dyDescent="0.25">
      <c r="A621" s="758"/>
      <c r="B621" s="607"/>
      <c r="C621" s="606"/>
      <c r="D621" s="262" t="s">
        <v>1552</v>
      </c>
      <c r="E621" s="227" t="s">
        <v>1884</v>
      </c>
      <c r="F621" s="227" t="s">
        <v>2255</v>
      </c>
      <c r="G621" s="286">
        <v>4</v>
      </c>
      <c r="H621" s="286" t="s">
        <v>1575</v>
      </c>
      <c r="I621" s="210"/>
      <c r="J621" s="211"/>
      <c r="K621" s="657"/>
      <c r="L621" s="628"/>
      <c r="M621" s="628"/>
      <c r="N621" s="622"/>
      <c r="O621" s="624"/>
    </row>
    <row r="622" spans="1:15" ht="4.5" customHeight="1" x14ac:dyDescent="0.25">
      <c r="A622" s="767"/>
      <c r="B622" s="625"/>
      <c r="C622" s="625"/>
      <c r="D622" s="625"/>
      <c r="E622" s="625"/>
      <c r="F622" s="625"/>
      <c r="G622" s="625"/>
      <c r="H622" s="625"/>
      <c r="I622" s="625"/>
      <c r="J622" s="625"/>
      <c r="K622" s="625"/>
      <c r="L622" s="625"/>
      <c r="M622" s="625"/>
      <c r="N622" s="625"/>
      <c r="O622" s="625"/>
    </row>
    <row r="623" spans="1:15" s="203" customFormat="1" ht="15" customHeight="1" x14ac:dyDescent="0.25">
      <c r="A623" s="248"/>
      <c r="B623" s="249"/>
      <c r="C623" s="250"/>
      <c r="D623" s="251"/>
      <c r="E623" s="252"/>
      <c r="F623" s="252"/>
      <c r="G623" s="660">
        <f>SUMIF(H616:H621,"x",G616:G621)</f>
        <v>4</v>
      </c>
      <c r="H623" s="660"/>
      <c r="I623" s="253">
        <f>SUMIF(I616:I621,"x",G616:G621)</f>
        <v>3</v>
      </c>
      <c r="J623" s="254">
        <f>SUMIF(J616:J621,"x",G616:G621)</f>
        <v>3</v>
      </c>
      <c r="K623" s="255"/>
      <c r="O623" s="256"/>
    </row>
    <row r="624" spans="1:15" s="203" customFormat="1" ht="15" customHeight="1" x14ac:dyDescent="0.25">
      <c r="A624" s="248"/>
      <c r="B624" s="249"/>
      <c r="C624" s="250"/>
      <c r="D624" s="251"/>
      <c r="E624" s="252"/>
      <c r="F624" s="252"/>
      <c r="G624" s="257"/>
      <c r="H624" s="257"/>
      <c r="I624" s="257"/>
      <c r="J624" s="257"/>
      <c r="K624" s="255"/>
      <c r="O624" s="256"/>
    </row>
    <row r="625" spans="1:15" ht="4.5" customHeight="1" x14ac:dyDescent="0.25">
      <c r="A625" s="625"/>
      <c r="B625" s="625"/>
      <c r="C625" s="625"/>
      <c r="D625" s="625"/>
      <c r="E625" s="625"/>
      <c r="F625" s="625"/>
      <c r="G625" s="625"/>
      <c r="H625" s="625"/>
      <c r="I625" s="625"/>
      <c r="J625" s="625"/>
      <c r="K625" s="625"/>
      <c r="L625" s="625"/>
      <c r="M625" s="625"/>
      <c r="N625" s="625"/>
      <c r="O625" s="625"/>
    </row>
    <row r="626" spans="1:15" s="203" customFormat="1" ht="12" customHeight="1" x14ac:dyDescent="0.25">
      <c r="A626" s="625"/>
      <c r="B626" s="625"/>
      <c r="C626" s="625"/>
      <c r="D626" s="667" t="s">
        <v>1999</v>
      </c>
      <c r="E626" s="667"/>
      <c r="F626" s="238"/>
      <c r="G626" s="625"/>
      <c r="H626" s="625"/>
      <c r="I626" s="625"/>
      <c r="J626" s="625"/>
      <c r="K626" s="625"/>
      <c r="L626" s="625"/>
      <c r="M626" s="625"/>
      <c r="N626" s="625"/>
      <c r="O626" s="625"/>
    </row>
    <row r="627" spans="1:15" ht="23.25" x14ac:dyDescent="0.25">
      <c r="A627" s="749" t="s">
        <v>362</v>
      </c>
      <c r="B627" s="607" t="s">
        <v>1990</v>
      </c>
      <c r="C627" s="606" t="s">
        <v>2633</v>
      </c>
      <c r="D627" s="262" t="s">
        <v>1546</v>
      </c>
      <c r="E627" s="227" t="s">
        <v>1591</v>
      </c>
      <c r="F627" s="240" t="s">
        <v>93</v>
      </c>
      <c r="G627" s="345">
        <v>0</v>
      </c>
      <c r="H627" s="346" t="s">
        <v>1544</v>
      </c>
      <c r="I627" s="311"/>
      <c r="J627" s="312"/>
      <c r="K627" s="710" t="s">
        <v>2573</v>
      </c>
      <c r="L627" s="697"/>
      <c r="M627" s="697" t="s">
        <v>3090</v>
      </c>
      <c r="N627" s="622" t="s">
        <v>3093</v>
      </c>
      <c r="O627" s="624">
        <v>3</v>
      </c>
    </row>
    <row r="628" spans="1:15" ht="23.25" x14ac:dyDescent="0.25">
      <c r="A628" s="749"/>
      <c r="B628" s="607"/>
      <c r="C628" s="606"/>
      <c r="D628" s="262" t="s">
        <v>1547</v>
      </c>
      <c r="E628" s="227" t="s">
        <v>1592</v>
      </c>
      <c r="F628" s="227" t="s">
        <v>927</v>
      </c>
      <c r="G628" s="286">
        <v>0</v>
      </c>
      <c r="H628" s="278" t="s">
        <v>1544</v>
      </c>
      <c r="I628" s="210"/>
      <c r="J628" s="211"/>
      <c r="K628" s="711"/>
      <c r="L628" s="622"/>
      <c r="M628" s="622"/>
      <c r="N628" s="622"/>
      <c r="O628" s="624"/>
    </row>
    <row r="629" spans="1:15" ht="23.25" x14ac:dyDescent="0.25">
      <c r="A629" s="749"/>
      <c r="B629" s="607"/>
      <c r="C629" s="606"/>
      <c r="D629" s="262" t="s">
        <v>1548</v>
      </c>
      <c r="E629" s="227" t="s">
        <v>1885</v>
      </c>
      <c r="F629" s="227" t="s">
        <v>2256</v>
      </c>
      <c r="G629" s="286">
        <v>1</v>
      </c>
      <c r="H629" s="278" t="s">
        <v>1544</v>
      </c>
      <c r="I629" s="210"/>
      <c r="J629" s="211"/>
      <c r="K629" s="711"/>
      <c r="L629" s="622"/>
      <c r="M629" s="622"/>
      <c r="N629" s="622"/>
      <c r="O629" s="624"/>
    </row>
    <row r="630" spans="1:15" ht="23.25" x14ac:dyDescent="0.25">
      <c r="A630" s="749"/>
      <c r="B630" s="607"/>
      <c r="C630" s="606"/>
      <c r="D630" s="262" t="s">
        <v>1549</v>
      </c>
      <c r="E630" s="227" t="s">
        <v>1886</v>
      </c>
      <c r="F630" s="227" t="s">
        <v>2257</v>
      </c>
      <c r="G630" s="286">
        <v>2</v>
      </c>
      <c r="H630" s="278" t="s">
        <v>1544</v>
      </c>
      <c r="I630" s="210" t="s">
        <v>1575</v>
      </c>
      <c r="J630" s="211" t="s">
        <v>1575</v>
      </c>
      <c r="K630" s="711"/>
      <c r="L630" s="622"/>
      <c r="M630" s="622"/>
      <c r="N630" s="622"/>
      <c r="O630" s="624"/>
    </row>
    <row r="631" spans="1:15" ht="23.25" x14ac:dyDescent="0.25">
      <c r="A631" s="749"/>
      <c r="B631" s="607"/>
      <c r="C631" s="606"/>
      <c r="D631" s="262" t="s">
        <v>1550</v>
      </c>
      <c r="E631" s="227" t="s">
        <v>1887</v>
      </c>
      <c r="F631" s="227" t="s">
        <v>2258</v>
      </c>
      <c r="G631" s="286">
        <v>4</v>
      </c>
      <c r="H631" s="286" t="s">
        <v>1575</v>
      </c>
      <c r="I631" s="210"/>
      <c r="J631" s="211"/>
      <c r="K631" s="712"/>
      <c r="L631" s="622"/>
      <c r="M631" s="622"/>
      <c r="N631" s="622"/>
      <c r="O631" s="624"/>
    </row>
    <row r="632" spans="1:15" ht="4.5" customHeight="1" x14ac:dyDescent="0.25">
      <c r="A632" s="625"/>
      <c r="B632" s="625"/>
      <c r="C632" s="625"/>
      <c r="D632" s="625"/>
      <c r="E632" s="625"/>
      <c r="F632" s="625"/>
      <c r="G632" s="625"/>
      <c r="H632" s="625"/>
      <c r="I632" s="625"/>
      <c r="J632" s="625"/>
      <c r="K632" s="625"/>
      <c r="L632" s="625"/>
      <c r="M632" s="625"/>
      <c r="N632" s="625"/>
      <c r="O632" s="625"/>
    </row>
    <row r="633" spans="1:15" s="203" customFormat="1" ht="15" customHeight="1" x14ac:dyDescent="0.25">
      <c r="A633" s="248"/>
      <c r="B633" s="249"/>
      <c r="C633" s="250"/>
      <c r="D633" s="251"/>
      <c r="E633" s="252"/>
      <c r="F633" s="252"/>
      <c r="G633" s="660">
        <f>SUMIF(H627:H631,"x",G627:G631)</f>
        <v>4</v>
      </c>
      <c r="H633" s="660"/>
      <c r="I633" s="253">
        <f>SUMIF(I627:I631,"x",G627:G631)</f>
        <v>2</v>
      </c>
      <c r="J633" s="253">
        <v>2</v>
      </c>
      <c r="K633" s="255"/>
      <c r="O633" s="256"/>
    </row>
    <row r="634" spans="1:15" s="203" customFormat="1" ht="15" customHeight="1" x14ac:dyDescent="0.25">
      <c r="A634" s="248"/>
      <c r="B634" s="249"/>
      <c r="C634" s="250"/>
      <c r="D634" s="251"/>
      <c r="E634" s="252"/>
      <c r="F634" s="252"/>
      <c r="G634" s="257"/>
      <c r="H634" s="257"/>
      <c r="I634" s="257"/>
      <c r="J634" s="257" t="s">
        <v>2318</v>
      </c>
      <c r="K634" s="255"/>
      <c r="O634" s="256"/>
    </row>
    <row r="635" spans="1:15" ht="4.5" customHeight="1" x14ac:dyDescent="0.25">
      <c r="A635" s="625"/>
      <c r="B635" s="625"/>
      <c r="C635" s="625"/>
      <c r="D635" s="625"/>
      <c r="E635" s="625"/>
      <c r="F635" s="625"/>
      <c r="G635" s="625"/>
      <c r="H635" s="625"/>
      <c r="I635" s="625"/>
      <c r="J635" s="625"/>
      <c r="K635" s="625"/>
      <c r="L635" s="625"/>
      <c r="M635" s="625"/>
      <c r="N635" s="625"/>
      <c r="O635" s="625"/>
    </row>
    <row r="636" spans="1:15" s="203" customFormat="1" ht="12" customHeight="1" x14ac:dyDescent="0.25">
      <c r="A636" s="625"/>
      <c r="B636" s="625"/>
      <c r="C636" s="625"/>
      <c r="D636" s="667" t="s">
        <v>1999</v>
      </c>
      <c r="E636" s="667"/>
      <c r="F636" s="238"/>
      <c r="G636" s="625"/>
      <c r="H636" s="625"/>
      <c r="I636" s="625"/>
      <c r="J636" s="625"/>
      <c r="K636" s="625"/>
      <c r="L636" s="625"/>
      <c r="M636" s="625"/>
      <c r="N636" s="625"/>
      <c r="O636" s="625"/>
    </row>
    <row r="637" spans="1:15" ht="12" customHeight="1" x14ac:dyDescent="0.25">
      <c r="A637" s="758" t="s">
        <v>372</v>
      </c>
      <c r="B637" s="612" t="s">
        <v>1991</v>
      </c>
      <c r="C637" s="613" t="s">
        <v>1888</v>
      </c>
      <c r="D637" s="282" t="s">
        <v>1546</v>
      </c>
      <c r="E637" s="240" t="s">
        <v>1591</v>
      </c>
      <c r="F637" s="240" t="s">
        <v>93</v>
      </c>
      <c r="G637" s="345">
        <v>0</v>
      </c>
      <c r="H637" s="346" t="s">
        <v>1544</v>
      </c>
      <c r="I637" s="311"/>
      <c r="J637" s="312"/>
      <c r="K637" s="710" t="s">
        <v>2573</v>
      </c>
      <c r="L637" s="627"/>
      <c r="M637" s="627" t="s">
        <v>3091</v>
      </c>
      <c r="N637" s="622" t="s">
        <v>3094</v>
      </c>
      <c r="O637" s="624">
        <v>4</v>
      </c>
    </row>
    <row r="638" spans="1:15" ht="23.25" x14ac:dyDescent="0.25">
      <c r="A638" s="758"/>
      <c r="B638" s="612"/>
      <c r="C638" s="613"/>
      <c r="D638" s="282" t="s">
        <v>1547</v>
      </c>
      <c r="E638" s="240" t="s">
        <v>1889</v>
      </c>
      <c r="F638" s="240" t="s">
        <v>2259</v>
      </c>
      <c r="G638" s="286">
        <v>0</v>
      </c>
      <c r="H638" s="278" t="s">
        <v>1544</v>
      </c>
      <c r="I638" s="210"/>
      <c r="J638" s="211"/>
      <c r="K638" s="711"/>
      <c r="L638" s="628"/>
      <c r="M638" s="628"/>
      <c r="N638" s="622"/>
      <c r="O638" s="624"/>
    </row>
    <row r="639" spans="1:15" ht="23.25" x14ac:dyDescent="0.25">
      <c r="A639" s="758"/>
      <c r="B639" s="612"/>
      <c r="C639" s="613"/>
      <c r="D639" s="282" t="s">
        <v>1548</v>
      </c>
      <c r="E639" s="240" t="s">
        <v>1890</v>
      </c>
      <c r="F639" s="240" t="s">
        <v>2260</v>
      </c>
      <c r="G639" s="286">
        <v>1</v>
      </c>
      <c r="H639" s="278" t="s">
        <v>1544</v>
      </c>
      <c r="I639" s="210"/>
      <c r="J639" s="211"/>
      <c r="K639" s="711"/>
      <c r="L639" s="628"/>
      <c r="M639" s="628"/>
      <c r="N639" s="622"/>
      <c r="O639" s="624"/>
    </row>
    <row r="640" spans="1:15" ht="23.25" x14ac:dyDescent="0.25">
      <c r="A640" s="758"/>
      <c r="B640" s="612"/>
      <c r="C640" s="613"/>
      <c r="D640" s="282" t="s">
        <v>1549</v>
      </c>
      <c r="E640" s="240" t="s">
        <v>1891</v>
      </c>
      <c r="F640" s="240" t="s">
        <v>2261</v>
      </c>
      <c r="G640" s="286">
        <v>2</v>
      </c>
      <c r="H640" s="278" t="s">
        <v>1544</v>
      </c>
      <c r="I640" s="210"/>
      <c r="J640" s="211"/>
      <c r="K640" s="711"/>
      <c r="L640" s="628"/>
      <c r="M640" s="628"/>
      <c r="N640" s="622"/>
      <c r="O640" s="624"/>
    </row>
    <row r="641" spans="1:15" ht="18" customHeight="1" x14ac:dyDescent="0.25">
      <c r="A641" s="758"/>
      <c r="B641" s="612"/>
      <c r="C641" s="613"/>
      <c r="D641" s="282" t="s">
        <v>1550</v>
      </c>
      <c r="E641" s="240" t="s">
        <v>1892</v>
      </c>
      <c r="F641" s="240" t="s">
        <v>2262</v>
      </c>
      <c r="G641" s="286">
        <v>3</v>
      </c>
      <c r="H641" s="278" t="s">
        <v>1544</v>
      </c>
      <c r="I641" s="210" t="s">
        <v>1575</v>
      </c>
      <c r="J641" s="211" t="s">
        <v>1575</v>
      </c>
      <c r="K641" s="711"/>
      <c r="L641" s="628"/>
      <c r="M641" s="628"/>
      <c r="N641" s="622"/>
      <c r="O641" s="624"/>
    </row>
    <row r="642" spans="1:15" ht="23.25" x14ac:dyDescent="0.25">
      <c r="A642" s="758"/>
      <c r="B642" s="612"/>
      <c r="C642" s="613"/>
      <c r="D642" s="282" t="s">
        <v>1552</v>
      </c>
      <c r="E642" s="240" t="s">
        <v>1893</v>
      </c>
      <c r="F642" s="240" t="s">
        <v>2263</v>
      </c>
      <c r="G642" s="286">
        <v>4</v>
      </c>
      <c r="H642" s="286" t="s">
        <v>1575</v>
      </c>
      <c r="I642" s="210"/>
      <c r="J642" s="211"/>
      <c r="K642" s="712"/>
      <c r="L642" s="628"/>
      <c r="M642" s="628"/>
      <c r="N642" s="622"/>
      <c r="O642" s="624"/>
    </row>
    <row r="643" spans="1:15" ht="4.5" customHeight="1" x14ac:dyDescent="0.25">
      <c r="A643" s="625"/>
      <c r="B643" s="625"/>
      <c r="C643" s="625"/>
      <c r="D643" s="625"/>
      <c r="E643" s="625"/>
      <c r="F643" s="625"/>
      <c r="G643" s="625"/>
      <c r="H643" s="625"/>
      <c r="I643" s="625"/>
      <c r="J643" s="625"/>
      <c r="K643" s="625"/>
      <c r="L643" s="625"/>
      <c r="M643" s="625"/>
      <c r="N643" s="625"/>
      <c r="O643" s="625"/>
    </row>
    <row r="644" spans="1:15" s="203" customFormat="1" ht="15" customHeight="1" x14ac:dyDescent="0.25">
      <c r="A644" s="248"/>
      <c r="B644" s="249"/>
      <c r="C644" s="250"/>
      <c r="D644" s="251"/>
      <c r="E644" s="252"/>
      <c r="F644" s="252"/>
      <c r="G644" s="660">
        <f>SUMIF(H637:H642,"x",G637:G642)</f>
        <v>4</v>
      </c>
      <c r="H644" s="660"/>
      <c r="I644" s="253">
        <f>SUMIF(I637:I642,"x",G637:G642)</f>
        <v>3</v>
      </c>
      <c r="J644" s="254">
        <f>SUMIF(J637:J642,"x",G637:G642)</f>
        <v>3</v>
      </c>
      <c r="K644" s="255"/>
      <c r="O644" s="256"/>
    </row>
    <row r="645" spans="1:15" s="203" customFormat="1" ht="15" customHeight="1" x14ac:dyDescent="0.25">
      <c r="A645" s="248"/>
      <c r="B645" s="249"/>
      <c r="C645" s="250"/>
      <c r="D645" s="251"/>
      <c r="E645" s="252"/>
      <c r="F645" s="252"/>
      <c r="G645" s="257"/>
      <c r="H645" s="257"/>
      <c r="I645" s="257"/>
      <c r="J645" s="257"/>
      <c r="K645" s="255"/>
      <c r="O645" s="256"/>
    </row>
    <row r="646" spans="1:15" ht="4.5" customHeight="1" x14ac:dyDescent="0.25">
      <c r="A646" s="625"/>
      <c r="B646" s="625"/>
      <c r="C646" s="625"/>
      <c r="D646" s="625"/>
      <c r="E646" s="625"/>
      <c r="F646" s="625"/>
      <c r="G646" s="625"/>
      <c r="H646" s="625"/>
      <c r="I646" s="625"/>
      <c r="J646" s="625"/>
      <c r="K646" s="625"/>
      <c r="L646" s="625"/>
      <c r="M646" s="625"/>
      <c r="N646" s="625"/>
      <c r="O646" s="625"/>
    </row>
    <row r="647" spans="1:15" s="203" customFormat="1" ht="12" customHeight="1" x14ac:dyDescent="0.25">
      <c r="A647" s="625"/>
      <c r="B647" s="625"/>
      <c r="C647" s="625"/>
      <c r="D647" s="667" t="s">
        <v>1999</v>
      </c>
      <c r="E647" s="667"/>
      <c r="F647" s="238"/>
      <c r="G647" s="625"/>
      <c r="H647" s="625"/>
      <c r="I647" s="625"/>
      <c r="J647" s="625"/>
      <c r="K647" s="625"/>
      <c r="L647" s="625"/>
      <c r="M647" s="625"/>
      <c r="N647" s="625"/>
      <c r="O647" s="625"/>
    </row>
    <row r="648" spans="1:15" ht="16.350000000000001" customHeight="1" x14ac:dyDescent="0.25">
      <c r="A648" s="749" t="s">
        <v>380</v>
      </c>
      <c r="B648" s="607" t="s">
        <v>1992</v>
      </c>
      <c r="C648" s="606" t="s">
        <v>2634</v>
      </c>
      <c r="D648" s="262" t="s">
        <v>1546</v>
      </c>
      <c r="E648" s="227" t="s">
        <v>1591</v>
      </c>
      <c r="F648" s="240" t="s">
        <v>93</v>
      </c>
      <c r="G648" s="345">
        <v>0</v>
      </c>
      <c r="H648" s="346" t="s">
        <v>1544</v>
      </c>
      <c r="I648" s="311" t="s">
        <v>1575</v>
      </c>
      <c r="J648" s="312" t="s">
        <v>1575</v>
      </c>
      <c r="K648" s="817" t="s">
        <v>2576</v>
      </c>
      <c r="L648" s="813"/>
      <c r="M648" s="627" t="s">
        <v>2657</v>
      </c>
      <c r="N648" s="622"/>
      <c r="O648" s="624"/>
    </row>
    <row r="649" spans="1:15" ht="16.350000000000001" customHeight="1" x14ac:dyDescent="0.25">
      <c r="A649" s="749"/>
      <c r="B649" s="607"/>
      <c r="C649" s="606"/>
      <c r="D649" s="262" t="s">
        <v>1547</v>
      </c>
      <c r="E649" s="297">
        <v>0</v>
      </c>
      <c r="F649" s="297">
        <v>0</v>
      </c>
      <c r="G649" s="286">
        <v>0</v>
      </c>
      <c r="H649" s="278" t="s">
        <v>1544</v>
      </c>
      <c r="I649" s="210"/>
      <c r="J649" s="211"/>
      <c r="K649" s="818"/>
      <c r="L649" s="814"/>
      <c r="M649" s="628"/>
      <c r="N649" s="622"/>
      <c r="O649" s="624"/>
    </row>
    <row r="650" spans="1:15" ht="16.350000000000001" customHeight="1" x14ac:dyDescent="0.25">
      <c r="A650" s="749"/>
      <c r="B650" s="607"/>
      <c r="C650" s="606"/>
      <c r="D650" s="262" t="s">
        <v>1548</v>
      </c>
      <c r="E650" s="227" t="s">
        <v>1894</v>
      </c>
      <c r="F650" s="227" t="s">
        <v>1894</v>
      </c>
      <c r="G650" s="286">
        <v>1</v>
      </c>
      <c r="H650" s="278" t="s">
        <v>1544</v>
      </c>
      <c r="I650" s="210"/>
      <c r="J650" s="211"/>
      <c r="K650" s="818"/>
      <c r="L650" s="814"/>
      <c r="M650" s="628"/>
      <c r="N650" s="622"/>
      <c r="O650" s="624"/>
    </row>
    <row r="651" spans="1:15" ht="16.350000000000001" customHeight="1" x14ac:dyDescent="0.25">
      <c r="A651" s="749"/>
      <c r="B651" s="607"/>
      <c r="C651" s="606"/>
      <c r="D651" s="262" t="s">
        <v>1549</v>
      </c>
      <c r="E651" s="227" t="s">
        <v>1895</v>
      </c>
      <c r="F651" s="227" t="s">
        <v>1895</v>
      </c>
      <c r="G651" s="286">
        <v>2</v>
      </c>
      <c r="H651" s="278" t="s">
        <v>1544</v>
      </c>
      <c r="I651" s="210"/>
      <c r="J651" s="211"/>
      <c r="K651" s="818"/>
      <c r="L651" s="814"/>
      <c r="M651" s="628"/>
      <c r="N651" s="622"/>
      <c r="O651" s="624"/>
    </row>
    <row r="652" spans="1:15" ht="16.350000000000001" customHeight="1" x14ac:dyDescent="0.25">
      <c r="A652" s="749"/>
      <c r="B652" s="607"/>
      <c r="C652" s="606"/>
      <c r="D652" s="262" t="s">
        <v>1550</v>
      </c>
      <c r="E652" s="227" t="s">
        <v>1896</v>
      </c>
      <c r="F652" s="227" t="s">
        <v>1896</v>
      </c>
      <c r="G652" s="286">
        <v>3</v>
      </c>
      <c r="H652" s="278" t="s">
        <v>1544</v>
      </c>
      <c r="I652" s="210"/>
      <c r="J652" s="211"/>
      <c r="K652" s="818"/>
      <c r="L652" s="814"/>
      <c r="M652" s="628"/>
      <c r="N652" s="622"/>
      <c r="O652" s="624"/>
    </row>
    <row r="653" spans="1:15" ht="16.350000000000001" customHeight="1" x14ac:dyDescent="0.25">
      <c r="A653" s="749"/>
      <c r="B653" s="607"/>
      <c r="C653" s="606"/>
      <c r="D653" s="262" t="s">
        <v>1552</v>
      </c>
      <c r="E653" s="297">
        <v>1</v>
      </c>
      <c r="F653" s="297">
        <v>1</v>
      </c>
      <c r="G653" s="286">
        <v>4</v>
      </c>
      <c r="H653" s="241" t="s">
        <v>1575</v>
      </c>
      <c r="I653" s="210"/>
      <c r="J653" s="211"/>
      <c r="K653" s="819"/>
      <c r="L653" s="814"/>
      <c r="M653" s="628"/>
      <c r="N653" s="622"/>
      <c r="O653" s="624"/>
    </row>
    <row r="654" spans="1:15" ht="4.5" customHeight="1" x14ac:dyDescent="0.25">
      <c r="A654" s="625"/>
      <c r="B654" s="625"/>
      <c r="C654" s="625"/>
      <c r="D654" s="625"/>
      <c r="E654" s="625"/>
      <c r="F654" s="625"/>
      <c r="G654" s="625"/>
      <c r="H654" s="625"/>
      <c r="I654" s="625"/>
      <c r="J654" s="625"/>
      <c r="K654" s="625"/>
      <c r="L654" s="625"/>
      <c r="M654" s="625"/>
      <c r="N654" s="625"/>
      <c r="O654" s="625"/>
    </row>
    <row r="655" spans="1:15" s="203" customFormat="1" ht="15" customHeight="1" x14ac:dyDescent="0.25">
      <c r="A655" s="248"/>
      <c r="B655" s="249"/>
      <c r="C655" s="250"/>
      <c r="D655" s="251"/>
      <c r="E655" s="252"/>
      <c r="F655" s="252"/>
      <c r="G655" s="660">
        <f>SUMIF(H648:H653,"x",G648:G653)</f>
        <v>4</v>
      </c>
      <c r="H655" s="660"/>
      <c r="I655" s="253">
        <f>SUMIF(I648:I653,"x",G648:G653)</f>
        <v>0</v>
      </c>
      <c r="J655" s="254">
        <f>SUMIF(J648:J653,"x",G648:G653)</f>
        <v>0</v>
      </c>
      <c r="K655" s="255"/>
      <c r="O655" s="256"/>
    </row>
    <row r="656" spans="1:15" s="203" customFormat="1" ht="15" customHeight="1" x14ac:dyDescent="0.25">
      <c r="A656" s="248"/>
      <c r="B656" s="249"/>
      <c r="C656" s="250"/>
      <c r="D656" s="251"/>
      <c r="E656" s="252"/>
      <c r="F656" s="252"/>
      <c r="G656" s="257"/>
      <c r="H656" s="257"/>
      <c r="I656" s="257"/>
      <c r="J656" s="257"/>
      <c r="K656" s="255"/>
      <c r="O656" s="256"/>
    </row>
    <row r="657" spans="1:15" ht="4.5" customHeight="1" x14ac:dyDescent="0.25">
      <c r="A657" s="625"/>
      <c r="B657" s="625"/>
      <c r="C657" s="625"/>
      <c r="D657" s="625"/>
      <c r="E657" s="625"/>
      <c r="F657" s="625"/>
      <c r="G657" s="625"/>
      <c r="H657" s="625"/>
      <c r="I657" s="625"/>
      <c r="J657" s="625"/>
      <c r="K657" s="625"/>
      <c r="L657" s="625"/>
      <c r="M657" s="625"/>
      <c r="N657" s="625"/>
      <c r="O657" s="625"/>
    </row>
    <row r="658" spans="1:15" s="203" customFormat="1" ht="12" customHeight="1" x14ac:dyDescent="0.25">
      <c r="A658" s="625"/>
      <c r="B658" s="625"/>
      <c r="C658" s="625"/>
      <c r="D658" s="667" t="s">
        <v>1999</v>
      </c>
      <c r="E658" s="667"/>
      <c r="F658" s="238"/>
      <c r="G658" s="625"/>
      <c r="H658" s="625"/>
      <c r="I658" s="625"/>
      <c r="J658" s="625"/>
      <c r="K658" s="625"/>
      <c r="L658" s="625"/>
      <c r="M658" s="625"/>
      <c r="N658" s="625"/>
      <c r="O658" s="625"/>
    </row>
    <row r="659" spans="1:15" ht="23.25" x14ac:dyDescent="0.25">
      <c r="A659" s="749" t="s">
        <v>387</v>
      </c>
      <c r="B659" s="607" t="s">
        <v>1993</v>
      </c>
      <c r="C659" s="606" t="s">
        <v>2635</v>
      </c>
      <c r="D659" s="262" t="s">
        <v>1546</v>
      </c>
      <c r="E659" s="227" t="s">
        <v>1591</v>
      </c>
      <c r="F659" s="227" t="s">
        <v>93</v>
      </c>
      <c r="G659" s="286">
        <v>0</v>
      </c>
      <c r="H659" s="278" t="s">
        <v>1544</v>
      </c>
      <c r="I659" s="210"/>
      <c r="J659" s="211"/>
      <c r="K659" s="657" t="s">
        <v>2573</v>
      </c>
      <c r="L659" s="628"/>
      <c r="M659" s="628" t="s">
        <v>2658</v>
      </c>
      <c r="N659" s="622" t="s">
        <v>3062</v>
      </c>
      <c r="O659" s="624">
        <v>2</v>
      </c>
    </row>
    <row r="660" spans="1:15" ht="23.25" x14ac:dyDescent="0.25">
      <c r="A660" s="749"/>
      <c r="B660" s="607"/>
      <c r="C660" s="606"/>
      <c r="D660" s="262" t="s">
        <v>1547</v>
      </c>
      <c r="E660" s="297">
        <v>0</v>
      </c>
      <c r="F660" s="297">
        <v>0</v>
      </c>
      <c r="G660" s="286">
        <v>0</v>
      </c>
      <c r="H660" s="278" t="s">
        <v>1544</v>
      </c>
      <c r="I660" s="210"/>
      <c r="J660" s="211"/>
      <c r="K660" s="657"/>
      <c r="L660" s="628"/>
      <c r="M660" s="628"/>
      <c r="N660" s="622"/>
      <c r="O660" s="624"/>
    </row>
    <row r="661" spans="1:15" ht="23.25" x14ac:dyDescent="0.25">
      <c r="A661" s="749"/>
      <c r="B661" s="607"/>
      <c r="C661" s="606"/>
      <c r="D661" s="262" t="s">
        <v>1548</v>
      </c>
      <c r="E661" s="227" t="s">
        <v>1897</v>
      </c>
      <c r="F661" s="227" t="s">
        <v>1897</v>
      </c>
      <c r="G661" s="286">
        <v>1</v>
      </c>
      <c r="H661" s="278" t="s">
        <v>1544</v>
      </c>
      <c r="I661" s="210"/>
      <c r="J661" s="211"/>
      <c r="K661" s="657"/>
      <c r="L661" s="628"/>
      <c r="M661" s="628"/>
      <c r="N661" s="622"/>
      <c r="O661" s="624"/>
    </row>
    <row r="662" spans="1:15" ht="23.25" x14ac:dyDescent="0.25">
      <c r="A662" s="749"/>
      <c r="B662" s="607"/>
      <c r="C662" s="606"/>
      <c r="D662" s="262" t="s">
        <v>1549</v>
      </c>
      <c r="E662" s="227" t="s">
        <v>1898</v>
      </c>
      <c r="F662" s="227" t="s">
        <v>1898</v>
      </c>
      <c r="G662" s="286">
        <v>2</v>
      </c>
      <c r="H662" s="278" t="s">
        <v>1544</v>
      </c>
      <c r="I662" s="210"/>
      <c r="J662" s="211"/>
      <c r="K662" s="657"/>
      <c r="L662" s="628"/>
      <c r="M662" s="628"/>
      <c r="N662" s="622"/>
      <c r="O662" s="624"/>
    </row>
    <row r="663" spans="1:15" ht="23.25" x14ac:dyDescent="0.25">
      <c r="A663" s="749"/>
      <c r="B663" s="607"/>
      <c r="C663" s="606"/>
      <c r="D663" s="262" t="s">
        <v>1550</v>
      </c>
      <c r="E663" s="227" t="s">
        <v>1895</v>
      </c>
      <c r="F663" s="227" t="s">
        <v>1895</v>
      </c>
      <c r="G663" s="286">
        <v>3</v>
      </c>
      <c r="H663" s="278" t="s">
        <v>1544</v>
      </c>
      <c r="I663" s="210" t="s">
        <v>1575</v>
      </c>
      <c r="J663" s="211" t="s">
        <v>1575</v>
      </c>
      <c r="K663" s="657"/>
      <c r="L663" s="628"/>
      <c r="M663" s="628"/>
      <c r="N663" s="622"/>
      <c r="O663" s="624"/>
    </row>
    <row r="664" spans="1:15" ht="23.25" x14ac:dyDescent="0.25">
      <c r="A664" s="749"/>
      <c r="B664" s="607"/>
      <c r="C664" s="606"/>
      <c r="D664" s="262" t="s">
        <v>1552</v>
      </c>
      <c r="E664" s="297" t="s">
        <v>1573</v>
      </c>
      <c r="F664" s="297" t="s">
        <v>1573</v>
      </c>
      <c r="G664" s="286">
        <v>4</v>
      </c>
      <c r="H664" s="278" t="s">
        <v>1575</v>
      </c>
      <c r="I664" s="210"/>
      <c r="J664" s="211"/>
      <c r="K664" s="657"/>
      <c r="L664" s="628"/>
      <c r="M664" s="628"/>
      <c r="N664" s="622"/>
      <c r="O664" s="624"/>
    </row>
    <row r="665" spans="1:15" ht="4.5" customHeight="1" x14ac:dyDescent="0.25">
      <c r="A665" s="625"/>
      <c r="B665" s="625"/>
      <c r="C665" s="625"/>
      <c r="D665" s="625"/>
      <c r="E665" s="625"/>
      <c r="F665" s="625"/>
      <c r="G665" s="625"/>
      <c r="H665" s="625"/>
      <c r="I665" s="625"/>
      <c r="J665" s="625"/>
      <c r="K665" s="625"/>
      <c r="L665" s="625"/>
      <c r="M665" s="625"/>
      <c r="N665" s="625"/>
      <c r="O665" s="625"/>
    </row>
    <row r="666" spans="1:15" s="203" customFormat="1" ht="15" customHeight="1" x14ac:dyDescent="0.25">
      <c r="A666" s="248"/>
      <c r="B666" s="249"/>
      <c r="C666" s="250"/>
      <c r="D666" s="251"/>
      <c r="E666" s="252"/>
      <c r="F666" s="252"/>
      <c r="G666" s="660">
        <f>SUMIF(H659:H664,"x",G659:G664)</f>
        <v>4</v>
      </c>
      <c r="H666" s="660"/>
      <c r="I666" s="253">
        <f>SUMIF(I659:I664,"x",G659:G664)</f>
        <v>3</v>
      </c>
      <c r="J666" s="254">
        <f>SUMIF(J659:J664,"x",G659:G664)</f>
        <v>3</v>
      </c>
      <c r="K666" s="255"/>
      <c r="O666" s="256"/>
    </row>
    <row r="667" spans="1:15" s="203" customFormat="1" ht="15" customHeight="1" x14ac:dyDescent="0.25">
      <c r="A667" s="248"/>
      <c r="B667" s="249"/>
      <c r="C667" s="250"/>
      <c r="D667" s="251"/>
      <c r="E667" s="252"/>
      <c r="F667" s="252"/>
      <c r="G667" s="257"/>
      <c r="H667" s="257"/>
      <c r="I667" s="257"/>
      <c r="J667" s="257"/>
      <c r="K667" s="255"/>
      <c r="O667" s="256"/>
    </row>
    <row r="668" spans="1:15" ht="4.5" customHeight="1" x14ac:dyDescent="0.25">
      <c r="A668" s="625"/>
      <c r="B668" s="625"/>
      <c r="C668" s="625"/>
      <c r="D668" s="625"/>
      <c r="E668" s="625"/>
      <c r="F668" s="625"/>
      <c r="G668" s="625"/>
      <c r="H668" s="625"/>
      <c r="I668" s="625"/>
      <c r="J668" s="625"/>
      <c r="K668" s="625"/>
      <c r="L668" s="625"/>
      <c r="M668" s="625"/>
      <c r="N668" s="625"/>
      <c r="O668" s="625"/>
    </row>
    <row r="669" spans="1:15" s="203" customFormat="1" ht="12" customHeight="1" x14ac:dyDescent="0.25">
      <c r="A669" s="625"/>
      <c r="B669" s="625"/>
      <c r="C669" s="625"/>
      <c r="D669" s="667" t="s">
        <v>1999</v>
      </c>
      <c r="E669" s="667"/>
      <c r="F669" s="238"/>
      <c r="G669" s="625"/>
      <c r="H669" s="625"/>
      <c r="I669" s="625"/>
      <c r="J669" s="625"/>
      <c r="K669" s="625"/>
      <c r="L669" s="625"/>
      <c r="M669" s="625"/>
      <c r="N669" s="625"/>
      <c r="O669" s="625"/>
    </row>
    <row r="670" spans="1:15" ht="23.25" x14ac:dyDescent="0.25">
      <c r="A670" s="758" t="s">
        <v>395</v>
      </c>
      <c r="B670" s="607" t="s">
        <v>396</v>
      </c>
      <c r="C670" s="606" t="s">
        <v>1899</v>
      </c>
      <c r="D670" s="259" t="s">
        <v>1546</v>
      </c>
      <c r="E670" s="228" t="s">
        <v>1591</v>
      </c>
      <c r="F670" s="228" t="s">
        <v>1591</v>
      </c>
      <c r="G670" s="245">
        <v>0</v>
      </c>
      <c r="H670" s="278" t="s">
        <v>1544</v>
      </c>
      <c r="I670" s="210" t="s">
        <v>1575</v>
      </c>
      <c r="J670" s="211" t="s">
        <v>1575</v>
      </c>
      <c r="K670" s="820" t="s">
        <v>2576</v>
      </c>
      <c r="L670" s="814"/>
      <c r="M670" s="628" t="s">
        <v>3022</v>
      </c>
      <c r="N670" s="622"/>
      <c r="O670" s="624"/>
    </row>
    <row r="671" spans="1:15" ht="23.25" x14ac:dyDescent="0.25">
      <c r="A671" s="758"/>
      <c r="B671" s="607"/>
      <c r="C671" s="606"/>
      <c r="D671" s="259" t="s">
        <v>1547</v>
      </c>
      <c r="E671" s="228" t="s">
        <v>1592</v>
      </c>
      <c r="F671" s="228" t="s">
        <v>927</v>
      </c>
      <c r="G671" s="245">
        <v>0</v>
      </c>
      <c r="H671" s="278" t="s">
        <v>1544</v>
      </c>
      <c r="I671" s="210"/>
      <c r="J671" s="211"/>
      <c r="K671" s="821"/>
      <c r="L671" s="814"/>
      <c r="M671" s="628"/>
      <c r="N671" s="622"/>
      <c r="O671" s="624"/>
    </row>
    <row r="672" spans="1:15" ht="23.25" x14ac:dyDescent="0.25">
      <c r="A672" s="758"/>
      <c r="B672" s="607"/>
      <c r="C672" s="606"/>
      <c r="D672" s="259" t="s">
        <v>1548</v>
      </c>
      <c r="E672" s="228" t="s">
        <v>1620</v>
      </c>
      <c r="F672" s="228" t="s">
        <v>928</v>
      </c>
      <c r="G672" s="245">
        <v>4</v>
      </c>
      <c r="H672" s="286" t="s">
        <v>1575</v>
      </c>
      <c r="I672" s="210"/>
      <c r="J672" s="211"/>
      <c r="K672" s="822"/>
      <c r="L672" s="814"/>
      <c r="M672" s="628"/>
      <c r="N672" s="622"/>
      <c r="O672" s="624"/>
    </row>
    <row r="673" spans="1:15" ht="4.5" customHeight="1" x14ac:dyDescent="0.25">
      <c r="A673" s="625"/>
      <c r="B673" s="625"/>
      <c r="C673" s="625"/>
      <c r="D673" s="625"/>
      <c r="E673" s="625"/>
      <c r="F673" s="625"/>
      <c r="G673" s="625"/>
      <c r="H673" s="625"/>
      <c r="I673" s="625"/>
      <c r="J673" s="625"/>
      <c r="K673" s="625"/>
      <c r="L673" s="625"/>
      <c r="M673" s="625"/>
      <c r="N673" s="625"/>
      <c r="O673" s="625"/>
    </row>
    <row r="674" spans="1:15" s="203" customFormat="1" ht="15" customHeight="1" x14ac:dyDescent="0.25">
      <c r="A674" s="248"/>
      <c r="B674" s="249"/>
      <c r="C674" s="250"/>
      <c r="D674" s="251"/>
      <c r="E674" s="252"/>
      <c r="F674" s="252"/>
      <c r="G674" s="660">
        <f>SUMIF(H667:H672,"x",G667:G672)</f>
        <v>4</v>
      </c>
      <c r="H674" s="660"/>
      <c r="I674" s="253">
        <f>SUMIF(I670:I672,"x",G670:G672)</f>
        <v>0</v>
      </c>
      <c r="J674" s="254">
        <f>SUMIF(J670:J672,"x",G670:G672)</f>
        <v>0</v>
      </c>
      <c r="K674" s="255"/>
      <c r="O674" s="256"/>
    </row>
    <row r="675" spans="1:15" s="203" customFormat="1" ht="15" customHeight="1" x14ac:dyDescent="0.25">
      <c r="A675" s="248"/>
      <c r="B675" s="249"/>
      <c r="C675" s="250"/>
      <c r="D675" s="251"/>
      <c r="E675" s="252"/>
      <c r="F675" s="252"/>
      <c r="G675" s="257"/>
      <c r="H675" s="257"/>
      <c r="I675" s="257"/>
      <c r="J675" s="257"/>
      <c r="K675" s="255"/>
      <c r="O675" s="256"/>
    </row>
    <row r="676" spans="1:15" ht="4.5" customHeight="1" x14ac:dyDescent="0.25">
      <c r="A676" s="625"/>
      <c r="B676" s="625"/>
      <c r="C676" s="625"/>
      <c r="D676" s="625"/>
      <c r="E676" s="625"/>
      <c r="F676" s="625"/>
      <c r="G676" s="625"/>
      <c r="H676" s="625"/>
      <c r="I676" s="625"/>
      <c r="J676" s="625"/>
      <c r="K676" s="625"/>
      <c r="L676" s="625"/>
      <c r="M676" s="625"/>
      <c r="N676" s="625"/>
      <c r="O676" s="625"/>
    </row>
    <row r="677" spans="1:15" s="203" customFormat="1" ht="12" customHeight="1" x14ac:dyDescent="0.25">
      <c r="A677" s="625"/>
      <c r="B677" s="625"/>
      <c r="C677" s="625"/>
      <c r="D677" s="667" t="s">
        <v>1999</v>
      </c>
      <c r="E677" s="667"/>
      <c r="F677" s="238"/>
      <c r="G677" s="625"/>
      <c r="H677" s="625"/>
      <c r="I677" s="625"/>
      <c r="J677" s="625"/>
      <c r="K677" s="625"/>
      <c r="L677" s="625"/>
      <c r="M677" s="625"/>
      <c r="N677" s="625"/>
      <c r="O677" s="625"/>
    </row>
    <row r="678" spans="1:15" ht="21" customHeight="1" x14ac:dyDescent="0.25">
      <c r="A678" s="758" t="s">
        <v>401</v>
      </c>
      <c r="B678" s="612" t="s">
        <v>402</v>
      </c>
      <c r="C678" s="613" t="s">
        <v>2381</v>
      </c>
      <c r="D678" s="266" t="s">
        <v>1546</v>
      </c>
      <c r="E678" s="298" t="s">
        <v>1591</v>
      </c>
      <c r="F678" s="240" t="s">
        <v>93</v>
      </c>
      <c r="G678" s="245">
        <v>0</v>
      </c>
      <c r="H678" s="278" t="s">
        <v>1544</v>
      </c>
      <c r="I678" s="210" t="s">
        <v>1575</v>
      </c>
      <c r="J678" s="211" t="s">
        <v>1575</v>
      </c>
      <c r="K678" s="820" t="s">
        <v>2576</v>
      </c>
      <c r="L678" s="622"/>
      <c r="M678" s="622"/>
      <c r="N678" s="622"/>
      <c r="O678" s="624"/>
    </row>
    <row r="679" spans="1:15" ht="19.899999999999999" customHeight="1" x14ac:dyDescent="0.25">
      <c r="A679" s="758"/>
      <c r="B679" s="612"/>
      <c r="C679" s="613"/>
      <c r="D679" s="266" t="s">
        <v>1547</v>
      </c>
      <c r="E679" s="298" t="s">
        <v>1592</v>
      </c>
      <c r="F679" s="228" t="s">
        <v>927</v>
      </c>
      <c r="G679" s="245">
        <v>0</v>
      </c>
      <c r="H679" s="278" t="s">
        <v>1544</v>
      </c>
      <c r="I679" s="210"/>
      <c r="J679" s="211"/>
      <c r="K679" s="821"/>
      <c r="L679" s="622"/>
      <c r="M679" s="622"/>
      <c r="N679" s="622"/>
      <c r="O679" s="624"/>
    </row>
    <row r="680" spans="1:15" ht="23.25" x14ac:dyDescent="0.25">
      <c r="A680" s="758"/>
      <c r="B680" s="612"/>
      <c r="C680" s="613"/>
      <c r="D680" s="266" t="s">
        <v>1548</v>
      </c>
      <c r="E680" s="298" t="s">
        <v>1620</v>
      </c>
      <c r="F680" s="228" t="s">
        <v>928</v>
      </c>
      <c r="G680" s="245">
        <v>2</v>
      </c>
      <c r="H680" s="286" t="s">
        <v>1575</v>
      </c>
      <c r="I680" s="210"/>
      <c r="J680" s="211"/>
      <c r="K680" s="822"/>
      <c r="L680" s="622"/>
      <c r="M680" s="622"/>
      <c r="N680" s="622"/>
      <c r="O680" s="624"/>
    </row>
    <row r="681" spans="1:15" ht="4.5" customHeight="1" x14ac:dyDescent="0.25">
      <c r="A681" s="625"/>
      <c r="B681" s="625"/>
      <c r="C681" s="625"/>
      <c r="D681" s="625"/>
      <c r="E681" s="625"/>
      <c r="F681" s="625"/>
      <c r="G681" s="625"/>
      <c r="H681" s="625"/>
      <c r="I681" s="625"/>
      <c r="J681" s="625"/>
      <c r="K681" s="625"/>
      <c r="L681" s="625"/>
      <c r="M681" s="625"/>
      <c r="N681" s="625"/>
      <c r="O681" s="625"/>
    </row>
    <row r="682" spans="1:15" s="203" customFormat="1" ht="15" customHeight="1" x14ac:dyDescent="0.25">
      <c r="A682" s="248"/>
      <c r="B682" s="249"/>
      <c r="C682" s="250"/>
      <c r="D682" s="251"/>
      <c r="E682" s="252"/>
      <c r="F682" s="252"/>
      <c r="G682" s="660">
        <f>SUMIF(H678:H680,"x",G678:G680)</f>
        <v>2</v>
      </c>
      <c r="H682" s="660"/>
      <c r="I682" s="253">
        <f>SUMIF(I678:I680,"x",G678:G680)</f>
        <v>0</v>
      </c>
      <c r="J682" s="254">
        <f>SUMIF(J678:J680,"x",G678:G680)</f>
        <v>0</v>
      </c>
      <c r="K682" s="255"/>
      <c r="O682" s="256"/>
    </row>
    <row r="683" spans="1:15" s="203" customFormat="1" ht="15" customHeight="1" x14ac:dyDescent="0.25">
      <c r="A683" s="248"/>
      <c r="B683" s="249"/>
      <c r="C683" s="250"/>
      <c r="D683" s="251"/>
      <c r="E683" s="252"/>
      <c r="F683" s="252"/>
      <c r="G683" s="257"/>
      <c r="H683" s="257"/>
      <c r="I683" s="257"/>
      <c r="J683" s="257"/>
      <c r="K683" s="255"/>
      <c r="O683" s="256"/>
    </row>
    <row r="684" spans="1:15" ht="4.5" customHeight="1" x14ac:dyDescent="0.25">
      <c r="A684" s="625"/>
      <c r="B684" s="625"/>
      <c r="C684" s="625"/>
      <c r="D684" s="625"/>
      <c r="E684" s="625"/>
      <c r="F684" s="625"/>
      <c r="G684" s="625"/>
      <c r="H684" s="625"/>
      <c r="I684" s="625"/>
      <c r="J684" s="625"/>
      <c r="K684" s="625"/>
      <c r="L684" s="625"/>
      <c r="M684" s="625"/>
      <c r="N684" s="625"/>
      <c r="O684" s="625"/>
    </row>
    <row r="685" spans="1:15" s="203" customFormat="1" ht="12" customHeight="1" x14ac:dyDescent="0.25">
      <c r="A685" s="625"/>
      <c r="B685" s="625"/>
      <c r="C685" s="625"/>
      <c r="D685" s="667" t="s">
        <v>1999</v>
      </c>
      <c r="E685" s="667"/>
      <c r="F685" s="238"/>
      <c r="G685" s="625"/>
      <c r="H685" s="625"/>
      <c r="I685" s="625"/>
      <c r="J685" s="625"/>
      <c r="K685" s="625"/>
      <c r="L685" s="625"/>
      <c r="M685" s="625"/>
      <c r="N685" s="625"/>
      <c r="O685" s="625"/>
    </row>
    <row r="686" spans="1:15" ht="23.25" x14ac:dyDescent="0.25">
      <c r="A686" s="758" t="s">
        <v>405</v>
      </c>
      <c r="B686" s="607" t="s">
        <v>406</v>
      </c>
      <c r="C686" s="606" t="s">
        <v>1904</v>
      </c>
      <c r="D686" s="262" t="s">
        <v>1546</v>
      </c>
      <c r="E686" s="228" t="s">
        <v>1900</v>
      </c>
      <c r="F686" s="240" t="s">
        <v>93</v>
      </c>
      <c r="G686" s="241">
        <v>0</v>
      </c>
      <c r="H686" s="278" t="s">
        <v>1544</v>
      </c>
      <c r="I686" s="210"/>
      <c r="J686" s="211"/>
      <c r="K686" s="710" t="s">
        <v>2573</v>
      </c>
      <c r="L686" s="623"/>
      <c r="M686" s="623" t="s">
        <v>2659</v>
      </c>
      <c r="N686" s="623" t="s">
        <v>3063</v>
      </c>
      <c r="O686" s="648">
        <v>2</v>
      </c>
    </row>
    <row r="687" spans="1:15" ht="23.25" x14ac:dyDescent="0.25">
      <c r="A687" s="758"/>
      <c r="B687" s="607"/>
      <c r="C687" s="606"/>
      <c r="D687" s="262" t="s">
        <v>1547</v>
      </c>
      <c r="E687" s="299">
        <v>0</v>
      </c>
      <c r="F687" s="299">
        <v>0</v>
      </c>
      <c r="G687" s="241">
        <v>0</v>
      </c>
      <c r="H687" s="278" t="s">
        <v>1544</v>
      </c>
      <c r="I687" s="210"/>
      <c r="J687" s="211"/>
      <c r="K687" s="711"/>
      <c r="L687" s="622"/>
      <c r="M687" s="622"/>
      <c r="N687" s="622"/>
      <c r="O687" s="624"/>
    </row>
    <row r="688" spans="1:15" ht="23.25" x14ac:dyDescent="0.25">
      <c r="A688" s="758"/>
      <c r="B688" s="607"/>
      <c r="C688" s="606"/>
      <c r="D688" s="262" t="s">
        <v>1548</v>
      </c>
      <c r="E688" s="228" t="s">
        <v>1901</v>
      </c>
      <c r="F688" s="228" t="s">
        <v>1901</v>
      </c>
      <c r="G688" s="241">
        <v>1</v>
      </c>
      <c r="H688" s="278" t="s">
        <v>1544</v>
      </c>
      <c r="I688" s="210"/>
      <c r="J688" s="211"/>
      <c r="K688" s="711"/>
      <c r="L688" s="622"/>
      <c r="M688" s="622"/>
      <c r="N688" s="622"/>
      <c r="O688" s="624"/>
    </row>
    <row r="689" spans="1:15" ht="23.25" x14ac:dyDescent="0.25">
      <c r="A689" s="758"/>
      <c r="B689" s="607"/>
      <c r="C689" s="606"/>
      <c r="D689" s="262" t="s">
        <v>1549</v>
      </c>
      <c r="E689" s="228" t="s">
        <v>1902</v>
      </c>
      <c r="F689" s="228" t="s">
        <v>1902</v>
      </c>
      <c r="G689" s="241">
        <v>2</v>
      </c>
      <c r="H689" s="278" t="s">
        <v>1544</v>
      </c>
      <c r="I689" s="210"/>
      <c r="J689" s="211"/>
      <c r="K689" s="711"/>
      <c r="L689" s="622"/>
      <c r="M689" s="622"/>
      <c r="N689" s="622"/>
      <c r="O689" s="624"/>
    </row>
    <row r="690" spans="1:15" ht="23.25" x14ac:dyDescent="0.25">
      <c r="A690" s="758"/>
      <c r="B690" s="607"/>
      <c r="C690" s="606"/>
      <c r="D690" s="262" t="s">
        <v>1550</v>
      </c>
      <c r="E690" s="228" t="s">
        <v>1903</v>
      </c>
      <c r="F690" s="228" t="s">
        <v>1903</v>
      </c>
      <c r="G690" s="241">
        <v>3</v>
      </c>
      <c r="H690" s="278" t="s">
        <v>1544</v>
      </c>
      <c r="I690" s="210"/>
      <c r="J690" s="211"/>
      <c r="K690" s="711"/>
      <c r="L690" s="622"/>
      <c r="M690" s="622"/>
      <c r="N690" s="622"/>
      <c r="O690" s="624"/>
    </row>
    <row r="691" spans="1:15" ht="23.25" x14ac:dyDescent="0.25">
      <c r="A691" s="758"/>
      <c r="B691" s="607"/>
      <c r="C691" s="606"/>
      <c r="D691" s="262" t="s">
        <v>1552</v>
      </c>
      <c r="E691" s="299">
        <v>1</v>
      </c>
      <c r="F691" s="299">
        <v>1</v>
      </c>
      <c r="G691" s="241">
        <v>4</v>
      </c>
      <c r="H691" s="286" t="s">
        <v>1575</v>
      </c>
      <c r="I691" s="210" t="s">
        <v>1575</v>
      </c>
      <c r="J691" s="211" t="s">
        <v>1575</v>
      </c>
      <c r="K691" s="712"/>
      <c r="L691" s="622"/>
      <c r="M691" s="622"/>
      <c r="N691" s="622"/>
      <c r="O691" s="624"/>
    </row>
    <row r="692" spans="1:15" ht="4.5" customHeight="1" x14ac:dyDescent="0.25">
      <c r="A692" s="625"/>
      <c r="B692" s="625"/>
      <c r="C692" s="625"/>
      <c r="D692" s="625"/>
      <c r="E692" s="625"/>
      <c r="F692" s="625"/>
      <c r="G692" s="625"/>
      <c r="H692" s="625"/>
      <c r="I692" s="625"/>
      <c r="J692" s="625"/>
      <c r="K692" s="625"/>
      <c r="L692" s="625"/>
      <c r="M692" s="625"/>
      <c r="N692" s="625"/>
      <c r="O692" s="625"/>
    </row>
    <row r="693" spans="1:15" s="203" customFormat="1" ht="15" customHeight="1" x14ac:dyDescent="0.25">
      <c r="A693" s="248"/>
      <c r="B693" s="249"/>
      <c r="C693" s="250"/>
      <c r="D693" s="251"/>
      <c r="E693" s="252"/>
      <c r="F693" s="252"/>
      <c r="G693" s="660">
        <f>SUMIF(H686:H691,"x",G686:G691)</f>
        <v>4</v>
      </c>
      <c r="H693" s="660"/>
      <c r="I693" s="253">
        <f>SUMIF(I686:I691,"x",G686:G691)</f>
        <v>4</v>
      </c>
      <c r="J693" s="254">
        <f>SUMIF(J686:J691,"x",G686:G691)</f>
        <v>4</v>
      </c>
      <c r="K693" s="255"/>
      <c r="O693" s="256"/>
    </row>
    <row r="694" spans="1:15" s="203" customFormat="1" ht="15" customHeight="1" x14ac:dyDescent="0.25">
      <c r="A694" s="248"/>
      <c r="B694" s="249"/>
      <c r="C694" s="250"/>
      <c r="D694" s="251"/>
      <c r="E694" s="252"/>
      <c r="F694" s="252"/>
      <c r="G694" s="257"/>
      <c r="H694" s="257"/>
      <c r="I694" s="257"/>
      <c r="J694" s="257"/>
      <c r="K694" s="255"/>
      <c r="O694" s="256"/>
    </row>
    <row r="695" spans="1:15" ht="4.5" customHeight="1" x14ac:dyDescent="0.25">
      <c r="A695" s="625"/>
      <c r="B695" s="625"/>
      <c r="C695" s="625"/>
      <c r="D695" s="625"/>
      <c r="E695" s="625"/>
      <c r="F695" s="625"/>
      <c r="G695" s="625"/>
      <c r="H695" s="625"/>
      <c r="I695" s="625"/>
      <c r="J695" s="625"/>
      <c r="K695" s="625"/>
      <c r="L695" s="625"/>
      <c r="M695" s="625"/>
      <c r="N695" s="625"/>
      <c r="O695" s="625"/>
    </row>
    <row r="696" spans="1:15" s="203" customFormat="1" ht="12" customHeight="1" x14ac:dyDescent="0.25">
      <c r="A696" s="625"/>
      <c r="B696" s="625"/>
      <c r="C696" s="625"/>
      <c r="D696" s="667" t="s">
        <v>1999</v>
      </c>
      <c r="E696" s="667"/>
      <c r="F696" s="238"/>
      <c r="G696" s="625"/>
      <c r="H696" s="625"/>
      <c r="I696" s="625"/>
      <c r="J696" s="625"/>
      <c r="K696" s="625"/>
      <c r="L696" s="625"/>
      <c r="M696" s="625"/>
      <c r="N696" s="625"/>
      <c r="O696" s="625"/>
    </row>
    <row r="697" spans="1:15" ht="20.100000000000001" customHeight="1" x14ac:dyDescent="0.25">
      <c r="A697" s="749" t="s">
        <v>409</v>
      </c>
      <c r="B697" s="612" t="s">
        <v>1994</v>
      </c>
      <c r="C697" s="613" t="s">
        <v>2636</v>
      </c>
      <c r="D697" s="266" t="s">
        <v>1546</v>
      </c>
      <c r="E697" s="298" t="s">
        <v>1591</v>
      </c>
      <c r="F697" s="240" t="s">
        <v>93</v>
      </c>
      <c r="G697" s="245">
        <v>0</v>
      </c>
      <c r="H697" s="278" t="s">
        <v>1544</v>
      </c>
      <c r="I697" s="210" t="s">
        <v>1575</v>
      </c>
      <c r="J697" s="211" t="s">
        <v>1575</v>
      </c>
      <c r="K697" s="817" t="s">
        <v>2576</v>
      </c>
      <c r="L697" s="814"/>
      <c r="M697" s="628" t="s">
        <v>2660</v>
      </c>
      <c r="N697" s="622"/>
      <c r="O697" s="624"/>
    </row>
    <row r="698" spans="1:15" ht="20.100000000000001" customHeight="1" x14ac:dyDescent="0.25">
      <c r="A698" s="749"/>
      <c r="B698" s="612"/>
      <c r="C698" s="613"/>
      <c r="D698" s="266" t="s">
        <v>1547</v>
      </c>
      <c r="E698" s="298" t="s">
        <v>1592</v>
      </c>
      <c r="F698" s="298" t="s">
        <v>927</v>
      </c>
      <c r="G698" s="245">
        <v>0</v>
      </c>
      <c r="H698" s="278" t="s">
        <v>1544</v>
      </c>
      <c r="I698" s="210"/>
      <c r="J698" s="211"/>
      <c r="K698" s="818"/>
      <c r="L698" s="814"/>
      <c r="M698" s="628"/>
      <c r="N698" s="622"/>
      <c r="O698" s="624"/>
    </row>
    <row r="699" spans="1:15" ht="23.25" x14ac:dyDescent="0.25">
      <c r="A699" s="749"/>
      <c r="B699" s="612"/>
      <c r="C699" s="613"/>
      <c r="D699" s="266" t="s">
        <v>1548</v>
      </c>
      <c r="E699" s="298" t="s">
        <v>1620</v>
      </c>
      <c r="F699" s="298" t="s">
        <v>928</v>
      </c>
      <c r="G699" s="245">
        <v>2</v>
      </c>
      <c r="H699" s="286" t="s">
        <v>1575</v>
      </c>
      <c r="I699" s="210"/>
      <c r="J699" s="211"/>
      <c r="K699" s="819"/>
      <c r="L699" s="814"/>
      <c r="M699" s="628"/>
      <c r="N699" s="622"/>
      <c r="O699" s="624"/>
    </row>
    <row r="700" spans="1:15" ht="4.5" customHeight="1" x14ac:dyDescent="0.25">
      <c r="A700" s="625"/>
      <c r="B700" s="625"/>
      <c r="C700" s="625"/>
      <c r="D700" s="625"/>
      <c r="E700" s="625"/>
      <c r="F700" s="625"/>
      <c r="G700" s="625"/>
      <c r="H700" s="625"/>
      <c r="I700" s="625"/>
      <c r="J700" s="625"/>
      <c r="K700" s="625"/>
      <c r="L700" s="625"/>
      <c r="M700" s="625"/>
      <c r="N700" s="625"/>
      <c r="O700" s="625"/>
    </row>
    <row r="701" spans="1:15" s="203" customFormat="1" ht="15" customHeight="1" x14ac:dyDescent="0.25">
      <c r="A701" s="248"/>
      <c r="B701" s="249"/>
      <c r="C701" s="250"/>
      <c r="D701" s="251"/>
      <c r="E701" s="252"/>
      <c r="F701" s="252"/>
      <c r="G701" s="660">
        <f>SUMIF(H695:H700,"x",G695:G700)</f>
        <v>2</v>
      </c>
      <c r="H701" s="660"/>
      <c r="I701" s="253">
        <f>SUMIF(I697:I700,"x",G697:G700)</f>
        <v>0</v>
      </c>
      <c r="J701" s="254">
        <f>SUMIF(J697:J700,"x",G697:G700)</f>
        <v>0</v>
      </c>
      <c r="K701" s="255"/>
      <c r="O701" s="256"/>
    </row>
    <row r="702" spans="1:15" ht="12.75" customHeight="1" x14ac:dyDescent="0.25">
      <c r="D702" s="220"/>
      <c r="E702" s="221"/>
      <c r="F702" s="221"/>
      <c r="G702" s="300"/>
      <c r="H702" s="301"/>
      <c r="I702" s="301"/>
      <c r="J702" s="301"/>
      <c r="K702" s="302"/>
    </row>
    <row r="703" spans="1:15" ht="21" hidden="1" customHeight="1" x14ac:dyDescent="0.25">
      <c r="D703" s="220"/>
      <c r="G703" s="765">
        <f>SUM(SUMIF(I605:I609,"x",G605:G609),SUMIF(H616:H699,"x",G616:G699))</f>
        <v>38</v>
      </c>
      <c r="H703" s="766">
        <f>SUMIF(H605:H699,"x",G605:G699)</f>
        <v>38</v>
      </c>
      <c r="I703" s="271">
        <f>SUM(SUMIF(I605:I609,"x",G605:G609),SUMIF(I616:I699,"x",G616:G699))</f>
        <v>21</v>
      </c>
      <c r="J703" s="272">
        <f>SUM(SUMIF(J605:J609,"x",G605:G609),SUMIF(J616:J699,"x",G616:G699))</f>
        <v>21</v>
      </c>
      <c r="K703" s="255"/>
      <c r="L703" s="273"/>
      <c r="M703" s="273"/>
      <c r="N703" s="204"/>
      <c r="O703" s="274"/>
    </row>
    <row r="704" spans="1:15" ht="21" hidden="1" customHeight="1" x14ac:dyDescent="0.25">
      <c r="D704" s="220"/>
      <c r="E704" s="221"/>
      <c r="F704" s="221"/>
      <c r="G704" s="300"/>
      <c r="I704" s="303">
        <f>SUMIF(I610,"x",G610)</f>
        <v>1</v>
      </c>
      <c r="J704" s="303">
        <f>SUMIF(J610,"x",G610)</f>
        <v>1</v>
      </c>
      <c r="K704" s="217"/>
    </row>
    <row r="705" spans="1:15" ht="20.45" hidden="1" customHeight="1" x14ac:dyDescent="0.25">
      <c r="D705" s="220"/>
      <c r="E705" s="221"/>
      <c r="F705" s="221"/>
      <c r="G705" s="300"/>
      <c r="H705" s="301"/>
      <c r="I705" s="301"/>
      <c r="J705" s="301"/>
      <c r="K705" s="302"/>
    </row>
    <row r="706" spans="1:15" ht="5.0999999999999996" customHeight="1" x14ac:dyDescent="0.25">
      <c r="A706" s="610"/>
      <c r="B706" s="610"/>
      <c r="C706" s="610"/>
      <c r="D706" s="610"/>
      <c r="E706" s="610"/>
      <c r="F706" s="610"/>
      <c r="G706" s="610"/>
      <c r="H706" s="610"/>
      <c r="I706" s="610"/>
      <c r="J706" s="610"/>
      <c r="K706" s="610"/>
      <c r="L706" s="610"/>
      <c r="M706" s="610"/>
      <c r="N706" s="610"/>
      <c r="O706" s="610"/>
    </row>
    <row r="707" spans="1:15" s="203" customFormat="1" ht="12" customHeight="1" x14ac:dyDescent="0.25">
      <c r="A707" s="304"/>
      <c r="B707" s="304"/>
      <c r="C707" s="304"/>
      <c r="D707" s="667" t="s">
        <v>1999</v>
      </c>
      <c r="E707" s="667"/>
      <c r="F707" s="304"/>
      <c r="G707" s="350"/>
      <c r="H707" s="350"/>
      <c r="I707" s="366"/>
      <c r="J707" s="366"/>
      <c r="K707" s="304"/>
      <c r="L707" s="304"/>
      <c r="M707" s="304"/>
      <c r="N707" s="304"/>
      <c r="O707" s="304"/>
    </row>
    <row r="708" spans="1:15" ht="12" customHeight="1" x14ac:dyDescent="0.25">
      <c r="A708" s="815" t="s">
        <v>1580</v>
      </c>
      <c r="B708" s="658" t="s">
        <v>1995</v>
      </c>
      <c r="C708" s="784" t="s">
        <v>2637</v>
      </c>
      <c r="D708" s="305" t="s">
        <v>1546</v>
      </c>
      <c r="E708" s="306" t="s">
        <v>1591</v>
      </c>
      <c r="F708" s="240" t="s">
        <v>93</v>
      </c>
      <c r="G708" s="286">
        <v>0</v>
      </c>
      <c r="H708" s="278" t="s">
        <v>1544</v>
      </c>
      <c r="I708" s="210"/>
      <c r="J708" s="211"/>
      <c r="K708" s="657" t="s">
        <v>2573</v>
      </c>
      <c r="L708" s="628"/>
      <c r="M708" s="628" t="s">
        <v>3040</v>
      </c>
      <c r="N708" s="628" t="s">
        <v>3064</v>
      </c>
      <c r="O708" s="670">
        <v>2</v>
      </c>
    </row>
    <row r="709" spans="1:15" ht="15" customHeight="1" x14ac:dyDescent="0.25">
      <c r="A709" s="815"/>
      <c r="B709" s="658"/>
      <c r="C709" s="784"/>
      <c r="D709" s="305" t="s">
        <v>1547</v>
      </c>
      <c r="E709" s="306" t="s">
        <v>1905</v>
      </c>
      <c r="F709" s="306" t="s">
        <v>2264</v>
      </c>
      <c r="G709" s="286">
        <v>0</v>
      </c>
      <c r="H709" s="278" t="s">
        <v>1544</v>
      </c>
      <c r="I709" s="210"/>
      <c r="J709" s="211"/>
      <c r="K709" s="657"/>
      <c r="L709" s="628"/>
      <c r="M709" s="628"/>
      <c r="N709" s="628"/>
      <c r="O709" s="670"/>
    </row>
    <row r="710" spans="1:15" ht="23.25" x14ac:dyDescent="0.25">
      <c r="A710" s="815"/>
      <c r="B710" s="658"/>
      <c r="C710" s="784"/>
      <c r="D710" s="305" t="s">
        <v>1548</v>
      </c>
      <c r="E710" s="306" t="s">
        <v>1906</v>
      </c>
      <c r="F710" s="306" t="s">
        <v>2265</v>
      </c>
      <c r="G710" s="286">
        <v>1</v>
      </c>
      <c r="H710" s="278" t="s">
        <v>1544</v>
      </c>
      <c r="I710" s="210"/>
      <c r="J710" s="211"/>
      <c r="K710" s="657"/>
      <c r="L710" s="628"/>
      <c r="M710" s="628"/>
      <c r="N710" s="628"/>
      <c r="O710" s="670"/>
    </row>
    <row r="711" spans="1:15" ht="30" x14ac:dyDescent="0.25">
      <c r="A711" s="815"/>
      <c r="B711" s="658"/>
      <c r="C711" s="784"/>
      <c r="D711" s="305" t="s">
        <v>1549</v>
      </c>
      <c r="E711" s="306" t="s">
        <v>1907</v>
      </c>
      <c r="F711" s="306" t="s">
        <v>2266</v>
      </c>
      <c r="G711" s="286">
        <v>2</v>
      </c>
      <c r="H711" s="278" t="s">
        <v>1544</v>
      </c>
      <c r="I711" s="210"/>
      <c r="J711" s="211"/>
      <c r="K711" s="657"/>
      <c r="L711" s="628"/>
      <c r="M711" s="628"/>
      <c r="N711" s="628"/>
      <c r="O711" s="670"/>
    </row>
    <row r="712" spans="1:15" ht="23.25" x14ac:dyDescent="0.25">
      <c r="A712" s="815"/>
      <c r="B712" s="658"/>
      <c r="C712" s="784"/>
      <c r="D712" s="305" t="s">
        <v>1550</v>
      </c>
      <c r="E712" s="306" t="s">
        <v>1908</v>
      </c>
      <c r="F712" s="306" t="s">
        <v>2267</v>
      </c>
      <c r="G712" s="286">
        <v>3</v>
      </c>
      <c r="H712" s="286" t="s">
        <v>1575</v>
      </c>
      <c r="I712" s="210" t="s">
        <v>1575</v>
      </c>
      <c r="J712" s="211" t="s">
        <v>1575</v>
      </c>
      <c r="K712" s="657"/>
      <c r="L712" s="628"/>
      <c r="M712" s="628"/>
      <c r="N712" s="628"/>
      <c r="O712" s="670"/>
    </row>
    <row r="713" spans="1:15" s="203" customFormat="1" ht="12" customHeight="1" x14ac:dyDescent="0.25">
      <c r="A713" s="815"/>
      <c r="B713" s="658"/>
      <c r="C713" s="304"/>
      <c r="D713" s="667" t="s">
        <v>2317</v>
      </c>
      <c r="E713" s="667"/>
      <c r="F713" s="238"/>
      <c r="G713" s="610"/>
      <c r="H713" s="610"/>
      <c r="I713" s="610"/>
      <c r="J713" s="610"/>
      <c r="K713" s="657"/>
      <c r="L713" s="628"/>
      <c r="M713" s="628"/>
      <c r="N713" s="628"/>
      <c r="O713" s="670"/>
    </row>
    <row r="714" spans="1:15" ht="30" x14ac:dyDescent="0.25">
      <c r="A714" s="815"/>
      <c r="B714" s="658"/>
      <c r="C714" s="784" t="s">
        <v>2638</v>
      </c>
      <c r="D714" s="305" t="s">
        <v>1552</v>
      </c>
      <c r="E714" s="306" t="s">
        <v>1909</v>
      </c>
      <c r="F714" s="306" t="s">
        <v>2268</v>
      </c>
      <c r="G714" s="286">
        <v>0</v>
      </c>
      <c r="H714" s="278" t="s">
        <v>1544</v>
      </c>
      <c r="I714" s="210"/>
      <c r="J714" s="211"/>
      <c r="K714" s="657"/>
      <c r="L714" s="628"/>
      <c r="M714" s="628"/>
      <c r="N714" s="628"/>
      <c r="O714" s="670"/>
    </row>
    <row r="715" spans="1:15" ht="45" x14ac:dyDescent="0.25">
      <c r="A715" s="815"/>
      <c r="B715" s="658"/>
      <c r="C715" s="784"/>
      <c r="D715" s="305" t="s">
        <v>1555</v>
      </c>
      <c r="E715" s="306" t="s">
        <v>1910</v>
      </c>
      <c r="F715" s="306" t="s">
        <v>2269</v>
      </c>
      <c r="G715" s="286">
        <v>1</v>
      </c>
      <c r="H715" s="278" t="s">
        <v>1544</v>
      </c>
      <c r="I715" s="210" t="s">
        <v>1575</v>
      </c>
      <c r="J715" s="211" t="s">
        <v>1575</v>
      </c>
      <c r="K715" s="657"/>
      <c r="L715" s="628"/>
      <c r="M715" s="628"/>
      <c r="N715" s="628"/>
      <c r="O715" s="670"/>
    </row>
    <row r="716" spans="1:15" ht="15" customHeight="1" x14ac:dyDescent="0.25">
      <c r="A716" s="815"/>
      <c r="B716" s="658"/>
      <c r="C716" s="784"/>
      <c r="D716" s="305" t="s">
        <v>1556</v>
      </c>
      <c r="E716" s="306" t="s">
        <v>1911</v>
      </c>
      <c r="F716" s="306" t="s">
        <v>2270</v>
      </c>
      <c r="G716" s="286">
        <v>2</v>
      </c>
      <c r="H716" s="278" t="s">
        <v>1544</v>
      </c>
      <c r="I716" s="210"/>
      <c r="J716" s="211"/>
      <c r="K716" s="657"/>
      <c r="L716" s="628"/>
      <c r="M716" s="628"/>
      <c r="N716" s="628"/>
      <c r="O716" s="670"/>
    </row>
    <row r="717" spans="1:15" ht="30" x14ac:dyDescent="0.25">
      <c r="A717" s="815"/>
      <c r="B717" s="658"/>
      <c r="C717" s="784"/>
      <c r="D717" s="305" t="s">
        <v>1557</v>
      </c>
      <c r="E717" s="306" t="s">
        <v>1912</v>
      </c>
      <c r="F717" s="306" t="s">
        <v>2271</v>
      </c>
      <c r="G717" s="286">
        <v>3</v>
      </c>
      <c r="H717" s="278" t="s">
        <v>1544</v>
      </c>
      <c r="I717" s="210"/>
      <c r="J717" s="211"/>
      <c r="K717" s="657"/>
      <c r="L717" s="628"/>
      <c r="M717" s="628"/>
      <c r="N717" s="628"/>
      <c r="O717" s="670"/>
    </row>
    <row r="718" spans="1:15" ht="23.25" x14ac:dyDescent="0.25">
      <c r="A718" s="815"/>
      <c r="B718" s="658"/>
      <c r="C718" s="784"/>
      <c r="D718" s="305" t="s">
        <v>1561</v>
      </c>
      <c r="E718" s="306" t="s">
        <v>1913</v>
      </c>
      <c r="F718" s="306" t="s">
        <v>2272</v>
      </c>
      <c r="G718" s="286">
        <v>4</v>
      </c>
      <c r="H718" s="286" t="s">
        <v>1575</v>
      </c>
      <c r="I718" s="210"/>
      <c r="J718" s="211"/>
      <c r="K718" s="657"/>
      <c r="L718" s="628"/>
      <c r="M718" s="628"/>
      <c r="N718" s="628"/>
      <c r="O718" s="670"/>
    </row>
    <row r="719" spans="1:15" ht="5.0999999999999996" customHeight="1" x14ac:dyDescent="0.25">
      <c r="A719" s="752"/>
      <c r="B719" s="753"/>
      <c r="C719" s="753"/>
      <c r="D719" s="753"/>
      <c r="E719" s="753"/>
      <c r="F719" s="753"/>
      <c r="G719" s="753"/>
      <c r="H719" s="753"/>
      <c r="I719" s="753"/>
      <c r="J719" s="753"/>
      <c r="K719" s="753"/>
      <c r="L719" s="753"/>
      <c r="M719" s="753"/>
      <c r="N719" s="753"/>
      <c r="O719" s="753"/>
    </row>
    <row r="720" spans="1:15" s="203" customFormat="1" ht="15" customHeight="1" x14ac:dyDescent="0.25">
      <c r="A720" s="248"/>
      <c r="B720" s="249"/>
      <c r="C720" s="250"/>
      <c r="D720" s="251"/>
      <c r="E720" s="252"/>
      <c r="F720" s="252"/>
      <c r="G720" s="660">
        <f>SUMIF(H708:H718,"x",G708:G718)</f>
        <v>7</v>
      </c>
      <c r="H720" s="660"/>
      <c r="I720" s="253">
        <f>SUMIF(I708:I718,"x",G708:G718)</f>
        <v>4</v>
      </c>
      <c r="J720" s="254">
        <f>SUMIF(J708:J718,"x",G708:G718)</f>
        <v>4</v>
      </c>
      <c r="K720" s="255"/>
      <c r="O720" s="256"/>
    </row>
    <row r="721" spans="1:15" s="203" customFormat="1" ht="15" customHeight="1" x14ac:dyDescent="0.25">
      <c r="A721" s="248"/>
      <c r="B721" s="249"/>
      <c r="C721" s="250"/>
      <c r="D721" s="251"/>
      <c r="E721" s="252"/>
      <c r="F721" s="252"/>
      <c r="G721" s="257"/>
      <c r="H721" s="257"/>
      <c r="I721" s="257"/>
      <c r="J721" s="257"/>
      <c r="K721" s="255"/>
      <c r="O721" s="256"/>
    </row>
    <row r="722" spans="1:15" ht="5.0999999999999996" customHeight="1" x14ac:dyDescent="0.25">
      <c r="A722" s="610"/>
      <c r="B722" s="610"/>
      <c r="C722" s="610"/>
      <c r="D722" s="610"/>
      <c r="E722" s="610"/>
      <c r="F722" s="610"/>
      <c r="G722" s="610"/>
      <c r="H722" s="610"/>
      <c r="I722" s="610"/>
      <c r="J722" s="610"/>
      <c r="K722" s="610"/>
      <c r="L722" s="610"/>
      <c r="M722" s="610"/>
      <c r="N722" s="610"/>
      <c r="O722" s="610"/>
    </row>
    <row r="723" spans="1:15" s="203" customFormat="1" ht="12" customHeight="1" x14ac:dyDescent="0.25">
      <c r="A723" s="823"/>
      <c r="B723" s="823"/>
      <c r="C723" s="823"/>
      <c r="D723" s="667" t="s">
        <v>2020</v>
      </c>
      <c r="E723" s="667"/>
      <c r="F723" s="238"/>
      <c r="G723" s="610"/>
      <c r="H723" s="610"/>
      <c r="I723" s="610"/>
      <c r="J723" s="610"/>
      <c r="K723" s="610"/>
      <c r="L723" s="610"/>
      <c r="M723" s="610"/>
      <c r="N723" s="610"/>
      <c r="O723" s="610"/>
    </row>
    <row r="724" spans="1:15" ht="23.25" x14ac:dyDescent="0.25">
      <c r="A724" s="609" t="s">
        <v>1581</v>
      </c>
      <c r="B724" s="607" t="s">
        <v>2639</v>
      </c>
      <c r="C724" s="606" t="s">
        <v>1914</v>
      </c>
      <c r="D724" s="262" t="s">
        <v>1546</v>
      </c>
      <c r="E724" s="227" t="s">
        <v>1591</v>
      </c>
      <c r="F724" s="240" t="s">
        <v>93</v>
      </c>
      <c r="G724" s="286">
        <v>0</v>
      </c>
      <c r="H724" s="278" t="s">
        <v>1544</v>
      </c>
      <c r="I724" s="210"/>
      <c r="J724" s="211"/>
      <c r="K724" s="657" t="s">
        <v>2573</v>
      </c>
      <c r="L724" s="622"/>
      <c r="M724" s="622" t="s">
        <v>2661</v>
      </c>
      <c r="N724" s="622" t="s">
        <v>3065</v>
      </c>
      <c r="O724" s="624">
        <v>5</v>
      </c>
    </row>
    <row r="725" spans="1:15" ht="23.25" x14ac:dyDescent="0.25">
      <c r="A725" s="609"/>
      <c r="B725" s="607"/>
      <c r="C725" s="606"/>
      <c r="D725" s="262" t="s">
        <v>1547</v>
      </c>
      <c r="E725" s="227" t="s">
        <v>1592</v>
      </c>
      <c r="F725" s="227" t="s">
        <v>927</v>
      </c>
      <c r="G725" s="286">
        <v>0</v>
      </c>
      <c r="H725" s="278" t="s">
        <v>1544</v>
      </c>
      <c r="I725" s="210"/>
      <c r="J725" s="211"/>
      <c r="K725" s="657"/>
      <c r="L725" s="622"/>
      <c r="M725" s="622"/>
      <c r="N725" s="622"/>
      <c r="O725" s="624"/>
    </row>
    <row r="726" spans="1:15" ht="45" x14ac:dyDescent="0.25">
      <c r="A726" s="609"/>
      <c r="B726" s="607"/>
      <c r="C726" s="606"/>
      <c r="D726" s="262" t="s">
        <v>1548</v>
      </c>
      <c r="E726" s="227" t="s">
        <v>1915</v>
      </c>
      <c r="F726" s="227" t="s">
        <v>2273</v>
      </c>
      <c r="G726" s="286">
        <v>3</v>
      </c>
      <c r="H726" s="286" t="s">
        <v>1575</v>
      </c>
      <c r="I726" s="210" t="s">
        <v>1575</v>
      </c>
      <c r="J726" s="211" t="s">
        <v>1575</v>
      </c>
      <c r="K726" s="657"/>
      <c r="L726" s="622"/>
      <c r="M726" s="622"/>
      <c r="N726" s="622"/>
      <c r="O726" s="624"/>
    </row>
    <row r="727" spans="1:15" ht="45" x14ac:dyDescent="0.25">
      <c r="A727" s="609"/>
      <c r="B727" s="607"/>
      <c r="C727" s="606"/>
      <c r="D727" s="262" t="s">
        <v>1549</v>
      </c>
      <c r="E727" s="227" t="s">
        <v>1916</v>
      </c>
      <c r="F727" s="227" t="s">
        <v>2274</v>
      </c>
      <c r="G727" s="286">
        <v>5</v>
      </c>
      <c r="H727" s="286" t="s">
        <v>1575</v>
      </c>
      <c r="I727" s="210" t="s">
        <v>1575</v>
      </c>
      <c r="J727" s="211" t="s">
        <v>1575</v>
      </c>
      <c r="K727" s="657"/>
      <c r="L727" s="622"/>
      <c r="M727" s="622"/>
      <c r="N727" s="622"/>
      <c r="O727" s="624"/>
    </row>
    <row r="728" spans="1:15" ht="45" x14ac:dyDescent="0.25">
      <c r="A728" s="609"/>
      <c r="B728" s="607"/>
      <c r="C728" s="606"/>
      <c r="D728" s="389" t="s">
        <v>1550</v>
      </c>
      <c r="E728" s="390" t="s">
        <v>1917</v>
      </c>
      <c r="F728" s="390" t="s">
        <v>2275</v>
      </c>
      <c r="G728" s="391">
        <v>1</v>
      </c>
      <c r="H728" s="392" t="s">
        <v>1544</v>
      </c>
      <c r="I728" s="393"/>
      <c r="J728" s="393"/>
      <c r="K728" s="657"/>
      <c r="L728" s="622"/>
      <c r="M728" s="622"/>
      <c r="N728" s="622"/>
      <c r="O728" s="624"/>
    </row>
    <row r="729" spans="1:15" ht="30" x14ac:dyDescent="0.25">
      <c r="A729" s="609"/>
      <c r="B729" s="607"/>
      <c r="C729" s="606"/>
      <c r="D729" s="389" t="s">
        <v>1552</v>
      </c>
      <c r="E729" s="390" t="s">
        <v>1918</v>
      </c>
      <c r="F729" s="390" t="s">
        <v>2276</v>
      </c>
      <c r="G729" s="391">
        <v>1</v>
      </c>
      <c r="H729" s="392" t="s">
        <v>1544</v>
      </c>
      <c r="I729" s="393"/>
      <c r="J729" s="393"/>
      <c r="K729" s="657"/>
      <c r="L729" s="622"/>
      <c r="M729" s="622"/>
      <c r="N729" s="622"/>
      <c r="O729" s="624"/>
    </row>
    <row r="730" spans="1:15" ht="5.0999999999999996" customHeight="1" x14ac:dyDescent="0.25">
      <c r="A730" s="610"/>
      <c r="B730" s="610"/>
      <c r="C730" s="610"/>
      <c r="D730" s="610"/>
      <c r="E730" s="610"/>
      <c r="F730" s="610"/>
      <c r="G730" s="610"/>
      <c r="H730" s="610"/>
      <c r="I730" s="610"/>
      <c r="J730" s="610"/>
      <c r="K730" s="610"/>
      <c r="L730" s="610"/>
      <c r="M730" s="610"/>
      <c r="N730" s="610"/>
      <c r="O730" s="610"/>
    </row>
    <row r="731" spans="1:15" s="203" customFormat="1" ht="15" customHeight="1" x14ac:dyDescent="0.25">
      <c r="A731" s="248"/>
      <c r="B731" s="249"/>
      <c r="C731" s="250"/>
      <c r="D731" s="251"/>
      <c r="E731" s="252"/>
      <c r="F731" s="252"/>
      <c r="G731" s="660">
        <f>SUMIF(H724:H729,"x",G724:G729)</f>
        <v>8</v>
      </c>
      <c r="H731" s="660"/>
      <c r="I731" s="253">
        <f>SUMIF(I724:I729,"x",G724:G729)</f>
        <v>8</v>
      </c>
      <c r="J731" s="254">
        <f>SUMIF(J724:J729,"x",G724:G729)</f>
        <v>8</v>
      </c>
      <c r="K731" s="255"/>
      <c r="O731" s="256"/>
    </row>
    <row r="732" spans="1:15" s="203" customFormat="1" ht="15" customHeight="1" x14ac:dyDescent="0.25">
      <c r="A732" s="248"/>
      <c r="B732" s="249"/>
      <c r="C732" s="250"/>
      <c r="D732" s="251"/>
      <c r="E732" s="252"/>
      <c r="F732" s="252"/>
      <c r="G732" s="257"/>
      <c r="H732" s="257"/>
      <c r="I732" s="257"/>
      <c r="J732" s="257"/>
      <c r="K732" s="255"/>
      <c r="O732" s="256"/>
    </row>
    <row r="733" spans="1:15" ht="5.0999999999999996" customHeight="1" x14ac:dyDescent="0.25">
      <c r="A733" s="610"/>
      <c r="B733" s="610"/>
      <c r="C733" s="610"/>
      <c r="D733" s="610"/>
      <c r="E733" s="610"/>
      <c r="F733" s="610"/>
      <c r="G733" s="610"/>
      <c r="H733" s="610"/>
      <c r="I733" s="610"/>
      <c r="J733" s="610"/>
      <c r="K733" s="610"/>
      <c r="L733" s="610"/>
      <c r="M733" s="610"/>
      <c r="N733" s="610"/>
      <c r="O733" s="610"/>
    </row>
    <row r="734" spans="1:15" s="203" customFormat="1" ht="12" customHeight="1" x14ac:dyDescent="0.25">
      <c r="A734" s="823"/>
      <c r="B734" s="823"/>
      <c r="C734" s="823"/>
      <c r="D734" s="667" t="s">
        <v>2001</v>
      </c>
      <c r="E734" s="667"/>
      <c r="F734" s="238"/>
      <c r="G734" s="610"/>
      <c r="H734" s="610"/>
      <c r="I734" s="610"/>
      <c r="J734" s="610"/>
      <c r="K734" s="610"/>
      <c r="L734" s="610"/>
      <c r="M734" s="610"/>
      <c r="N734" s="610"/>
      <c r="O734" s="610"/>
    </row>
    <row r="735" spans="1:15" ht="32.450000000000003" customHeight="1" x14ac:dyDescent="0.25">
      <c r="A735" s="609" t="s">
        <v>1582</v>
      </c>
      <c r="B735" s="607" t="s">
        <v>1996</v>
      </c>
      <c r="C735" s="606" t="s">
        <v>1922</v>
      </c>
      <c r="D735" s="262" t="s">
        <v>1546</v>
      </c>
      <c r="E735" s="227" t="s">
        <v>1591</v>
      </c>
      <c r="F735" s="240" t="s">
        <v>93</v>
      </c>
      <c r="G735" s="286">
        <v>0</v>
      </c>
      <c r="H735" s="278" t="s">
        <v>1544</v>
      </c>
      <c r="I735" s="210"/>
      <c r="J735" s="211"/>
      <c r="K735" s="657" t="s">
        <v>2573</v>
      </c>
      <c r="L735" s="622"/>
      <c r="M735" s="622" t="s">
        <v>2662</v>
      </c>
      <c r="N735" s="622" t="s">
        <v>3066</v>
      </c>
      <c r="O735" s="624">
        <v>1</v>
      </c>
    </row>
    <row r="736" spans="1:15" ht="32.450000000000003" customHeight="1" x14ac:dyDescent="0.25">
      <c r="A736" s="609"/>
      <c r="B736" s="607"/>
      <c r="C736" s="606"/>
      <c r="D736" s="262" t="s">
        <v>1547</v>
      </c>
      <c r="E736" s="227" t="s">
        <v>1592</v>
      </c>
      <c r="F736" s="227" t="s">
        <v>927</v>
      </c>
      <c r="G736" s="286">
        <v>0</v>
      </c>
      <c r="H736" s="278" t="s">
        <v>1544</v>
      </c>
      <c r="I736" s="210"/>
      <c r="J736" s="211"/>
      <c r="K736" s="657"/>
      <c r="L736" s="622"/>
      <c r="M736" s="622"/>
      <c r="N736" s="622"/>
      <c r="O736" s="624"/>
    </row>
    <row r="737" spans="1:15" ht="32.450000000000003" customHeight="1" x14ac:dyDescent="0.25">
      <c r="A737" s="609"/>
      <c r="B737" s="607"/>
      <c r="C737" s="606"/>
      <c r="D737" s="262" t="s">
        <v>1548</v>
      </c>
      <c r="E737" s="227" t="s">
        <v>1919</v>
      </c>
      <c r="F737" s="227" t="s">
        <v>2277</v>
      </c>
      <c r="G737" s="286">
        <v>2</v>
      </c>
      <c r="H737" s="278" t="s">
        <v>1544</v>
      </c>
      <c r="I737" s="210"/>
      <c r="J737" s="211"/>
      <c r="K737" s="657"/>
      <c r="L737" s="622"/>
      <c r="M737" s="622"/>
      <c r="N737" s="622"/>
      <c r="O737" s="624"/>
    </row>
    <row r="738" spans="1:15" ht="32.450000000000003" customHeight="1" x14ac:dyDescent="0.25">
      <c r="A738" s="609"/>
      <c r="B738" s="607"/>
      <c r="C738" s="606"/>
      <c r="D738" s="262" t="s">
        <v>1549</v>
      </c>
      <c r="E738" s="227" t="s">
        <v>1920</v>
      </c>
      <c r="F738" s="227" t="s">
        <v>2278</v>
      </c>
      <c r="G738" s="286">
        <v>4</v>
      </c>
      <c r="H738" s="286" t="s">
        <v>1575</v>
      </c>
      <c r="I738" s="210" t="s">
        <v>1575</v>
      </c>
      <c r="J738" s="211" t="s">
        <v>1575</v>
      </c>
      <c r="K738" s="657"/>
      <c r="L738" s="622"/>
      <c r="M738" s="622"/>
      <c r="N738" s="622"/>
      <c r="O738" s="624"/>
    </row>
    <row r="739" spans="1:15" ht="5.0999999999999996" customHeight="1" x14ac:dyDescent="0.25">
      <c r="A739" s="610"/>
      <c r="B739" s="610"/>
      <c r="C739" s="610"/>
      <c r="D739" s="610"/>
      <c r="E739" s="610"/>
      <c r="F739" s="610"/>
      <c r="G739" s="610"/>
      <c r="H739" s="610"/>
      <c r="I739" s="610"/>
      <c r="J739" s="610"/>
      <c r="K739" s="610"/>
      <c r="L739" s="610"/>
      <c r="M739" s="610"/>
      <c r="N739" s="610"/>
      <c r="O739" s="610"/>
    </row>
    <row r="740" spans="1:15" s="203" customFormat="1" ht="15" customHeight="1" x14ac:dyDescent="0.25">
      <c r="A740" s="248"/>
      <c r="B740" s="249"/>
      <c r="C740" s="250"/>
      <c r="D740" s="251"/>
      <c r="E740" s="252"/>
      <c r="F740" s="252"/>
      <c r="G740" s="660">
        <f>SUMIF(H735:H738,"x",G735:G738)</f>
        <v>4</v>
      </c>
      <c r="H740" s="660"/>
      <c r="I740" s="253">
        <f>SUMIF(I735:I738,"x",G735:G738)</f>
        <v>4</v>
      </c>
      <c r="J740" s="254">
        <f>SUMIF(J735:J738,"x",G735:G738)</f>
        <v>4</v>
      </c>
      <c r="K740" s="255"/>
      <c r="O740" s="256"/>
    </row>
    <row r="741" spans="1:15" s="203" customFormat="1" ht="15" customHeight="1" x14ac:dyDescent="0.25">
      <c r="A741" s="248"/>
      <c r="B741" s="249"/>
      <c r="C741" s="250"/>
      <c r="D741" s="251"/>
      <c r="E741" s="252"/>
      <c r="F741" s="252"/>
      <c r="G741" s="257"/>
      <c r="H741" s="257"/>
      <c r="I741" s="257"/>
      <c r="J741" s="257"/>
      <c r="K741" s="255"/>
      <c r="O741" s="256"/>
    </row>
    <row r="742" spans="1:15" ht="5.0999999999999996" customHeight="1" x14ac:dyDescent="0.25">
      <c r="A742" s="610"/>
      <c r="B742" s="610"/>
      <c r="C742" s="610"/>
      <c r="D742" s="610"/>
      <c r="E742" s="610"/>
      <c r="F742" s="610"/>
      <c r="G742" s="610"/>
      <c r="H742" s="610"/>
      <c r="I742" s="610"/>
      <c r="J742" s="610"/>
      <c r="K742" s="610"/>
      <c r="L742" s="610"/>
      <c r="M742" s="610"/>
      <c r="N742" s="668"/>
      <c r="O742" s="668"/>
    </row>
    <row r="743" spans="1:15" s="203" customFormat="1" ht="12" customHeight="1" x14ac:dyDescent="0.25">
      <c r="A743" s="823"/>
      <c r="B743" s="823"/>
      <c r="C743" s="823"/>
      <c r="D743" s="667" t="s">
        <v>2001</v>
      </c>
      <c r="E743" s="667"/>
      <c r="F743" s="238"/>
      <c r="G743" s="610"/>
      <c r="H743" s="610"/>
      <c r="I743" s="610"/>
      <c r="J743" s="610"/>
      <c r="K743" s="610"/>
      <c r="L743" s="610"/>
      <c r="M743" s="610"/>
      <c r="N743" s="668"/>
      <c r="O743" s="668"/>
    </row>
    <row r="744" spans="1:15" ht="35.450000000000003" customHeight="1" x14ac:dyDescent="0.25">
      <c r="A744" s="609" t="s">
        <v>1583</v>
      </c>
      <c r="B744" s="612" t="s">
        <v>448</v>
      </c>
      <c r="C744" s="613" t="s">
        <v>1923</v>
      </c>
      <c r="D744" s="282" t="s">
        <v>1546</v>
      </c>
      <c r="E744" s="227" t="s">
        <v>1591</v>
      </c>
      <c r="F744" s="240" t="s">
        <v>93</v>
      </c>
      <c r="G744" s="286">
        <v>0</v>
      </c>
      <c r="H744" s="278" t="s">
        <v>1544</v>
      </c>
      <c r="I744" s="210"/>
      <c r="J744" s="211"/>
      <c r="K744" s="657" t="s">
        <v>2573</v>
      </c>
      <c r="L744" s="622"/>
      <c r="M744" s="622" t="s">
        <v>2663</v>
      </c>
      <c r="N744" s="622" t="s">
        <v>3067</v>
      </c>
      <c r="O744" s="624">
        <v>1</v>
      </c>
    </row>
    <row r="745" spans="1:15" ht="35.450000000000003" customHeight="1" x14ac:dyDescent="0.25">
      <c r="A745" s="609"/>
      <c r="B745" s="612"/>
      <c r="C745" s="613"/>
      <c r="D745" s="282" t="s">
        <v>1547</v>
      </c>
      <c r="E745" s="240" t="s">
        <v>1592</v>
      </c>
      <c r="F745" s="240" t="s">
        <v>927</v>
      </c>
      <c r="G745" s="286">
        <v>0</v>
      </c>
      <c r="H745" s="278" t="s">
        <v>1544</v>
      </c>
      <c r="I745" s="210"/>
      <c r="J745" s="211"/>
      <c r="K745" s="657"/>
      <c r="L745" s="622"/>
      <c r="M745" s="622"/>
      <c r="N745" s="622"/>
      <c r="O745" s="624"/>
    </row>
    <row r="746" spans="1:15" ht="35.450000000000003" customHeight="1" x14ac:dyDescent="0.25">
      <c r="A746" s="609"/>
      <c r="B746" s="612"/>
      <c r="C746" s="613"/>
      <c r="D746" s="282" t="s">
        <v>1548</v>
      </c>
      <c r="E746" s="240" t="s">
        <v>1620</v>
      </c>
      <c r="F746" s="240" t="s">
        <v>928</v>
      </c>
      <c r="G746" s="286">
        <v>4</v>
      </c>
      <c r="H746" s="286" t="s">
        <v>1575</v>
      </c>
      <c r="I746" s="210" t="s">
        <v>1575</v>
      </c>
      <c r="J746" s="211" t="s">
        <v>1575</v>
      </c>
      <c r="K746" s="657"/>
      <c r="L746" s="622"/>
      <c r="M746" s="622"/>
      <c r="N746" s="622"/>
      <c r="O746" s="624"/>
    </row>
    <row r="747" spans="1:15" ht="35.450000000000003" customHeight="1" x14ac:dyDescent="0.25">
      <c r="A747" s="609"/>
      <c r="B747" s="612"/>
      <c r="C747" s="613"/>
      <c r="D747" s="389" t="s">
        <v>1549</v>
      </c>
      <c r="E747" s="390" t="s">
        <v>1921</v>
      </c>
      <c r="F747" s="390" t="s">
        <v>2279</v>
      </c>
      <c r="G747" s="391">
        <v>1</v>
      </c>
      <c r="H747" s="392" t="s">
        <v>1544</v>
      </c>
      <c r="I747" s="393" t="s">
        <v>1575</v>
      </c>
      <c r="J747" s="393" t="s">
        <v>1575</v>
      </c>
      <c r="K747" s="657"/>
      <c r="L747" s="622"/>
      <c r="M747" s="622"/>
      <c r="N747" s="622"/>
      <c r="O747" s="624"/>
    </row>
    <row r="748" spans="1:15" ht="5.0999999999999996" customHeight="1" x14ac:dyDescent="0.25">
      <c r="A748" s="610"/>
      <c r="B748" s="610"/>
      <c r="C748" s="610"/>
      <c r="D748" s="610"/>
      <c r="E748" s="610"/>
      <c r="F748" s="610"/>
      <c r="G748" s="610"/>
      <c r="H748" s="610"/>
      <c r="I748" s="610"/>
      <c r="J748" s="610"/>
      <c r="K748" s="610"/>
      <c r="L748" s="610"/>
      <c r="M748" s="610"/>
      <c r="N748" s="668"/>
      <c r="O748" s="668"/>
    </row>
    <row r="749" spans="1:15" s="203" customFormat="1" ht="15" customHeight="1" x14ac:dyDescent="0.25">
      <c r="A749" s="248"/>
      <c r="B749" s="249"/>
      <c r="C749" s="250"/>
      <c r="D749" s="251"/>
      <c r="E749" s="252"/>
      <c r="F749" s="252"/>
      <c r="G749" s="660">
        <f>SUMIF(H744:H748,"x",G744:G748)</f>
        <v>4</v>
      </c>
      <c r="H749" s="660"/>
      <c r="I749" s="253">
        <f>SUMIF(I744:I748,"x",G744:G748)</f>
        <v>5</v>
      </c>
      <c r="J749" s="254">
        <f>SUMIF(J744:J748,"x",G744:G748)</f>
        <v>5</v>
      </c>
      <c r="K749" s="255"/>
      <c r="O749" s="256"/>
    </row>
    <row r="750" spans="1:15" s="203" customFormat="1" ht="15" customHeight="1" x14ac:dyDescent="0.25">
      <c r="A750" s="248"/>
      <c r="B750" s="249"/>
      <c r="C750" s="250"/>
      <c r="D750" s="251"/>
      <c r="E750" s="252"/>
      <c r="F750" s="252"/>
      <c r="G750" s="257"/>
      <c r="H750" s="257"/>
      <c r="I750" s="257"/>
      <c r="J750" s="257"/>
      <c r="K750" s="255"/>
      <c r="O750" s="256"/>
    </row>
    <row r="751" spans="1:15" ht="21" hidden="1" customHeight="1" x14ac:dyDescent="0.25">
      <c r="D751" s="220"/>
      <c r="G751" s="765">
        <f>SUM(SUMIF(H708:H727,"x",G708:G727),SUMIF(H735:H747,"x",G735:G747))</f>
        <v>23</v>
      </c>
      <c r="H751" s="766">
        <f>SUMIF(H708:H747,"x",G708:G747)</f>
        <v>23</v>
      </c>
      <c r="I751" s="271">
        <f>SUM(SUMIF(I708:I727,"x",G708:G727),SUMIF(I735:I746,"x",G735:G746))</f>
        <v>20</v>
      </c>
      <c r="J751" s="272">
        <f>SUM(SUMIF(J708:J727,"x",G708:G727),SUMIF(J735:J746,"x",G735:G746))</f>
        <v>20</v>
      </c>
      <c r="K751" s="255"/>
      <c r="L751" s="273"/>
      <c r="M751" s="273"/>
      <c r="N751" s="204"/>
      <c r="O751" s="274"/>
    </row>
    <row r="752" spans="1:15" ht="21" hidden="1" customHeight="1" x14ac:dyDescent="0.25">
      <c r="D752" s="220"/>
      <c r="E752" s="221"/>
      <c r="F752" s="221"/>
      <c r="G752" s="300"/>
      <c r="I752" s="303">
        <f>SUMIF(I728,"x",G728)+SUMIF(I729,"x",G729)+SUMIF(I747,"x",G747)</f>
        <v>1</v>
      </c>
      <c r="J752" s="303">
        <f>SUMIF(J728,"x",G728)+SUMIF(J729,"x",G729)+SUMIF(J747,"x",G747)</f>
        <v>1</v>
      </c>
      <c r="K752" s="217"/>
    </row>
    <row r="753" spans="1:15" hidden="1" x14ac:dyDescent="0.25">
      <c r="D753" s="248"/>
      <c r="E753" s="249"/>
      <c r="F753" s="249"/>
      <c r="G753" s="307"/>
    </row>
    <row r="754" spans="1:15" ht="4.5" customHeight="1" x14ac:dyDescent="0.25">
      <c r="A754" s="611"/>
      <c r="B754" s="611"/>
      <c r="C754" s="611"/>
      <c r="D754" s="611"/>
      <c r="E754" s="611"/>
      <c r="F754" s="611"/>
      <c r="G754" s="611"/>
      <c r="H754" s="611"/>
      <c r="I754" s="611"/>
      <c r="J754" s="611"/>
      <c r="K754" s="611"/>
      <c r="L754" s="611"/>
      <c r="M754" s="611"/>
      <c r="N754" s="611"/>
      <c r="O754" s="611"/>
    </row>
    <row r="755" spans="1:15" s="203" customFormat="1" ht="26.45" customHeight="1" x14ac:dyDescent="0.25">
      <c r="A755" s="748"/>
      <c r="B755" s="748"/>
      <c r="C755" s="748"/>
      <c r="D755" s="667" t="s">
        <v>2393</v>
      </c>
      <c r="E755" s="667"/>
      <c r="F755" s="238"/>
      <c r="G755" s="611"/>
      <c r="H755" s="611"/>
      <c r="I755" s="611"/>
      <c r="J755" s="611"/>
      <c r="K755" s="611"/>
      <c r="L755" s="611"/>
      <c r="M755" s="611"/>
      <c r="N755" s="611"/>
      <c r="O755" s="611"/>
    </row>
    <row r="756" spans="1:15" ht="23.25" x14ac:dyDescent="0.25">
      <c r="A756" s="626" t="s">
        <v>1584</v>
      </c>
      <c r="B756" s="607" t="s">
        <v>2640</v>
      </c>
      <c r="C756" s="644" t="s">
        <v>2384</v>
      </c>
      <c r="D756" s="262" t="s">
        <v>1546</v>
      </c>
      <c r="E756" s="227" t="s">
        <v>1591</v>
      </c>
      <c r="F756" s="240" t="s">
        <v>93</v>
      </c>
      <c r="G756" s="286">
        <v>0</v>
      </c>
      <c r="H756" s="278" t="s">
        <v>1544</v>
      </c>
      <c r="I756" s="210"/>
      <c r="J756" s="211"/>
      <c r="K756" s="657" t="s">
        <v>2573</v>
      </c>
      <c r="L756" s="637"/>
      <c r="M756" s="637" t="s">
        <v>2664</v>
      </c>
      <c r="N756" s="623" t="s">
        <v>3068</v>
      </c>
      <c r="O756" s="648">
        <v>1</v>
      </c>
    </row>
    <row r="757" spans="1:15" ht="45" x14ac:dyDescent="0.25">
      <c r="A757" s="626"/>
      <c r="B757" s="607"/>
      <c r="C757" s="644"/>
      <c r="D757" s="262" t="s">
        <v>1547</v>
      </c>
      <c r="E757" s="227" t="s">
        <v>1924</v>
      </c>
      <c r="F757" s="227" t="s">
        <v>2280</v>
      </c>
      <c r="G757" s="286">
        <v>1</v>
      </c>
      <c r="H757" s="278" t="s">
        <v>1544</v>
      </c>
      <c r="I757" s="210"/>
      <c r="J757" s="211"/>
      <c r="K757" s="657"/>
      <c r="L757" s="628"/>
      <c r="M757" s="628"/>
      <c r="N757" s="622"/>
      <c r="O757" s="624"/>
    </row>
    <row r="758" spans="1:15" ht="30" x14ac:dyDescent="0.25">
      <c r="A758" s="626"/>
      <c r="B758" s="607"/>
      <c r="C758" s="644"/>
      <c r="D758" s="262" t="s">
        <v>1548</v>
      </c>
      <c r="E758" s="227" t="s">
        <v>1925</v>
      </c>
      <c r="F758" s="227" t="s">
        <v>2281</v>
      </c>
      <c r="G758" s="286">
        <v>2</v>
      </c>
      <c r="H758" s="278" t="s">
        <v>1544</v>
      </c>
      <c r="I758" s="210" t="s">
        <v>1575</v>
      </c>
      <c r="J758" s="211" t="s">
        <v>1575</v>
      </c>
      <c r="K758" s="657"/>
      <c r="L758" s="628"/>
      <c r="M758" s="628"/>
      <c r="N758" s="622"/>
      <c r="O758" s="624"/>
    </row>
    <row r="759" spans="1:15" ht="30" x14ac:dyDescent="0.25">
      <c r="A759" s="626"/>
      <c r="B759" s="607"/>
      <c r="C759" s="644"/>
      <c r="D759" s="262" t="s">
        <v>1549</v>
      </c>
      <c r="E759" s="227" t="s">
        <v>1926</v>
      </c>
      <c r="F759" s="227" t="s">
        <v>2282</v>
      </c>
      <c r="G759" s="308">
        <v>2</v>
      </c>
      <c r="H759" s="278" t="s">
        <v>1544</v>
      </c>
      <c r="I759" s="210"/>
      <c r="J759" s="211"/>
      <c r="K759" s="657"/>
      <c r="L759" s="628"/>
      <c r="M759" s="628"/>
      <c r="N759" s="622"/>
      <c r="O759" s="624"/>
    </row>
    <row r="760" spans="1:15" ht="45" x14ac:dyDescent="0.25">
      <c r="A760" s="626"/>
      <c r="B760" s="607"/>
      <c r="C760" s="644"/>
      <c r="D760" s="262" t="s">
        <v>1550</v>
      </c>
      <c r="E760" s="227" t="s">
        <v>1927</v>
      </c>
      <c r="F760" s="227" t="s">
        <v>2283</v>
      </c>
      <c r="G760" s="286">
        <v>3</v>
      </c>
      <c r="H760" s="278" t="s">
        <v>1544</v>
      </c>
      <c r="I760" s="210"/>
      <c r="J760" s="211"/>
      <c r="K760" s="657"/>
      <c r="L760" s="628"/>
      <c r="M760" s="628"/>
      <c r="N760" s="622"/>
      <c r="O760" s="624"/>
    </row>
    <row r="761" spans="1:15" ht="30" x14ac:dyDescent="0.25">
      <c r="A761" s="626"/>
      <c r="B761" s="607"/>
      <c r="C761" s="644"/>
      <c r="D761" s="262" t="s">
        <v>1552</v>
      </c>
      <c r="E761" s="227" t="s">
        <v>1928</v>
      </c>
      <c r="F761" s="227" t="s">
        <v>2284</v>
      </c>
      <c r="G761" s="286">
        <v>4</v>
      </c>
      <c r="H761" s="286" t="s">
        <v>1575</v>
      </c>
      <c r="I761" s="210"/>
      <c r="J761" s="211"/>
      <c r="K761" s="657"/>
      <c r="L761" s="628"/>
      <c r="M761" s="628"/>
      <c r="N761" s="622"/>
      <c r="O761" s="624"/>
    </row>
    <row r="762" spans="1:15" ht="23.25" x14ac:dyDescent="0.25">
      <c r="A762" s="626"/>
      <c r="B762" s="607"/>
      <c r="C762" s="644"/>
      <c r="D762" s="459" t="s">
        <v>1555</v>
      </c>
      <c r="E762" s="458" t="s">
        <v>1929</v>
      </c>
      <c r="F762" s="458" t="s">
        <v>2285</v>
      </c>
      <c r="G762" s="460">
        <v>1</v>
      </c>
      <c r="H762" s="461" t="s">
        <v>1544</v>
      </c>
      <c r="I762" s="462" t="s">
        <v>1575</v>
      </c>
      <c r="J762" s="462" t="s">
        <v>1575</v>
      </c>
      <c r="K762" s="657"/>
      <c r="L762" s="628"/>
      <c r="M762" s="628"/>
      <c r="N762" s="622"/>
      <c r="O762" s="624"/>
    </row>
    <row r="763" spans="1:15" ht="4.5" customHeight="1" x14ac:dyDescent="0.25">
      <c r="A763" s="611"/>
      <c r="B763" s="611"/>
      <c r="C763" s="611"/>
      <c r="D763" s="611"/>
      <c r="E763" s="611"/>
      <c r="F763" s="611"/>
      <c r="G763" s="611"/>
      <c r="H763" s="611"/>
      <c r="I763" s="611"/>
      <c r="J763" s="611"/>
      <c r="K763" s="611"/>
      <c r="L763" s="611"/>
      <c r="M763" s="611"/>
      <c r="N763" s="611"/>
      <c r="O763" s="611"/>
    </row>
    <row r="764" spans="1:15" s="203" customFormat="1" ht="15" customHeight="1" x14ac:dyDescent="0.25">
      <c r="A764" s="248"/>
      <c r="B764" s="249"/>
      <c r="C764" s="250"/>
      <c r="D764" s="251"/>
      <c r="E764" s="252"/>
      <c r="F764" s="252"/>
      <c r="G764" s="660">
        <f>SUMIF(H756:H762,"x",G756:G762)</f>
        <v>4</v>
      </c>
      <c r="H764" s="660"/>
      <c r="I764" s="253">
        <f>SUMIF(I756:I762,"x",G756:G762)</f>
        <v>3</v>
      </c>
      <c r="J764" s="254">
        <f>SUMIF(J756:J762,"x",G756:G762)</f>
        <v>3</v>
      </c>
      <c r="K764" s="255"/>
      <c r="O764" s="256"/>
    </row>
    <row r="765" spans="1:15" s="203" customFormat="1" ht="15" customHeight="1" x14ac:dyDescent="0.25">
      <c r="A765" s="248"/>
      <c r="B765" s="249"/>
      <c r="C765" s="250"/>
      <c r="D765" s="251"/>
      <c r="E765" s="252"/>
      <c r="F765" s="252"/>
      <c r="G765" s="257"/>
      <c r="H765" s="257"/>
      <c r="I765" s="257"/>
      <c r="J765" s="257"/>
      <c r="K765" s="255"/>
      <c r="O765" s="256"/>
    </row>
    <row r="766" spans="1:15" ht="4.5" customHeight="1" x14ac:dyDescent="0.25">
      <c r="A766" s="611"/>
      <c r="B766" s="611"/>
      <c r="C766" s="611"/>
      <c r="D766" s="611"/>
      <c r="E766" s="611"/>
      <c r="F766" s="611"/>
      <c r="G766" s="611"/>
      <c r="H766" s="611"/>
      <c r="I766" s="611"/>
      <c r="J766" s="611"/>
      <c r="K766" s="611"/>
      <c r="L766" s="611"/>
      <c r="M766" s="611"/>
      <c r="N766" s="611"/>
      <c r="O766" s="611"/>
    </row>
    <row r="767" spans="1:15" s="203" customFormat="1" ht="12" customHeight="1" x14ac:dyDescent="0.25">
      <c r="A767" s="748"/>
      <c r="B767" s="748"/>
      <c r="C767" s="748"/>
      <c r="D767" s="667" t="s">
        <v>1999</v>
      </c>
      <c r="E767" s="667"/>
      <c r="F767" s="238"/>
      <c r="G767" s="611"/>
      <c r="H767" s="611"/>
      <c r="I767" s="611"/>
      <c r="J767" s="611"/>
      <c r="K767" s="611"/>
      <c r="L767" s="611"/>
      <c r="M767" s="611"/>
      <c r="N767" s="611"/>
      <c r="O767" s="611"/>
    </row>
    <row r="768" spans="1:15" ht="23.25" x14ac:dyDescent="0.25">
      <c r="A768" s="626" t="s">
        <v>1585</v>
      </c>
      <c r="B768" s="607" t="s">
        <v>2403</v>
      </c>
      <c r="C768" s="644" t="s">
        <v>1930</v>
      </c>
      <c r="D768" s="262" t="s">
        <v>1546</v>
      </c>
      <c r="E768" s="227" t="s">
        <v>1591</v>
      </c>
      <c r="F768" s="240" t="s">
        <v>93</v>
      </c>
      <c r="G768" s="286">
        <v>0</v>
      </c>
      <c r="H768" s="278" t="s">
        <v>1544</v>
      </c>
      <c r="I768" s="210" t="s">
        <v>1575</v>
      </c>
      <c r="J768" s="211" t="s">
        <v>1575</v>
      </c>
      <c r="K768" s="608" t="s">
        <v>2576</v>
      </c>
      <c r="L768" s="623"/>
      <c r="M768" s="623"/>
      <c r="N768" s="622"/>
      <c r="O768" s="624"/>
    </row>
    <row r="769" spans="1:15" ht="23.25" x14ac:dyDescent="0.25">
      <c r="A769" s="626"/>
      <c r="B769" s="607"/>
      <c r="C769" s="644"/>
      <c r="D769" s="262" t="s">
        <v>1547</v>
      </c>
      <c r="E769" s="227" t="s">
        <v>1592</v>
      </c>
      <c r="F769" s="227" t="s">
        <v>927</v>
      </c>
      <c r="G769" s="286">
        <v>0</v>
      </c>
      <c r="H769" s="278" t="s">
        <v>1544</v>
      </c>
      <c r="I769" s="210"/>
      <c r="J769" s="211"/>
      <c r="K769" s="608"/>
      <c r="L769" s="622"/>
      <c r="M769" s="622"/>
      <c r="N769" s="622"/>
      <c r="O769" s="624"/>
    </row>
    <row r="770" spans="1:15" ht="23.25" x14ac:dyDescent="0.25">
      <c r="A770" s="626"/>
      <c r="B770" s="607"/>
      <c r="C770" s="644"/>
      <c r="D770" s="262" t="s">
        <v>1548</v>
      </c>
      <c r="E770" s="227" t="s">
        <v>1620</v>
      </c>
      <c r="F770" s="227" t="s">
        <v>928</v>
      </c>
      <c r="G770" s="286">
        <v>2</v>
      </c>
      <c r="H770" s="286" t="s">
        <v>1575</v>
      </c>
      <c r="I770" s="210"/>
      <c r="J770" s="211"/>
      <c r="K770" s="608"/>
      <c r="L770" s="622"/>
      <c r="M770" s="622"/>
      <c r="N770" s="622"/>
      <c r="O770" s="624"/>
    </row>
    <row r="771" spans="1:15" ht="4.5" customHeight="1" x14ac:dyDescent="0.25">
      <c r="A771" s="611"/>
      <c r="B771" s="611"/>
      <c r="C771" s="611"/>
      <c r="D771" s="611"/>
      <c r="E771" s="611"/>
      <c r="F771" s="611"/>
      <c r="G771" s="611"/>
      <c r="H771" s="611"/>
      <c r="I771" s="611"/>
      <c r="J771" s="611"/>
      <c r="K771" s="611"/>
      <c r="L771" s="611"/>
      <c r="M771" s="611"/>
      <c r="N771" s="611"/>
      <c r="O771" s="611"/>
    </row>
    <row r="772" spans="1:15" s="203" customFormat="1" ht="15" customHeight="1" x14ac:dyDescent="0.25">
      <c r="A772" s="248"/>
      <c r="B772" s="249"/>
      <c r="C772" s="250"/>
      <c r="D772" s="251"/>
      <c r="E772" s="252"/>
      <c r="F772" s="252"/>
      <c r="G772" s="660">
        <f>SUMIF(H768:H770,"x",G768:G770)</f>
        <v>2</v>
      </c>
      <c r="H772" s="660"/>
      <c r="I772" s="253">
        <f>SUMIF(I768:I770,"x",G768:G770)</f>
        <v>0</v>
      </c>
      <c r="J772" s="254">
        <f>SUMIF(J768:J770,"x",G768:G770)</f>
        <v>0</v>
      </c>
      <c r="K772" s="255"/>
      <c r="O772" s="256"/>
    </row>
    <row r="773" spans="1:15" s="203" customFormat="1" ht="15" customHeight="1" x14ac:dyDescent="0.25">
      <c r="A773" s="248"/>
      <c r="B773" s="249"/>
      <c r="C773" s="250"/>
      <c r="D773" s="251"/>
      <c r="E773" s="252"/>
      <c r="F773" s="252"/>
      <c r="G773" s="257"/>
      <c r="H773" s="257"/>
      <c r="I773" s="257"/>
      <c r="J773" s="257"/>
      <c r="K773" s="255"/>
      <c r="O773" s="256"/>
    </row>
    <row r="774" spans="1:15" ht="5.85" customHeight="1" x14ac:dyDescent="0.25">
      <c r="A774" s="611"/>
      <c r="B774" s="611"/>
      <c r="C774" s="611"/>
      <c r="D774" s="611"/>
      <c r="E774" s="611"/>
      <c r="F774" s="611"/>
      <c r="G774" s="611"/>
      <c r="H774" s="611"/>
      <c r="I774" s="611"/>
      <c r="J774" s="611"/>
      <c r="K774" s="611"/>
      <c r="L774" s="611"/>
      <c r="M774" s="611"/>
      <c r="N774" s="611"/>
      <c r="O774" s="611"/>
    </row>
    <row r="775" spans="1:15" s="203" customFormat="1" ht="12" customHeight="1" x14ac:dyDescent="0.25">
      <c r="A775" s="748"/>
      <c r="B775" s="748"/>
      <c r="C775" s="748"/>
      <c r="D775" s="667" t="s">
        <v>1999</v>
      </c>
      <c r="E775" s="667"/>
      <c r="F775" s="238"/>
      <c r="G775" s="611"/>
      <c r="H775" s="611"/>
      <c r="I775" s="611"/>
      <c r="J775" s="611"/>
      <c r="K775" s="611"/>
      <c r="L775" s="611"/>
      <c r="M775" s="611"/>
      <c r="N775" s="611"/>
      <c r="O775" s="611"/>
    </row>
    <row r="776" spans="1:15" ht="12" customHeight="1" x14ac:dyDescent="0.25">
      <c r="A776" s="626" t="s">
        <v>1586</v>
      </c>
      <c r="B776" s="607" t="s">
        <v>2404</v>
      </c>
      <c r="C776" s="644" t="s">
        <v>1941</v>
      </c>
      <c r="D776" s="262" t="s">
        <v>1546</v>
      </c>
      <c r="E776" s="227" t="s">
        <v>1591</v>
      </c>
      <c r="F776" s="240" t="s">
        <v>93</v>
      </c>
      <c r="G776" s="286">
        <v>0</v>
      </c>
      <c r="H776" s="278" t="s">
        <v>1544</v>
      </c>
      <c r="I776" s="210" t="s">
        <v>1575</v>
      </c>
      <c r="J776" s="211" t="s">
        <v>1575</v>
      </c>
      <c r="K776" s="608" t="s">
        <v>2576</v>
      </c>
      <c r="L776" s="750"/>
      <c r="M776" s="750"/>
      <c r="N776" s="623"/>
      <c r="O776" s="648"/>
    </row>
    <row r="777" spans="1:15" ht="23.25" x14ac:dyDescent="0.25">
      <c r="A777" s="626"/>
      <c r="B777" s="607"/>
      <c r="C777" s="644"/>
      <c r="D777" s="262" t="s">
        <v>1547</v>
      </c>
      <c r="E777" s="227" t="s">
        <v>1592</v>
      </c>
      <c r="F777" s="227" t="s">
        <v>927</v>
      </c>
      <c r="G777" s="286">
        <v>0</v>
      </c>
      <c r="H777" s="278" t="s">
        <v>1544</v>
      </c>
      <c r="I777" s="210"/>
      <c r="J777" s="211"/>
      <c r="K777" s="608"/>
      <c r="L777" s="751"/>
      <c r="M777" s="751"/>
      <c r="N777" s="622"/>
      <c r="O777" s="624"/>
    </row>
    <row r="778" spans="1:15" ht="30" x14ac:dyDescent="0.25">
      <c r="A778" s="626"/>
      <c r="B778" s="607"/>
      <c r="C778" s="644"/>
      <c r="D778" s="262" t="s">
        <v>1548</v>
      </c>
      <c r="E778" s="227" t="s">
        <v>1931</v>
      </c>
      <c r="F778" s="227" t="s">
        <v>2286</v>
      </c>
      <c r="G778" s="286">
        <v>2</v>
      </c>
      <c r="H778" s="278" t="s">
        <v>1544</v>
      </c>
      <c r="I778" s="210"/>
      <c r="J778" s="211"/>
      <c r="K778" s="608"/>
      <c r="L778" s="751"/>
      <c r="M778" s="751"/>
      <c r="N778" s="622"/>
      <c r="O778" s="624"/>
    </row>
    <row r="779" spans="1:15" ht="23.25" x14ac:dyDescent="0.25">
      <c r="A779" s="626"/>
      <c r="B779" s="607"/>
      <c r="C779" s="644"/>
      <c r="D779" s="262" t="s">
        <v>1549</v>
      </c>
      <c r="E779" s="227" t="s">
        <v>1932</v>
      </c>
      <c r="F779" s="227" t="s">
        <v>2287</v>
      </c>
      <c r="G779" s="286">
        <v>4</v>
      </c>
      <c r="H779" s="286" t="s">
        <v>1575</v>
      </c>
      <c r="I779" s="210"/>
      <c r="J779" s="211"/>
      <c r="K779" s="608"/>
      <c r="L779" s="751"/>
      <c r="M779" s="751"/>
      <c r="N779" s="622"/>
      <c r="O779" s="624"/>
    </row>
    <row r="780" spans="1:15" ht="4.5" customHeight="1" x14ac:dyDescent="0.25">
      <c r="A780" s="611"/>
      <c r="B780" s="611"/>
      <c r="C780" s="611"/>
      <c r="D780" s="611"/>
      <c r="E780" s="611"/>
      <c r="F780" s="611"/>
      <c r="G780" s="611"/>
      <c r="H780" s="611"/>
      <c r="I780" s="611"/>
      <c r="J780" s="611"/>
      <c r="K780" s="611"/>
      <c r="L780" s="611"/>
      <c r="M780" s="611"/>
      <c r="N780" s="611"/>
      <c r="O780" s="611"/>
    </row>
    <row r="781" spans="1:15" s="203" customFormat="1" ht="15" customHeight="1" x14ac:dyDescent="0.25">
      <c r="A781" s="248"/>
      <c r="B781" s="249"/>
      <c r="C781" s="250"/>
      <c r="D781" s="251"/>
      <c r="E781" s="252"/>
      <c r="F781" s="252"/>
      <c r="G781" s="660">
        <f>SUMIF(H776:H779,"x",G776:G779)</f>
        <v>4</v>
      </c>
      <c r="H781" s="660"/>
      <c r="I781" s="253">
        <f>SUMIF(I776:I779,"x",G776:G779)</f>
        <v>0</v>
      </c>
      <c r="J781" s="254">
        <f>SUMIF(J776:J779,"x",G776:G779)</f>
        <v>0</v>
      </c>
      <c r="K781" s="255"/>
      <c r="O781" s="256"/>
    </row>
    <row r="782" spans="1:15" s="203" customFormat="1" ht="15" customHeight="1" x14ac:dyDescent="0.25">
      <c r="A782" s="248"/>
      <c r="B782" s="249"/>
      <c r="C782" s="250"/>
      <c r="D782" s="251"/>
      <c r="E782" s="252"/>
      <c r="F782" s="252"/>
      <c r="G782" s="257"/>
      <c r="H782" s="257"/>
      <c r="I782" s="257"/>
      <c r="J782" s="257"/>
      <c r="K782" s="255"/>
      <c r="O782" s="256"/>
    </row>
    <row r="783" spans="1:15" ht="5.0999999999999996" customHeight="1" x14ac:dyDescent="0.25">
      <c r="A783" s="611"/>
      <c r="B783" s="611"/>
      <c r="C783" s="611"/>
      <c r="D783" s="611"/>
      <c r="E783" s="611"/>
      <c r="F783" s="611"/>
      <c r="G783" s="611"/>
      <c r="H783" s="611"/>
      <c r="I783" s="611"/>
      <c r="J783" s="611"/>
      <c r="K783" s="611"/>
      <c r="L783" s="611"/>
      <c r="M783" s="611"/>
      <c r="N783" s="611"/>
      <c r="O783" s="611"/>
    </row>
    <row r="784" spans="1:15" s="203" customFormat="1" ht="12" customHeight="1" x14ac:dyDescent="0.25">
      <c r="A784" s="748"/>
      <c r="B784" s="748"/>
      <c r="C784" s="748"/>
      <c r="D784" s="667" t="s">
        <v>2020</v>
      </c>
      <c r="E784" s="667"/>
      <c r="F784" s="238"/>
      <c r="G784" s="611"/>
      <c r="H784" s="611"/>
      <c r="I784" s="611"/>
      <c r="J784" s="611"/>
      <c r="K784" s="611"/>
      <c r="L784" s="611"/>
      <c r="M784" s="611"/>
      <c r="N784" s="611"/>
      <c r="O784" s="611"/>
    </row>
    <row r="785" spans="1:15" ht="12" customHeight="1" x14ac:dyDescent="0.25">
      <c r="A785" s="626" t="s">
        <v>1587</v>
      </c>
      <c r="B785" s="607" t="s">
        <v>2405</v>
      </c>
      <c r="C785" s="644" t="s">
        <v>1942</v>
      </c>
      <c r="D785" s="262" t="s">
        <v>1546</v>
      </c>
      <c r="E785" s="227" t="s">
        <v>1591</v>
      </c>
      <c r="F785" s="240" t="s">
        <v>93</v>
      </c>
      <c r="G785" s="286">
        <v>0</v>
      </c>
      <c r="H785" s="278" t="s">
        <v>1544</v>
      </c>
      <c r="I785" s="210"/>
      <c r="J785" s="211"/>
      <c r="K785" s="657" t="s">
        <v>2573</v>
      </c>
      <c r="L785" s="628" t="s">
        <v>3027</v>
      </c>
      <c r="M785" s="628" t="s">
        <v>3037</v>
      </c>
      <c r="N785" s="622" t="s">
        <v>3069</v>
      </c>
      <c r="O785" s="624">
        <v>1</v>
      </c>
    </row>
    <row r="786" spans="1:15" ht="23.25" x14ac:dyDescent="0.25">
      <c r="A786" s="626"/>
      <c r="B786" s="607"/>
      <c r="C786" s="644"/>
      <c r="D786" s="262" t="s">
        <v>1547</v>
      </c>
      <c r="E786" s="227" t="s">
        <v>1592</v>
      </c>
      <c r="F786" s="227" t="s">
        <v>927</v>
      </c>
      <c r="G786" s="286">
        <v>0</v>
      </c>
      <c r="H786" s="278" t="s">
        <v>1544</v>
      </c>
      <c r="I786" s="210"/>
      <c r="J786" s="211"/>
      <c r="K786" s="657"/>
      <c r="L786" s="628"/>
      <c r="M786" s="628"/>
      <c r="N786" s="622"/>
      <c r="O786" s="624"/>
    </row>
    <row r="787" spans="1:15" ht="45" x14ac:dyDescent="0.25">
      <c r="A787" s="626"/>
      <c r="B787" s="607"/>
      <c r="C787" s="644"/>
      <c r="D787" s="262" t="s">
        <v>1548</v>
      </c>
      <c r="E787" s="227" t="s">
        <v>1933</v>
      </c>
      <c r="F787" s="227" t="s">
        <v>2288</v>
      </c>
      <c r="G787" s="286">
        <v>1</v>
      </c>
      <c r="H787" s="286" t="s">
        <v>1575</v>
      </c>
      <c r="I787" s="210" t="s">
        <v>1575</v>
      </c>
      <c r="J787" s="211" t="s">
        <v>1575</v>
      </c>
      <c r="K787" s="657"/>
      <c r="L787" s="628"/>
      <c r="M787" s="628"/>
      <c r="N787" s="622"/>
      <c r="O787" s="624"/>
    </row>
    <row r="788" spans="1:15" ht="45" x14ac:dyDescent="0.25">
      <c r="A788" s="626"/>
      <c r="B788" s="607"/>
      <c r="C788" s="644"/>
      <c r="D788" s="262" t="s">
        <v>1549</v>
      </c>
      <c r="E788" s="227" t="s">
        <v>1934</v>
      </c>
      <c r="F788" s="227" t="s">
        <v>2289</v>
      </c>
      <c r="G788" s="286">
        <v>1</v>
      </c>
      <c r="H788" s="286" t="s">
        <v>1575</v>
      </c>
      <c r="I788" s="210" t="s">
        <v>1575</v>
      </c>
      <c r="J788" s="211" t="s">
        <v>1575</v>
      </c>
      <c r="K788" s="657"/>
      <c r="L788" s="628"/>
      <c r="M788" s="628"/>
      <c r="N788" s="622"/>
      <c r="O788" s="624"/>
    </row>
    <row r="789" spans="1:15" ht="60" x14ac:dyDescent="0.25">
      <c r="A789" s="626"/>
      <c r="B789" s="607"/>
      <c r="C789" s="644"/>
      <c r="D789" s="262" t="s">
        <v>1550</v>
      </c>
      <c r="E789" s="227" t="s">
        <v>1935</v>
      </c>
      <c r="F789" s="227" t="s">
        <v>2290</v>
      </c>
      <c r="G789" s="286">
        <v>1</v>
      </c>
      <c r="H789" s="286" t="s">
        <v>1575</v>
      </c>
      <c r="I789" s="210"/>
      <c r="J789" s="211"/>
      <c r="K789" s="657"/>
      <c r="L789" s="628"/>
      <c r="M789" s="628"/>
      <c r="N789" s="622"/>
      <c r="O789" s="624"/>
    </row>
    <row r="790" spans="1:15" ht="23.25" x14ac:dyDescent="0.25">
      <c r="A790" s="626"/>
      <c r="B790" s="607"/>
      <c r="C790" s="644"/>
      <c r="D790" s="262" t="s">
        <v>1552</v>
      </c>
      <c r="E790" s="227" t="s">
        <v>1936</v>
      </c>
      <c r="F790" s="227" t="s">
        <v>2291</v>
      </c>
      <c r="G790" s="286">
        <v>1</v>
      </c>
      <c r="H790" s="286" t="s">
        <v>1575</v>
      </c>
      <c r="I790" s="210"/>
      <c r="J790" s="211"/>
      <c r="K790" s="657"/>
      <c r="L790" s="628"/>
      <c r="M790" s="628"/>
      <c r="N790" s="622"/>
      <c r="O790" s="624"/>
    </row>
    <row r="791" spans="1:15" ht="4.5" customHeight="1" x14ac:dyDescent="0.25">
      <c r="A791" s="611"/>
      <c r="B791" s="611"/>
      <c r="C791" s="611"/>
      <c r="D791" s="611"/>
      <c r="E791" s="611"/>
      <c r="F791" s="611"/>
      <c r="G791" s="611"/>
      <c r="H791" s="611"/>
      <c r="I791" s="611"/>
      <c r="J791" s="611"/>
      <c r="K791" s="611"/>
      <c r="L791" s="611"/>
      <c r="M791" s="611"/>
      <c r="N791" s="611"/>
      <c r="O791" s="611"/>
    </row>
    <row r="792" spans="1:15" s="203" customFormat="1" ht="15" customHeight="1" x14ac:dyDescent="0.25">
      <c r="A792" s="248"/>
      <c r="B792" s="249"/>
      <c r="C792" s="250"/>
      <c r="D792" s="251"/>
      <c r="E792" s="252"/>
      <c r="F792" s="252"/>
      <c r="G792" s="660">
        <f>SUMIF(H785:H790,"x",G785:G790)</f>
        <v>4</v>
      </c>
      <c r="H792" s="660"/>
      <c r="I792" s="253">
        <f>SUMIF(I785:I790,"x",G785:G790)</f>
        <v>2</v>
      </c>
      <c r="J792" s="254">
        <f>SUMIF(J785:J790,"x",G785:G790)</f>
        <v>2</v>
      </c>
      <c r="K792" s="255"/>
      <c r="O792" s="256"/>
    </row>
    <row r="793" spans="1:15" s="203" customFormat="1" ht="15" customHeight="1" x14ac:dyDescent="0.25">
      <c r="A793" s="248"/>
      <c r="B793" s="249"/>
      <c r="C793" s="250"/>
      <c r="D793" s="251"/>
      <c r="E793" s="252"/>
      <c r="F793" s="252"/>
      <c r="G793" s="257"/>
      <c r="H793" s="257"/>
      <c r="I793" s="257"/>
      <c r="J793" s="257"/>
      <c r="K793" s="255"/>
      <c r="O793" s="256"/>
    </row>
    <row r="794" spans="1:15" ht="4.5" customHeight="1" x14ac:dyDescent="0.25">
      <c r="A794" s="611"/>
      <c r="B794" s="611"/>
      <c r="C794" s="611"/>
      <c r="D794" s="611"/>
      <c r="E794" s="611"/>
      <c r="F794" s="611"/>
      <c r="G794" s="611"/>
      <c r="H794" s="611"/>
      <c r="I794" s="611"/>
      <c r="J794" s="611"/>
      <c r="K794" s="611"/>
      <c r="L794" s="611"/>
      <c r="M794" s="611"/>
      <c r="N794" s="611"/>
      <c r="O794" s="611"/>
    </row>
    <row r="795" spans="1:15" s="203" customFormat="1" ht="12" customHeight="1" x14ac:dyDescent="0.25">
      <c r="A795" s="748"/>
      <c r="B795" s="748"/>
      <c r="C795" s="748"/>
      <c r="D795" s="667" t="s">
        <v>2020</v>
      </c>
      <c r="E795" s="667"/>
      <c r="F795" s="238"/>
      <c r="G795" s="611"/>
      <c r="H795" s="611"/>
      <c r="I795" s="611"/>
      <c r="J795" s="611"/>
      <c r="K795" s="611"/>
      <c r="L795" s="611"/>
      <c r="M795" s="611"/>
      <c r="N795" s="611"/>
      <c r="O795" s="611"/>
    </row>
    <row r="796" spans="1:15" ht="12" customHeight="1" x14ac:dyDescent="0.25">
      <c r="A796" s="626" t="s">
        <v>1588</v>
      </c>
      <c r="B796" s="607" t="s">
        <v>2406</v>
      </c>
      <c r="C796" s="644" t="s">
        <v>1943</v>
      </c>
      <c r="D796" s="262" t="s">
        <v>1546</v>
      </c>
      <c r="E796" s="227" t="s">
        <v>1591</v>
      </c>
      <c r="F796" s="240" t="s">
        <v>93</v>
      </c>
      <c r="G796" s="286">
        <v>0</v>
      </c>
      <c r="H796" s="278" t="s">
        <v>1544</v>
      </c>
      <c r="I796" s="210"/>
      <c r="J796" s="211"/>
      <c r="K796" s="657" t="s">
        <v>2573</v>
      </c>
      <c r="L796" s="628"/>
      <c r="M796" s="628" t="s">
        <v>2665</v>
      </c>
      <c r="N796" s="622" t="s">
        <v>3070</v>
      </c>
      <c r="O796" s="624">
        <v>2</v>
      </c>
    </row>
    <row r="797" spans="1:15" ht="23.25" x14ac:dyDescent="0.25">
      <c r="A797" s="626"/>
      <c r="B797" s="607"/>
      <c r="C797" s="644"/>
      <c r="D797" s="262" t="s">
        <v>1547</v>
      </c>
      <c r="E797" s="227" t="s">
        <v>1592</v>
      </c>
      <c r="F797" s="227" t="s">
        <v>927</v>
      </c>
      <c r="G797" s="286">
        <v>0</v>
      </c>
      <c r="H797" s="278" t="s">
        <v>1544</v>
      </c>
      <c r="I797" s="210"/>
      <c r="J797" s="211"/>
      <c r="K797" s="657"/>
      <c r="L797" s="628"/>
      <c r="M797" s="628"/>
      <c r="N797" s="622"/>
      <c r="O797" s="624"/>
    </row>
    <row r="798" spans="1:15" ht="23.25" x14ac:dyDescent="0.25">
      <c r="A798" s="626"/>
      <c r="B798" s="607"/>
      <c r="C798" s="644"/>
      <c r="D798" s="262" t="s">
        <v>1548</v>
      </c>
      <c r="E798" s="227" t="s">
        <v>1937</v>
      </c>
      <c r="F798" s="227" t="s">
        <v>2292</v>
      </c>
      <c r="G798" s="286">
        <v>1</v>
      </c>
      <c r="H798" s="286" t="s">
        <v>1575</v>
      </c>
      <c r="I798" s="210" t="s">
        <v>1575</v>
      </c>
      <c r="J798" s="211" t="s">
        <v>1575</v>
      </c>
      <c r="K798" s="657"/>
      <c r="L798" s="628"/>
      <c r="M798" s="628"/>
      <c r="N798" s="622"/>
      <c r="O798" s="624"/>
    </row>
    <row r="799" spans="1:15" ht="30" x14ac:dyDescent="0.25">
      <c r="A799" s="626"/>
      <c r="B799" s="607"/>
      <c r="C799" s="644"/>
      <c r="D799" s="262" t="s">
        <v>1549</v>
      </c>
      <c r="E799" s="227" t="s">
        <v>1938</v>
      </c>
      <c r="F799" s="227" t="s">
        <v>2293</v>
      </c>
      <c r="G799" s="286">
        <v>1</v>
      </c>
      <c r="H799" s="286" t="s">
        <v>1575</v>
      </c>
      <c r="I799" s="210" t="s">
        <v>1575</v>
      </c>
      <c r="J799" s="211" t="s">
        <v>1575</v>
      </c>
      <c r="K799" s="657"/>
      <c r="L799" s="628"/>
      <c r="M799" s="628"/>
      <c r="N799" s="622"/>
      <c r="O799" s="624"/>
    </row>
    <row r="800" spans="1:15" ht="23.25" x14ac:dyDescent="0.25">
      <c r="A800" s="626"/>
      <c r="B800" s="607"/>
      <c r="C800" s="644"/>
      <c r="D800" s="262" t="s">
        <v>1550</v>
      </c>
      <c r="E800" s="227" t="s">
        <v>1939</v>
      </c>
      <c r="F800" s="227" t="s">
        <v>2294</v>
      </c>
      <c r="G800" s="286">
        <v>1</v>
      </c>
      <c r="H800" s="286" t="s">
        <v>1575</v>
      </c>
      <c r="I800" s="210" t="s">
        <v>1575</v>
      </c>
      <c r="J800" s="211" t="s">
        <v>1553</v>
      </c>
      <c r="K800" s="657"/>
      <c r="L800" s="628"/>
      <c r="M800" s="628"/>
      <c r="N800" s="622"/>
      <c r="O800" s="624"/>
    </row>
    <row r="801" spans="1:15" ht="30" x14ac:dyDescent="0.25">
      <c r="A801" s="626"/>
      <c r="B801" s="607"/>
      <c r="C801" s="644"/>
      <c r="D801" s="262" t="s">
        <v>1552</v>
      </c>
      <c r="E801" s="227" t="s">
        <v>1940</v>
      </c>
      <c r="F801" s="227" t="s">
        <v>2295</v>
      </c>
      <c r="G801" s="286">
        <v>1</v>
      </c>
      <c r="H801" s="286" t="s">
        <v>1575</v>
      </c>
      <c r="I801" s="210" t="s">
        <v>1575</v>
      </c>
      <c r="J801" s="211" t="s">
        <v>1575</v>
      </c>
      <c r="K801" s="657"/>
      <c r="L801" s="628"/>
      <c r="M801" s="628"/>
      <c r="N801" s="622"/>
      <c r="O801" s="624"/>
    </row>
    <row r="802" spans="1:15" ht="4.5" customHeight="1" x14ac:dyDescent="0.25">
      <c r="A802" s="611"/>
      <c r="B802" s="611"/>
      <c r="C802" s="611"/>
      <c r="D802" s="611"/>
      <c r="E802" s="611"/>
      <c r="F802" s="611"/>
      <c r="G802" s="611"/>
      <c r="H802" s="611"/>
      <c r="I802" s="611"/>
      <c r="J802" s="611"/>
      <c r="K802" s="611"/>
      <c r="L802" s="611"/>
      <c r="M802" s="611"/>
      <c r="N802" s="611"/>
      <c r="O802" s="611"/>
    </row>
    <row r="803" spans="1:15" s="203" customFormat="1" ht="15" customHeight="1" x14ac:dyDescent="0.25">
      <c r="A803" s="252"/>
      <c r="B803" s="252"/>
      <c r="C803" s="252"/>
      <c r="D803" s="252"/>
      <c r="E803" s="252"/>
      <c r="F803" s="226"/>
      <c r="G803" s="816">
        <f>SUMIF(H796:H802,"x",G796:G802)</f>
        <v>4</v>
      </c>
      <c r="H803" s="816"/>
      <c r="I803" s="309">
        <f>SUMIF(I796:I802,"x",G796:G802)</f>
        <v>4</v>
      </c>
      <c r="J803" s="310">
        <f>SUMIF(J796:J802,"x",G796:G802)</f>
        <v>4</v>
      </c>
      <c r="K803" s="255"/>
      <c r="O803" s="256"/>
    </row>
    <row r="804" spans="1:15" s="203" customFormat="1" ht="15" customHeight="1" x14ac:dyDescent="0.25">
      <c r="A804" s="248"/>
      <c r="B804" s="249"/>
      <c r="C804" s="250"/>
      <c r="D804" s="251"/>
      <c r="E804" s="252"/>
      <c r="F804" s="252"/>
      <c r="G804" s="257"/>
      <c r="H804" s="257"/>
      <c r="I804" s="257"/>
      <c r="J804" s="257"/>
      <c r="K804" s="255"/>
      <c r="O804" s="256"/>
    </row>
    <row r="805" spans="1:15" ht="21" hidden="1" customHeight="1" x14ac:dyDescent="0.25">
      <c r="D805" s="220"/>
      <c r="G805" s="765">
        <f>SUM(SUMIF(H756:H761,"x",G756:G761),SUMIF(H768:H801,"x",G768:G801))</f>
        <v>18</v>
      </c>
      <c r="H805" s="766">
        <f>SUMIF(H756:H801,"x",G756:G801)</f>
        <v>18</v>
      </c>
      <c r="I805" s="271">
        <f>SUM(SUMIF(I756:I761,"x",G756:G761),SUMIF(I768:I801,"x",G768:G801))</f>
        <v>8</v>
      </c>
      <c r="J805" s="272">
        <f>SUM(SUMIF(J756:J761,"x",G756:G761),SUMIF(J768:J801,"x",G768:G801))</f>
        <v>8</v>
      </c>
      <c r="K805" s="255"/>
      <c r="L805" s="273"/>
      <c r="M805" s="273"/>
      <c r="N805" s="204"/>
      <c r="O805" s="274"/>
    </row>
    <row r="806" spans="1:15" ht="21" hidden="1" customHeight="1" x14ac:dyDescent="0.25">
      <c r="D806" s="220"/>
      <c r="E806" s="221"/>
      <c r="F806" s="221"/>
      <c r="G806" s="300"/>
      <c r="I806" s="303">
        <f>SUMIF(I762,"x",G762)</f>
        <v>1</v>
      </c>
      <c r="J806" s="303">
        <f>SUMIF(J762,"x",G762)</f>
        <v>1</v>
      </c>
      <c r="K806" s="217"/>
    </row>
    <row r="807" spans="1:15" hidden="1" x14ac:dyDescent="0.25"/>
    <row r="808" spans="1:15" ht="4.5" customHeight="1" x14ac:dyDescent="0.25">
      <c r="A808" s="656"/>
      <c r="B808" s="656"/>
      <c r="C808" s="656"/>
      <c r="D808" s="656"/>
      <c r="E808" s="656"/>
      <c r="F808" s="656"/>
      <c r="G808" s="656"/>
      <c r="H808" s="656"/>
      <c r="I808" s="656"/>
      <c r="J808" s="656"/>
      <c r="K808" s="656"/>
      <c r="L808" s="656"/>
      <c r="M808" s="656"/>
      <c r="N808" s="656"/>
      <c r="O808" s="656"/>
    </row>
    <row r="809" spans="1:15" s="203" customFormat="1" ht="12" customHeight="1" x14ac:dyDescent="0.25">
      <c r="A809" s="783"/>
      <c r="B809" s="783"/>
      <c r="C809" s="783"/>
      <c r="D809" s="667" t="s">
        <v>2001</v>
      </c>
      <c r="E809" s="667"/>
      <c r="F809" s="238"/>
      <c r="G809" s="655"/>
      <c r="H809" s="655"/>
      <c r="I809" s="655"/>
      <c r="J809" s="655"/>
      <c r="K809" s="655"/>
      <c r="L809" s="655"/>
      <c r="M809" s="655"/>
      <c r="N809" s="655"/>
      <c r="O809" s="655"/>
    </row>
    <row r="810" spans="1:15" ht="12" customHeight="1" x14ac:dyDescent="0.25">
      <c r="A810" s="782" t="s">
        <v>1589</v>
      </c>
      <c r="B810" s="607" t="s">
        <v>466</v>
      </c>
      <c r="C810" s="644" t="s">
        <v>1950</v>
      </c>
      <c r="D810" s="262" t="s">
        <v>1546</v>
      </c>
      <c r="E810" s="227" t="s">
        <v>1591</v>
      </c>
      <c r="F810" s="240" t="s">
        <v>93</v>
      </c>
      <c r="G810" s="286">
        <v>0</v>
      </c>
      <c r="H810" s="278" t="s">
        <v>1544</v>
      </c>
      <c r="I810" s="210" t="s">
        <v>1575</v>
      </c>
      <c r="J810" s="211" t="s">
        <v>1575</v>
      </c>
      <c r="K810" s="608" t="s">
        <v>2576</v>
      </c>
      <c r="L810" s="622"/>
      <c r="M810" s="622"/>
      <c r="N810" s="622"/>
      <c r="O810" s="624"/>
    </row>
    <row r="811" spans="1:15" ht="18" customHeight="1" x14ac:dyDescent="0.25">
      <c r="A811" s="782"/>
      <c r="B811" s="607"/>
      <c r="C811" s="644"/>
      <c r="D811" s="262" t="s">
        <v>1547</v>
      </c>
      <c r="E811" s="227" t="s">
        <v>1574</v>
      </c>
      <c r="F811" s="227" t="s">
        <v>1574</v>
      </c>
      <c r="G811" s="286">
        <v>0</v>
      </c>
      <c r="H811" s="278" t="s">
        <v>1544</v>
      </c>
      <c r="I811" s="210"/>
      <c r="J811" s="211"/>
      <c r="K811" s="608"/>
      <c r="L811" s="622"/>
      <c r="M811" s="622"/>
      <c r="N811" s="622"/>
      <c r="O811" s="624"/>
    </row>
    <row r="812" spans="1:15" ht="19.5" customHeight="1" x14ac:dyDescent="0.25">
      <c r="A812" s="782"/>
      <c r="B812" s="607"/>
      <c r="C812" s="644"/>
      <c r="D812" s="262" t="s">
        <v>1548</v>
      </c>
      <c r="E812" s="227" t="s">
        <v>1944</v>
      </c>
      <c r="F812" s="227" t="s">
        <v>1944</v>
      </c>
      <c r="G812" s="286">
        <v>1</v>
      </c>
      <c r="H812" s="278" t="s">
        <v>1544</v>
      </c>
      <c r="I812" s="210"/>
      <c r="J812" s="211"/>
      <c r="K812" s="608"/>
      <c r="L812" s="622"/>
      <c r="M812" s="622"/>
      <c r="N812" s="622"/>
      <c r="O812" s="624"/>
    </row>
    <row r="813" spans="1:15" ht="23.25" x14ac:dyDescent="0.25">
      <c r="A813" s="782"/>
      <c r="B813" s="607"/>
      <c r="C813" s="644"/>
      <c r="D813" s="262" t="s">
        <v>1549</v>
      </c>
      <c r="E813" s="227" t="s">
        <v>1945</v>
      </c>
      <c r="F813" s="227" t="s">
        <v>1945</v>
      </c>
      <c r="G813" s="286">
        <v>2</v>
      </c>
      <c r="H813" s="278" t="s">
        <v>1544</v>
      </c>
      <c r="I813" s="210"/>
      <c r="J813" s="211"/>
      <c r="K813" s="608"/>
      <c r="L813" s="622"/>
      <c r="M813" s="622"/>
      <c r="N813" s="622"/>
      <c r="O813" s="624"/>
    </row>
    <row r="814" spans="1:15" ht="23.25" x14ac:dyDescent="0.25">
      <c r="A814" s="782"/>
      <c r="B814" s="607"/>
      <c r="C814" s="644"/>
      <c r="D814" s="262" t="s">
        <v>1550</v>
      </c>
      <c r="E814" s="227" t="s">
        <v>1946</v>
      </c>
      <c r="F814" s="227" t="s">
        <v>1946</v>
      </c>
      <c r="G814" s="286">
        <v>3</v>
      </c>
      <c r="H814" s="278" t="s">
        <v>1544</v>
      </c>
      <c r="I814" s="210"/>
      <c r="J814" s="211"/>
      <c r="K814" s="608"/>
      <c r="L814" s="622"/>
      <c r="M814" s="622"/>
      <c r="N814" s="622"/>
      <c r="O814" s="624"/>
    </row>
    <row r="815" spans="1:15" ht="23.25" x14ac:dyDescent="0.25">
      <c r="A815" s="782"/>
      <c r="B815" s="607"/>
      <c r="C815" s="644"/>
      <c r="D815" s="262" t="s">
        <v>1552</v>
      </c>
      <c r="E815" s="227" t="s">
        <v>1947</v>
      </c>
      <c r="F815" s="227" t="s">
        <v>2296</v>
      </c>
      <c r="G815" s="286">
        <v>4</v>
      </c>
      <c r="H815" s="286" t="s">
        <v>1575</v>
      </c>
      <c r="I815" s="210"/>
      <c r="J815" s="211"/>
      <c r="K815" s="608"/>
      <c r="L815" s="622"/>
      <c r="M815" s="622"/>
      <c r="N815" s="622"/>
      <c r="O815" s="624"/>
    </row>
    <row r="816" spans="1:15" ht="4.5" customHeight="1" x14ac:dyDescent="0.25">
      <c r="A816" s="790"/>
      <c r="B816" s="791"/>
      <c r="C816" s="791"/>
      <c r="D816" s="791"/>
      <c r="E816" s="791"/>
      <c r="F816" s="791"/>
      <c r="G816" s="791"/>
      <c r="H816" s="791"/>
      <c r="I816" s="791"/>
      <c r="J816" s="791"/>
      <c r="K816" s="791"/>
      <c r="L816" s="791"/>
      <c r="M816" s="791"/>
      <c r="N816" s="791"/>
      <c r="O816" s="791"/>
    </row>
    <row r="817" spans="1:15" s="203" customFormat="1" ht="15" customHeight="1" x14ac:dyDescent="0.25">
      <c r="A817" s="248"/>
      <c r="B817" s="249"/>
      <c r="C817" s="250"/>
      <c r="D817" s="251"/>
      <c r="E817" s="252"/>
      <c r="F817" s="252"/>
      <c r="G817" s="660">
        <f>SUMIF(H810:H815,"x",G810:G815)</f>
        <v>4</v>
      </c>
      <c r="H817" s="660"/>
      <c r="I817" s="253">
        <f>SUMIF(I810:I815,"x",G810:G815)</f>
        <v>0</v>
      </c>
      <c r="J817" s="254">
        <f>SUMIF(J810:J815,"x",G810:G815)</f>
        <v>0</v>
      </c>
      <c r="K817" s="255"/>
      <c r="O817" s="256"/>
    </row>
    <row r="818" spans="1:15" s="203" customFormat="1" ht="15" customHeight="1" x14ac:dyDescent="0.25">
      <c r="A818" s="248"/>
      <c r="B818" s="249"/>
      <c r="C818" s="250"/>
      <c r="D818" s="251"/>
      <c r="E818" s="252"/>
      <c r="F818" s="252"/>
      <c r="G818" s="257"/>
      <c r="H818" s="257"/>
      <c r="I818" s="257"/>
      <c r="J818" s="257"/>
      <c r="K818" s="255"/>
      <c r="O818" s="256"/>
    </row>
    <row r="819" spans="1:15" ht="4.5" customHeight="1" x14ac:dyDescent="0.25">
      <c r="A819" s="656"/>
      <c r="B819" s="656"/>
      <c r="C819" s="656"/>
      <c r="D819" s="656"/>
      <c r="E819" s="656"/>
      <c r="F819" s="656"/>
      <c r="G819" s="656"/>
      <c r="H819" s="656"/>
      <c r="I819" s="656"/>
      <c r="J819" s="656"/>
      <c r="K819" s="656"/>
      <c r="L819" s="656"/>
      <c r="M819" s="656"/>
      <c r="N819" s="656"/>
      <c r="O819" s="656"/>
    </row>
    <row r="820" spans="1:15" s="203" customFormat="1" ht="12" customHeight="1" x14ac:dyDescent="0.25">
      <c r="A820" s="783"/>
      <c r="B820" s="783"/>
      <c r="C820" s="783"/>
      <c r="D820" s="667" t="s">
        <v>2021</v>
      </c>
      <c r="E820" s="667"/>
      <c r="F820" s="238"/>
      <c r="G820" s="655"/>
      <c r="H820" s="655"/>
      <c r="I820" s="655"/>
      <c r="J820" s="655"/>
      <c r="K820" s="655"/>
      <c r="L820" s="655"/>
      <c r="M820" s="655"/>
      <c r="N820" s="655"/>
      <c r="O820" s="655"/>
    </row>
    <row r="821" spans="1:15" ht="23.25" x14ac:dyDescent="0.25">
      <c r="A821" s="782" t="s">
        <v>1590</v>
      </c>
      <c r="B821" s="607" t="s">
        <v>2407</v>
      </c>
      <c r="C821" s="644" t="s">
        <v>1951</v>
      </c>
      <c r="D821" s="262" t="s">
        <v>1546</v>
      </c>
      <c r="E821" s="227" t="s">
        <v>1591</v>
      </c>
      <c r="F821" s="240" t="s">
        <v>93</v>
      </c>
      <c r="G821" s="286">
        <v>0</v>
      </c>
      <c r="H821" s="278" t="s">
        <v>1544</v>
      </c>
      <c r="I821" s="210"/>
      <c r="J821" s="211"/>
      <c r="K821" s="657" t="s">
        <v>2573</v>
      </c>
      <c r="L821" s="622"/>
      <c r="M821" s="622" t="s">
        <v>3041</v>
      </c>
      <c r="N821" s="622" t="s">
        <v>3074</v>
      </c>
      <c r="O821" s="624">
        <v>2</v>
      </c>
    </row>
    <row r="822" spans="1:15" ht="23.25" x14ac:dyDescent="0.25">
      <c r="A822" s="782"/>
      <c r="B822" s="607"/>
      <c r="C822" s="644"/>
      <c r="D822" s="262" t="s">
        <v>1547</v>
      </c>
      <c r="E822" s="227" t="s">
        <v>1592</v>
      </c>
      <c r="F822" s="227" t="s">
        <v>927</v>
      </c>
      <c r="G822" s="286">
        <v>0</v>
      </c>
      <c r="H822" s="278" t="s">
        <v>1544</v>
      </c>
      <c r="I822" s="210"/>
      <c r="J822" s="211"/>
      <c r="K822" s="657"/>
      <c r="L822" s="622"/>
      <c r="M822" s="622"/>
      <c r="N822" s="622"/>
      <c r="O822" s="624"/>
    </row>
    <row r="823" spans="1:15" ht="23.25" x14ac:dyDescent="0.25">
      <c r="A823" s="782"/>
      <c r="B823" s="607"/>
      <c r="C823" s="644"/>
      <c r="D823" s="262" t="s">
        <v>1548</v>
      </c>
      <c r="E823" s="227" t="s">
        <v>1948</v>
      </c>
      <c r="F823" s="227" t="s">
        <v>2297</v>
      </c>
      <c r="G823" s="286">
        <v>1</v>
      </c>
      <c r="H823" s="278" t="s">
        <v>1544</v>
      </c>
      <c r="I823" s="210" t="s">
        <v>1575</v>
      </c>
      <c r="J823" s="322" t="s">
        <v>1575</v>
      </c>
      <c r="K823" s="657"/>
      <c r="L823" s="622"/>
      <c r="M823" s="622"/>
      <c r="N823" s="622"/>
      <c r="O823" s="624"/>
    </row>
    <row r="824" spans="1:15" ht="23.25" x14ac:dyDescent="0.25">
      <c r="A824" s="782"/>
      <c r="B824" s="607"/>
      <c r="C824" s="644"/>
      <c r="D824" s="262" t="s">
        <v>1549</v>
      </c>
      <c r="E824" s="227" t="s">
        <v>1949</v>
      </c>
      <c r="F824" s="227" t="s">
        <v>2298</v>
      </c>
      <c r="G824" s="286">
        <v>2</v>
      </c>
      <c r="H824" s="286" t="s">
        <v>1575</v>
      </c>
      <c r="I824" s="210"/>
      <c r="J824" s="322"/>
      <c r="K824" s="657"/>
      <c r="L824" s="622"/>
      <c r="M824" s="622"/>
      <c r="N824" s="622"/>
      <c r="O824" s="624"/>
    </row>
    <row r="825" spans="1:15" ht="23.25" x14ac:dyDescent="0.25">
      <c r="A825" s="782"/>
      <c r="B825" s="607"/>
      <c r="C825" s="644"/>
      <c r="D825" s="375" t="s">
        <v>1550</v>
      </c>
      <c r="E825" s="323" t="s">
        <v>1968</v>
      </c>
      <c r="F825" s="323" t="s">
        <v>2299</v>
      </c>
      <c r="G825" s="351">
        <v>1</v>
      </c>
      <c r="H825" s="352" t="s">
        <v>1544</v>
      </c>
      <c r="I825" s="324"/>
      <c r="J825" s="324"/>
      <c r="K825" s="657"/>
      <c r="L825" s="622"/>
      <c r="M825" s="622"/>
      <c r="N825" s="622"/>
      <c r="O825" s="624"/>
    </row>
    <row r="826" spans="1:15" ht="4.5" customHeight="1" x14ac:dyDescent="0.25">
      <c r="A826" s="653"/>
      <c r="B826" s="654"/>
      <c r="C826" s="654"/>
      <c r="D826" s="654"/>
      <c r="E826" s="654"/>
      <c r="F826" s="654"/>
      <c r="G826" s="654"/>
      <c r="H826" s="654"/>
      <c r="I826" s="654"/>
      <c r="J826" s="654"/>
      <c r="K826" s="654"/>
      <c r="L826" s="654"/>
      <c r="M826" s="654"/>
      <c r="N826" s="654"/>
      <c r="O826" s="654"/>
    </row>
    <row r="827" spans="1:15" s="203" customFormat="1" ht="15" customHeight="1" x14ac:dyDescent="0.25">
      <c r="A827" s="248"/>
      <c r="B827" s="249"/>
      <c r="C827" s="250"/>
      <c r="D827" s="251"/>
      <c r="E827" s="252"/>
      <c r="F827" s="252"/>
      <c r="G827" s="660">
        <f>SUMIF(H821:H826,"x",G821:G826)</f>
        <v>2</v>
      </c>
      <c r="H827" s="660"/>
      <c r="I827" s="253">
        <f>SUMIF(I821:I826,"x",G821:G826)</f>
        <v>1</v>
      </c>
      <c r="J827" s="254">
        <f>SUMIF(J821:J826,"x",G821:G826)</f>
        <v>1</v>
      </c>
      <c r="K827" s="255"/>
      <c r="O827" s="256"/>
    </row>
    <row r="828" spans="1:15" s="203" customFormat="1" ht="15" customHeight="1" x14ac:dyDescent="0.25">
      <c r="A828" s="248"/>
      <c r="B828" s="249"/>
      <c r="C828" s="250"/>
      <c r="D828" s="251"/>
      <c r="E828" s="252"/>
      <c r="F828" s="252"/>
      <c r="G828" s="257"/>
      <c r="H828" s="257"/>
      <c r="I828" s="257"/>
      <c r="J828" s="257"/>
      <c r="K828" s="255"/>
      <c r="O828" s="256"/>
    </row>
    <row r="829" spans="1:15" ht="21" hidden="1" customHeight="1" x14ac:dyDescent="0.25">
      <c r="D829" s="220"/>
      <c r="G829" s="765">
        <f>SUMIF(H810:H824,"x",G810:G824)</f>
        <v>6</v>
      </c>
      <c r="H829" s="766">
        <f>SUMIF(H810:H825,"x",G810:G825)</f>
        <v>6</v>
      </c>
      <c r="I829" s="271">
        <f>SUMIF(I810:I824,"x",G810:G824)</f>
        <v>1</v>
      </c>
      <c r="J829" s="272">
        <f>SUMIF(J810:J824,"x",G810:G824)</f>
        <v>1</v>
      </c>
      <c r="K829" s="255"/>
      <c r="L829" s="273"/>
      <c r="M829" s="273"/>
      <c r="N829" s="204"/>
      <c r="O829" s="274"/>
    </row>
    <row r="830" spans="1:15" ht="21" hidden="1" customHeight="1" x14ac:dyDescent="0.25">
      <c r="D830" s="220"/>
      <c r="E830" s="221"/>
      <c r="F830" s="221"/>
      <c r="G830" s="300"/>
      <c r="I830" s="303">
        <f>SUMIF(I825,"x",G825)</f>
        <v>0</v>
      </c>
      <c r="J830" s="303">
        <f>SUMIF(J825,"x",G825)</f>
        <v>0</v>
      </c>
      <c r="K830" s="217"/>
    </row>
    <row r="831" spans="1:15" hidden="1" x14ac:dyDescent="0.25">
      <c r="D831" s="251"/>
      <c r="E831" s="252"/>
      <c r="F831" s="252"/>
    </row>
    <row r="832" spans="1:15" ht="5.85" customHeight="1" x14ac:dyDescent="0.25">
      <c r="A832" s="651"/>
      <c r="B832" s="651"/>
      <c r="C832" s="651"/>
      <c r="D832" s="651"/>
      <c r="E832" s="651"/>
      <c r="F832" s="651"/>
      <c r="G832" s="651"/>
      <c r="H832" s="651"/>
      <c r="I832" s="651"/>
      <c r="J832" s="651"/>
      <c r="K832" s="651"/>
      <c r="L832" s="651"/>
      <c r="M832" s="651"/>
      <c r="N832" s="651"/>
      <c r="O832" s="651"/>
    </row>
    <row r="833" spans="1:15" s="203" customFormat="1" ht="12" customHeight="1" x14ac:dyDescent="0.25">
      <c r="A833" s="661"/>
      <c r="B833" s="661"/>
      <c r="C833" s="661"/>
      <c r="D833" s="667" t="s">
        <v>2022</v>
      </c>
      <c r="E833" s="667"/>
      <c r="F833" s="238"/>
      <c r="G833" s="652"/>
      <c r="H833" s="652"/>
      <c r="I833" s="652"/>
      <c r="J833" s="652"/>
      <c r="K833" s="652"/>
      <c r="L833" s="652"/>
      <c r="M833" s="652"/>
      <c r="N833" s="652"/>
      <c r="O833" s="652"/>
    </row>
    <row r="834" spans="1:15" ht="17.649999999999999" customHeight="1" x14ac:dyDescent="0.25">
      <c r="A834" s="659" t="s">
        <v>481</v>
      </c>
      <c r="B834" s="607" t="s">
        <v>2408</v>
      </c>
      <c r="C834" s="644" t="s">
        <v>2641</v>
      </c>
      <c r="D834" s="262" t="s">
        <v>1546</v>
      </c>
      <c r="E834" s="227" t="s">
        <v>1591</v>
      </c>
      <c r="F834" s="240" t="s">
        <v>93</v>
      </c>
      <c r="G834" s="286">
        <v>0</v>
      </c>
      <c r="H834" s="278" t="s">
        <v>1544</v>
      </c>
      <c r="I834" s="210"/>
      <c r="J834" s="211"/>
      <c r="K834" s="657" t="s">
        <v>2573</v>
      </c>
      <c r="L834" s="628"/>
      <c r="M834" s="628" t="s">
        <v>2666</v>
      </c>
      <c r="N834" s="622" t="s">
        <v>3071</v>
      </c>
      <c r="O834" s="624">
        <v>4</v>
      </c>
    </row>
    <row r="835" spans="1:15" ht="17.649999999999999" customHeight="1" x14ac:dyDescent="0.25">
      <c r="A835" s="659"/>
      <c r="B835" s="607"/>
      <c r="C835" s="644"/>
      <c r="D835" s="262" t="s">
        <v>1547</v>
      </c>
      <c r="E835" s="227" t="s">
        <v>1592</v>
      </c>
      <c r="F835" s="227" t="s">
        <v>927</v>
      </c>
      <c r="G835" s="286">
        <v>0</v>
      </c>
      <c r="H835" s="278" t="s">
        <v>1544</v>
      </c>
      <c r="I835" s="210"/>
      <c r="J835" s="211"/>
      <c r="K835" s="657"/>
      <c r="L835" s="628"/>
      <c r="M835" s="628"/>
      <c r="N835" s="622"/>
      <c r="O835" s="624"/>
    </row>
    <row r="836" spans="1:15" ht="23.1" customHeight="1" x14ac:dyDescent="0.25">
      <c r="A836" s="659"/>
      <c r="B836" s="607"/>
      <c r="C836" s="644"/>
      <c r="D836" s="262" t="s">
        <v>1548</v>
      </c>
      <c r="E836" s="227" t="s">
        <v>1952</v>
      </c>
      <c r="F836" s="227" t="s">
        <v>2300</v>
      </c>
      <c r="G836" s="286">
        <v>2</v>
      </c>
      <c r="H836" s="286" t="s">
        <v>1575</v>
      </c>
      <c r="I836" s="210" t="s">
        <v>1575</v>
      </c>
      <c r="J836" s="211" t="s">
        <v>1575</v>
      </c>
      <c r="K836" s="657"/>
      <c r="L836" s="628"/>
      <c r="M836" s="628"/>
      <c r="N836" s="622"/>
      <c r="O836" s="624"/>
    </row>
    <row r="837" spans="1:15" ht="23.25" x14ac:dyDescent="0.25">
      <c r="A837" s="659"/>
      <c r="B837" s="607"/>
      <c r="C837" s="644"/>
      <c r="D837" s="262" t="s">
        <v>1549</v>
      </c>
      <c r="E837" s="227" t="s">
        <v>1953</v>
      </c>
      <c r="F837" s="227" t="s">
        <v>2301</v>
      </c>
      <c r="G837" s="286">
        <v>2</v>
      </c>
      <c r="H837" s="286" t="s">
        <v>1575</v>
      </c>
      <c r="I837" s="210" t="s">
        <v>1575</v>
      </c>
      <c r="J837" s="211" t="s">
        <v>1575</v>
      </c>
      <c r="K837" s="657"/>
      <c r="L837" s="628"/>
      <c r="M837" s="628"/>
      <c r="N837" s="622"/>
      <c r="O837" s="624"/>
    </row>
    <row r="838" spans="1:15" ht="5.0999999999999996" customHeight="1" x14ac:dyDescent="0.25">
      <c r="A838" s="649"/>
      <c r="B838" s="650"/>
      <c r="C838" s="650"/>
      <c r="D838" s="650"/>
      <c r="E838" s="650"/>
      <c r="F838" s="650"/>
      <c r="G838" s="650"/>
      <c r="H838" s="650"/>
      <c r="I838" s="650"/>
      <c r="J838" s="650"/>
      <c r="K838" s="650"/>
      <c r="L838" s="650"/>
      <c r="M838" s="650"/>
      <c r="N838" s="650"/>
      <c r="O838" s="650"/>
    </row>
    <row r="839" spans="1:15" s="203" customFormat="1" ht="15" customHeight="1" x14ac:dyDescent="0.25">
      <c r="A839" s="248"/>
      <c r="B839" s="249"/>
      <c r="C839" s="250"/>
      <c r="D839" s="251"/>
      <c r="E839" s="252"/>
      <c r="F839" s="252"/>
      <c r="G839" s="660">
        <f>SUMIF(H834:H837,"x",G834:G837)</f>
        <v>4</v>
      </c>
      <c r="H839" s="660"/>
      <c r="I839" s="253">
        <f>SUMIF(I834:I837,"x",G834:G837)</f>
        <v>4</v>
      </c>
      <c r="J839" s="254">
        <f>SUMIF(J834:J837,"x",G834:G837)</f>
        <v>4</v>
      </c>
      <c r="K839" s="255"/>
      <c r="O839" s="256"/>
    </row>
    <row r="840" spans="1:15" s="203" customFormat="1" ht="15" customHeight="1" x14ac:dyDescent="0.25">
      <c r="A840" s="248"/>
      <c r="B840" s="249"/>
      <c r="C840" s="250"/>
      <c r="D840" s="251"/>
      <c r="E840" s="252"/>
      <c r="F840" s="252"/>
      <c r="G840" s="257"/>
      <c r="H840" s="257"/>
      <c r="I840" s="257"/>
      <c r="J840" s="257"/>
      <c r="K840" s="255"/>
      <c r="O840" s="256"/>
    </row>
    <row r="841" spans="1:15" ht="5.85" customHeight="1" x14ac:dyDescent="0.25">
      <c r="A841" s="651"/>
      <c r="B841" s="651"/>
      <c r="C841" s="651"/>
      <c r="D841" s="651"/>
      <c r="E841" s="651"/>
      <c r="F841" s="651"/>
      <c r="G841" s="651"/>
      <c r="H841" s="651"/>
      <c r="I841" s="651"/>
      <c r="J841" s="651"/>
      <c r="K841" s="651"/>
      <c r="L841" s="651"/>
      <c r="M841" s="651"/>
      <c r="N841" s="651"/>
      <c r="O841" s="651"/>
    </row>
    <row r="842" spans="1:15" s="203" customFormat="1" ht="12" customHeight="1" x14ac:dyDescent="0.25">
      <c r="A842" s="661"/>
      <c r="B842" s="661"/>
      <c r="C842" s="661"/>
      <c r="D842" s="667" t="s">
        <v>1999</v>
      </c>
      <c r="E842" s="667"/>
      <c r="F842" s="238"/>
      <c r="G842" s="652"/>
      <c r="H842" s="652"/>
      <c r="I842" s="652"/>
      <c r="J842" s="652"/>
      <c r="K842" s="652"/>
      <c r="L842" s="652"/>
      <c r="M842" s="652"/>
      <c r="N842" s="652"/>
      <c r="O842" s="652"/>
    </row>
    <row r="843" spans="1:15" ht="24" customHeight="1" x14ac:dyDescent="0.25">
      <c r="A843" s="659" t="s">
        <v>487</v>
      </c>
      <c r="B843" s="658" t="s">
        <v>2409</v>
      </c>
      <c r="C843" s="647" t="s">
        <v>2642</v>
      </c>
      <c r="D843" s="305" t="s">
        <v>1546</v>
      </c>
      <c r="E843" s="306" t="s">
        <v>1591</v>
      </c>
      <c r="F843" s="306" t="s">
        <v>93</v>
      </c>
      <c r="G843" s="286">
        <v>0</v>
      </c>
      <c r="H843" s="278" t="s">
        <v>1544</v>
      </c>
      <c r="I843" s="210"/>
      <c r="J843" s="211"/>
      <c r="K843" s="657" t="s">
        <v>2573</v>
      </c>
      <c r="L843" s="637"/>
      <c r="M843" s="637" t="s">
        <v>2667</v>
      </c>
      <c r="N843" s="663" t="s">
        <v>3072</v>
      </c>
      <c r="O843" s="669">
        <v>1</v>
      </c>
    </row>
    <row r="844" spans="1:15" ht="24" customHeight="1" x14ac:dyDescent="0.25">
      <c r="A844" s="659"/>
      <c r="B844" s="658"/>
      <c r="C844" s="647"/>
      <c r="D844" s="305" t="s">
        <v>1547</v>
      </c>
      <c r="E844" s="306" t="s">
        <v>1592</v>
      </c>
      <c r="F844" s="306" t="s">
        <v>927</v>
      </c>
      <c r="G844" s="286">
        <v>0</v>
      </c>
      <c r="H844" s="278" t="s">
        <v>1544</v>
      </c>
      <c r="I844" s="210"/>
      <c r="J844" s="211"/>
      <c r="K844" s="657"/>
      <c r="L844" s="628"/>
      <c r="M844" s="628"/>
      <c r="N844" s="662"/>
      <c r="O844" s="670"/>
    </row>
    <row r="845" spans="1:15" ht="24" customHeight="1" x14ac:dyDescent="0.25">
      <c r="A845" s="659"/>
      <c r="B845" s="658"/>
      <c r="C845" s="647"/>
      <c r="D845" s="305" t="s">
        <v>1548</v>
      </c>
      <c r="E845" s="306" t="s">
        <v>1620</v>
      </c>
      <c r="F845" s="306" t="s">
        <v>928</v>
      </c>
      <c r="G845" s="286">
        <v>2</v>
      </c>
      <c r="H845" s="286" t="s">
        <v>1575</v>
      </c>
      <c r="I845" s="210" t="s">
        <v>1575</v>
      </c>
      <c r="J845" s="211" t="s">
        <v>1575</v>
      </c>
      <c r="K845" s="657"/>
      <c r="L845" s="628"/>
      <c r="M845" s="628"/>
      <c r="N845" s="662"/>
      <c r="O845" s="670"/>
    </row>
    <row r="846" spans="1:15" ht="5.0999999999999996" customHeight="1" x14ac:dyDescent="0.25">
      <c r="A846" s="651"/>
      <c r="B846" s="651"/>
      <c r="C846" s="651"/>
      <c r="D846" s="651"/>
      <c r="E846" s="651"/>
      <c r="F846" s="651"/>
      <c r="G846" s="651"/>
      <c r="H846" s="651"/>
      <c r="I846" s="651"/>
      <c r="J846" s="651"/>
      <c r="K846" s="651"/>
      <c r="L846" s="651"/>
      <c r="M846" s="651"/>
      <c r="N846" s="651"/>
      <c r="O846" s="651"/>
    </row>
    <row r="847" spans="1:15" s="203" customFormat="1" ht="15" customHeight="1" x14ac:dyDescent="0.25">
      <c r="A847" s="248"/>
      <c r="B847" s="249"/>
      <c r="C847" s="250"/>
      <c r="D847" s="251"/>
      <c r="E847" s="252"/>
      <c r="F847" s="252"/>
      <c r="G847" s="660">
        <f>SUMIF(H843:H845,"x",G843:G845)</f>
        <v>2</v>
      </c>
      <c r="H847" s="660"/>
      <c r="I847" s="253">
        <f>SUMIF(I843:I845,"x",G843:G845)</f>
        <v>2</v>
      </c>
      <c r="J847" s="254">
        <f>SUMIF(J843:J845,"x",G843:G845)</f>
        <v>2</v>
      </c>
      <c r="K847" s="255"/>
      <c r="O847" s="256"/>
    </row>
    <row r="848" spans="1:15" s="203" customFormat="1" ht="15" customHeight="1" x14ac:dyDescent="0.25">
      <c r="A848" s="248"/>
      <c r="B848" s="249"/>
      <c r="C848" s="250"/>
      <c r="D848" s="251"/>
      <c r="F848" s="252"/>
      <c r="G848" s="257"/>
      <c r="H848" s="257"/>
      <c r="I848" s="257"/>
      <c r="J848" s="257"/>
      <c r="K848" s="255"/>
      <c r="O848" s="256"/>
    </row>
    <row r="849" spans="1:15" ht="5.85" customHeight="1" x14ac:dyDescent="0.25">
      <c r="A849" s="651"/>
      <c r="B849" s="651"/>
      <c r="C849" s="651"/>
      <c r="D849" s="651"/>
      <c r="E849" s="651"/>
      <c r="F849" s="651"/>
      <c r="G849" s="651"/>
      <c r="H849" s="651"/>
      <c r="I849" s="651"/>
      <c r="J849" s="651"/>
      <c r="K849" s="651"/>
      <c r="L849" s="651"/>
      <c r="M849" s="651"/>
      <c r="N849" s="651"/>
      <c r="O849" s="651"/>
    </row>
    <row r="850" spans="1:15" s="203" customFormat="1" ht="12" customHeight="1" x14ac:dyDescent="0.25">
      <c r="A850" s="661"/>
      <c r="B850" s="661"/>
      <c r="C850" s="661"/>
      <c r="D850" s="667" t="s">
        <v>1999</v>
      </c>
      <c r="E850" s="667"/>
      <c r="F850" s="238"/>
      <c r="G850" s="652"/>
      <c r="H850" s="652"/>
      <c r="I850" s="652"/>
      <c r="J850" s="652"/>
      <c r="K850" s="652"/>
      <c r="L850" s="652"/>
      <c r="M850" s="652"/>
      <c r="N850" s="652"/>
      <c r="O850" s="652"/>
    </row>
    <row r="851" spans="1:15" ht="23.25" x14ac:dyDescent="0.25">
      <c r="A851" s="659" t="s">
        <v>493</v>
      </c>
      <c r="B851" s="658" t="s">
        <v>2410</v>
      </c>
      <c r="C851" s="647" t="s">
        <v>2643</v>
      </c>
      <c r="D851" s="305" t="s">
        <v>1546</v>
      </c>
      <c r="E851" s="306" t="s">
        <v>1591</v>
      </c>
      <c r="F851" s="306" t="s">
        <v>93</v>
      </c>
      <c r="G851" s="286">
        <v>0</v>
      </c>
      <c r="H851" s="278" t="s">
        <v>1544</v>
      </c>
      <c r="I851" s="210"/>
      <c r="J851" s="211"/>
      <c r="K851" s="657" t="s">
        <v>2573</v>
      </c>
      <c r="L851" s="628"/>
      <c r="M851" s="628" t="s">
        <v>2668</v>
      </c>
      <c r="N851" s="662" t="s">
        <v>3073</v>
      </c>
      <c r="O851" s="670">
        <v>3</v>
      </c>
    </row>
    <row r="852" spans="1:15" ht="30" x14ac:dyDescent="0.25">
      <c r="A852" s="659"/>
      <c r="B852" s="658"/>
      <c r="C852" s="647"/>
      <c r="D852" s="305" t="s">
        <v>1547</v>
      </c>
      <c r="E852" s="306" t="s">
        <v>1954</v>
      </c>
      <c r="F852" s="306" t="s">
        <v>2302</v>
      </c>
      <c r="G852" s="286">
        <v>0</v>
      </c>
      <c r="H852" s="278" t="s">
        <v>1544</v>
      </c>
      <c r="I852" s="210"/>
      <c r="J852" s="211"/>
      <c r="K852" s="657"/>
      <c r="L852" s="628"/>
      <c r="M852" s="628"/>
      <c r="N852" s="662"/>
      <c r="O852" s="670"/>
    </row>
    <row r="853" spans="1:15" ht="23.1" customHeight="1" x14ac:dyDescent="0.25">
      <c r="A853" s="659"/>
      <c r="B853" s="658"/>
      <c r="C853" s="647"/>
      <c r="D853" s="305" t="s">
        <v>1548</v>
      </c>
      <c r="E853" s="306" t="s">
        <v>1955</v>
      </c>
      <c r="F853" s="306" t="s">
        <v>2303</v>
      </c>
      <c r="G853" s="286">
        <v>1</v>
      </c>
      <c r="H853" s="278" t="s">
        <v>1544</v>
      </c>
      <c r="I853" s="210"/>
      <c r="J853" s="211"/>
      <c r="K853" s="657"/>
      <c r="L853" s="628"/>
      <c r="M853" s="628"/>
      <c r="N853" s="662"/>
      <c r="O853" s="670"/>
    </row>
    <row r="854" spans="1:15" ht="30" x14ac:dyDescent="0.25">
      <c r="A854" s="659"/>
      <c r="B854" s="658"/>
      <c r="C854" s="647"/>
      <c r="D854" s="305" t="s">
        <v>1549</v>
      </c>
      <c r="E854" s="306" t="s">
        <v>1956</v>
      </c>
      <c r="F854" s="306" t="s">
        <v>2304</v>
      </c>
      <c r="G854" s="286">
        <v>2</v>
      </c>
      <c r="H854" s="278" t="s">
        <v>1544</v>
      </c>
      <c r="I854" s="210"/>
      <c r="J854" s="211"/>
      <c r="K854" s="657"/>
      <c r="L854" s="628"/>
      <c r="M854" s="628"/>
      <c r="N854" s="662"/>
      <c r="O854" s="670"/>
    </row>
    <row r="855" spans="1:15" ht="30" x14ac:dyDescent="0.25">
      <c r="A855" s="659"/>
      <c r="B855" s="658"/>
      <c r="C855" s="647"/>
      <c r="D855" s="305" t="s">
        <v>1550</v>
      </c>
      <c r="E855" s="306" t="s">
        <v>1957</v>
      </c>
      <c r="F855" s="306" t="s">
        <v>2305</v>
      </c>
      <c r="G855" s="286">
        <v>3</v>
      </c>
      <c r="H855" s="278" t="s">
        <v>1544</v>
      </c>
      <c r="I855" s="210"/>
      <c r="J855" s="211"/>
      <c r="K855" s="657"/>
      <c r="L855" s="628"/>
      <c r="M855" s="628"/>
      <c r="N855" s="662"/>
      <c r="O855" s="670"/>
    </row>
    <row r="856" spans="1:15" ht="30" x14ac:dyDescent="0.25">
      <c r="A856" s="659"/>
      <c r="B856" s="658"/>
      <c r="C856" s="647"/>
      <c r="D856" s="305" t="s">
        <v>1552</v>
      </c>
      <c r="E856" s="306" t="s">
        <v>1958</v>
      </c>
      <c r="F856" s="306" t="s">
        <v>2306</v>
      </c>
      <c r="G856" s="286">
        <v>4</v>
      </c>
      <c r="H856" s="286" t="s">
        <v>1575</v>
      </c>
      <c r="I856" s="210" t="s">
        <v>1575</v>
      </c>
      <c r="J856" s="211" t="s">
        <v>1575</v>
      </c>
      <c r="K856" s="657"/>
      <c r="L856" s="628"/>
      <c r="M856" s="628"/>
      <c r="N856" s="662"/>
      <c r="O856" s="670"/>
    </row>
    <row r="857" spans="1:15" ht="5.0999999999999996" customHeight="1" x14ac:dyDescent="0.25">
      <c r="A857" s="651"/>
      <c r="B857" s="651"/>
      <c r="C857" s="651"/>
      <c r="D857" s="651"/>
      <c r="E857" s="651"/>
      <c r="F857" s="651"/>
      <c r="G857" s="651"/>
      <c r="H857" s="651"/>
      <c r="I857" s="651"/>
      <c r="J857" s="651"/>
      <c r="K857" s="651"/>
      <c r="L857" s="651"/>
      <c r="M857" s="651"/>
      <c r="N857" s="651"/>
      <c r="O857" s="651"/>
    </row>
    <row r="858" spans="1:15" s="203" customFormat="1" ht="15" customHeight="1" x14ac:dyDescent="0.25">
      <c r="A858" s="248"/>
      <c r="B858" s="249"/>
      <c r="C858" s="250"/>
      <c r="D858" s="251"/>
      <c r="E858" s="252"/>
      <c r="F858" s="252"/>
      <c r="G858" s="660">
        <f>SUMIF(H851:H856,"x",G851:G856)</f>
        <v>4</v>
      </c>
      <c r="H858" s="660"/>
      <c r="I858" s="253">
        <f>SUMIF(I851:I856,"x",G851:G856)</f>
        <v>4</v>
      </c>
      <c r="J858" s="254">
        <f>SUMIF(J851:J856,"x",G851:G856)</f>
        <v>4</v>
      </c>
      <c r="K858" s="255"/>
      <c r="O858" s="256"/>
    </row>
    <row r="859" spans="1:15" s="203" customFormat="1" ht="15" customHeight="1" x14ac:dyDescent="0.25">
      <c r="A859" s="248"/>
      <c r="B859" s="249"/>
      <c r="C859" s="250"/>
      <c r="D859" s="251"/>
      <c r="E859" s="252"/>
      <c r="F859" s="252"/>
      <c r="G859" s="257"/>
      <c r="H859" s="257"/>
      <c r="I859" s="257"/>
      <c r="J859" s="257"/>
      <c r="K859" s="255"/>
      <c r="O859" s="256"/>
    </row>
    <row r="860" spans="1:15" ht="5.85" customHeight="1" x14ac:dyDescent="0.25">
      <c r="A860" s="651"/>
      <c r="B860" s="651"/>
      <c r="C860" s="651"/>
      <c r="D860" s="651"/>
      <c r="E860" s="651"/>
      <c r="F860" s="651"/>
      <c r="G860" s="651"/>
      <c r="H860" s="651"/>
      <c r="I860" s="651"/>
      <c r="J860" s="651"/>
      <c r="K860" s="651"/>
      <c r="L860" s="651"/>
      <c r="M860" s="651"/>
      <c r="N860" s="651"/>
      <c r="O860" s="651"/>
    </row>
    <row r="861" spans="1:15" s="203" customFormat="1" ht="12" customHeight="1" x14ac:dyDescent="0.25">
      <c r="A861" s="661"/>
      <c r="B861" s="661"/>
      <c r="C861" s="661"/>
      <c r="D861" s="667" t="s">
        <v>1999</v>
      </c>
      <c r="E861" s="667"/>
      <c r="F861" s="238"/>
      <c r="G861" s="652"/>
      <c r="H861" s="652"/>
      <c r="I861" s="652"/>
      <c r="J861" s="652"/>
      <c r="K861" s="652"/>
      <c r="L861" s="652"/>
      <c r="M861" s="652"/>
      <c r="N861" s="652"/>
      <c r="O861" s="652"/>
    </row>
    <row r="862" spans="1:15" ht="23.25" x14ac:dyDescent="0.25">
      <c r="A862" s="659" t="s">
        <v>497</v>
      </c>
      <c r="B862" s="658" t="s">
        <v>2412</v>
      </c>
      <c r="C862" s="647" t="s">
        <v>2644</v>
      </c>
      <c r="D862" s="305" t="s">
        <v>1546</v>
      </c>
      <c r="E862" s="306" t="s">
        <v>1591</v>
      </c>
      <c r="F862" s="306" t="s">
        <v>93</v>
      </c>
      <c r="G862" s="286">
        <v>0</v>
      </c>
      <c r="H862" s="278" t="s">
        <v>1544</v>
      </c>
      <c r="I862" s="210" t="s">
        <v>1575</v>
      </c>
      <c r="J862" s="211" t="s">
        <v>1575</v>
      </c>
      <c r="K862" s="608" t="s">
        <v>2576</v>
      </c>
      <c r="L862" s="622" t="s">
        <v>3028</v>
      </c>
      <c r="M862" s="628" t="s">
        <v>2669</v>
      </c>
      <c r="N862" s="662"/>
      <c r="O862" s="670"/>
    </row>
    <row r="863" spans="1:15" ht="30" x14ac:dyDescent="0.25">
      <c r="A863" s="659"/>
      <c r="B863" s="658"/>
      <c r="C863" s="647"/>
      <c r="D863" s="305" t="s">
        <v>1547</v>
      </c>
      <c r="E863" s="306" t="s">
        <v>1959</v>
      </c>
      <c r="F863" s="306" t="s">
        <v>2307</v>
      </c>
      <c r="G863" s="286">
        <v>0</v>
      </c>
      <c r="H863" s="278" t="s">
        <v>1544</v>
      </c>
      <c r="I863" s="210"/>
      <c r="J863" s="211"/>
      <c r="K863" s="608"/>
      <c r="L863" s="622"/>
      <c r="M863" s="628"/>
      <c r="N863" s="662"/>
      <c r="O863" s="670"/>
    </row>
    <row r="864" spans="1:15" ht="30" x14ac:dyDescent="0.25">
      <c r="A864" s="659"/>
      <c r="B864" s="658"/>
      <c r="C864" s="647"/>
      <c r="D864" s="305" t="s">
        <v>1548</v>
      </c>
      <c r="E864" s="306" t="s">
        <v>1960</v>
      </c>
      <c r="F864" s="306" t="s">
        <v>2308</v>
      </c>
      <c r="G864" s="286">
        <v>1</v>
      </c>
      <c r="H864" s="278" t="s">
        <v>1544</v>
      </c>
      <c r="I864" s="210"/>
      <c r="J864" s="211"/>
      <c r="K864" s="608"/>
      <c r="L864" s="622"/>
      <c r="M864" s="628"/>
      <c r="N864" s="662"/>
      <c r="O864" s="670"/>
    </row>
    <row r="865" spans="1:15" ht="30" x14ac:dyDescent="0.25">
      <c r="A865" s="659"/>
      <c r="B865" s="658"/>
      <c r="C865" s="647"/>
      <c r="D865" s="305" t="s">
        <v>1549</v>
      </c>
      <c r="E865" s="306" t="s">
        <v>1961</v>
      </c>
      <c r="F865" s="306" t="s">
        <v>2309</v>
      </c>
      <c r="G865" s="286">
        <v>2</v>
      </c>
      <c r="H865" s="278" t="s">
        <v>1544</v>
      </c>
      <c r="I865" s="210"/>
      <c r="J865" s="211"/>
      <c r="K865" s="608"/>
      <c r="L865" s="622"/>
      <c r="M865" s="628"/>
      <c r="N865" s="662"/>
      <c r="O865" s="670"/>
    </row>
    <row r="866" spans="1:15" ht="23.45" customHeight="1" x14ac:dyDescent="0.25">
      <c r="A866" s="659"/>
      <c r="B866" s="658"/>
      <c r="C866" s="647"/>
      <c r="D866" s="305" t="s">
        <v>1550</v>
      </c>
      <c r="E866" s="306" t="s">
        <v>1962</v>
      </c>
      <c r="F866" s="306" t="s">
        <v>2310</v>
      </c>
      <c r="G866" s="286">
        <v>4</v>
      </c>
      <c r="H866" s="286" t="s">
        <v>1575</v>
      </c>
      <c r="I866" s="210"/>
      <c r="J866" s="211"/>
      <c r="K866" s="608"/>
      <c r="L866" s="622"/>
      <c r="M866" s="628"/>
      <c r="N866" s="662"/>
      <c r="O866" s="670"/>
    </row>
    <row r="867" spans="1:15" ht="5.0999999999999996" customHeight="1" x14ac:dyDescent="0.25">
      <c r="A867" s="649"/>
      <c r="B867" s="650"/>
      <c r="C867" s="650"/>
      <c r="D867" s="650"/>
      <c r="E867" s="650"/>
      <c r="F867" s="650"/>
      <c r="G867" s="650"/>
      <c r="H867" s="650"/>
      <c r="I867" s="650"/>
      <c r="J867" s="650"/>
      <c r="K867" s="650"/>
      <c r="L867" s="650"/>
      <c r="M867" s="650"/>
      <c r="N867" s="650"/>
      <c r="O867" s="650"/>
    </row>
    <row r="868" spans="1:15" s="203" customFormat="1" ht="15" customHeight="1" x14ac:dyDescent="0.25">
      <c r="A868" s="248"/>
      <c r="B868" s="249"/>
      <c r="C868" s="250"/>
      <c r="D868" s="251"/>
      <c r="E868" s="252"/>
      <c r="F868" s="252"/>
      <c r="G868" s="660">
        <f>SUMIF(H862:H866,"x",G862:G866)</f>
        <v>4</v>
      </c>
      <c r="H868" s="660"/>
      <c r="I868" s="253">
        <f>SUMIF(I862:I866,"x",G862:G866)</f>
        <v>0</v>
      </c>
      <c r="J868" s="254">
        <f>SUMIF(J862:J866,"x",G862:G866)</f>
        <v>0</v>
      </c>
      <c r="K868" s="255"/>
      <c r="O868" s="256"/>
    </row>
    <row r="869" spans="1:15" s="203" customFormat="1" ht="15" customHeight="1" x14ac:dyDescent="0.25">
      <c r="A869" s="248"/>
      <c r="B869" s="249"/>
      <c r="C869" s="250"/>
      <c r="D869" s="251"/>
      <c r="E869" s="252"/>
      <c r="F869" s="252"/>
      <c r="G869" s="257"/>
      <c r="H869" s="257"/>
      <c r="I869" s="257"/>
      <c r="J869" s="257"/>
      <c r="K869" s="255"/>
      <c r="O869" s="256"/>
    </row>
    <row r="870" spans="1:15" ht="5.85" customHeight="1" x14ac:dyDescent="0.25">
      <c r="A870" s="651"/>
      <c r="B870" s="651"/>
      <c r="C870" s="651"/>
      <c r="D870" s="651"/>
      <c r="E870" s="651"/>
      <c r="F870" s="651"/>
      <c r="G870" s="651"/>
      <c r="H870" s="651"/>
      <c r="I870" s="651"/>
      <c r="J870" s="651"/>
      <c r="K870" s="651"/>
      <c r="L870" s="651"/>
      <c r="M870" s="651"/>
      <c r="N870" s="651"/>
      <c r="O870" s="651"/>
    </row>
    <row r="871" spans="1:15" s="203" customFormat="1" ht="12" customHeight="1" x14ac:dyDescent="0.25">
      <c r="A871" s="661"/>
      <c r="B871" s="661"/>
      <c r="C871" s="661"/>
      <c r="D871" s="667" t="s">
        <v>1999</v>
      </c>
      <c r="E871" s="667"/>
      <c r="F871" s="238"/>
      <c r="G871" s="652"/>
      <c r="H871" s="652"/>
      <c r="I871" s="652"/>
      <c r="J871" s="652"/>
      <c r="K871" s="652"/>
      <c r="L871" s="652"/>
      <c r="M871" s="652"/>
      <c r="N871" s="652"/>
      <c r="O871" s="652"/>
    </row>
    <row r="872" spans="1:15" ht="12" customHeight="1" x14ac:dyDescent="0.25">
      <c r="A872" s="659" t="s">
        <v>505</v>
      </c>
      <c r="B872" s="658" t="s">
        <v>2411</v>
      </c>
      <c r="C872" s="647" t="s">
        <v>2645</v>
      </c>
      <c r="D872" s="305" t="s">
        <v>1546</v>
      </c>
      <c r="E872" s="306" t="s">
        <v>1591</v>
      </c>
      <c r="F872" s="306" t="s">
        <v>93</v>
      </c>
      <c r="G872" s="286">
        <v>0</v>
      </c>
      <c r="H872" s="278" t="s">
        <v>1544</v>
      </c>
      <c r="I872" s="210"/>
      <c r="J872" s="211"/>
      <c r="K872" s="657" t="s">
        <v>2573</v>
      </c>
      <c r="L872" s="623" t="s">
        <v>3031</v>
      </c>
      <c r="M872" s="637" t="s">
        <v>3038</v>
      </c>
      <c r="N872" s="663" t="s">
        <v>3082</v>
      </c>
      <c r="O872" s="670">
        <v>4</v>
      </c>
    </row>
    <row r="873" spans="1:15" ht="12" customHeight="1" x14ac:dyDescent="0.25">
      <c r="A873" s="659"/>
      <c r="B873" s="658"/>
      <c r="C873" s="647"/>
      <c r="D873" s="305" t="s">
        <v>1547</v>
      </c>
      <c r="E873" s="306" t="s">
        <v>1963</v>
      </c>
      <c r="F873" s="306" t="s">
        <v>2311</v>
      </c>
      <c r="G873" s="286">
        <v>0</v>
      </c>
      <c r="H873" s="278" t="s">
        <v>1544</v>
      </c>
      <c r="I873" s="210"/>
      <c r="J873" s="211"/>
      <c r="K873" s="657"/>
      <c r="L873" s="622"/>
      <c r="M873" s="628"/>
      <c r="N873" s="662"/>
      <c r="O873" s="670"/>
    </row>
    <row r="874" spans="1:15" ht="12" customHeight="1" x14ac:dyDescent="0.25">
      <c r="A874" s="659"/>
      <c r="B874" s="658"/>
      <c r="C874" s="647"/>
      <c r="D874" s="305" t="s">
        <v>1548</v>
      </c>
      <c r="E874" s="306" t="s">
        <v>1964</v>
      </c>
      <c r="F874" s="306" t="s">
        <v>2312</v>
      </c>
      <c r="G874" s="286">
        <v>3</v>
      </c>
      <c r="H874" s="278" t="s">
        <v>1544</v>
      </c>
      <c r="I874" s="210" t="s">
        <v>1575</v>
      </c>
      <c r="J874" s="211" t="s">
        <v>1575</v>
      </c>
      <c r="K874" s="657"/>
      <c r="L874" s="622"/>
      <c r="M874" s="628"/>
      <c r="N874" s="662"/>
      <c r="O874" s="670"/>
    </row>
    <row r="875" spans="1:15" ht="23.25" x14ac:dyDescent="0.25">
      <c r="A875" s="659"/>
      <c r="B875" s="658"/>
      <c r="C875" s="647"/>
      <c r="D875" s="305" t="s">
        <v>1549</v>
      </c>
      <c r="E875" s="306" t="s">
        <v>1965</v>
      </c>
      <c r="F875" s="306" t="s">
        <v>2313</v>
      </c>
      <c r="G875" s="286">
        <v>4</v>
      </c>
      <c r="H875" s="278" t="s">
        <v>1544</v>
      </c>
      <c r="I875" s="210"/>
      <c r="J875" s="211"/>
      <c r="K875" s="657"/>
      <c r="L875" s="622"/>
      <c r="M875" s="628"/>
      <c r="N875" s="662"/>
      <c r="O875" s="670"/>
    </row>
    <row r="876" spans="1:15" ht="30" x14ac:dyDescent="0.25">
      <c r="A876" s="659"/>
      <c r="B876" s="658"/>
      <c r="C876" s="647"/>
      <c r="D876" s="305" t="s">
        <v>1550</v>
      </c>
      <c r="E876" s="306" t="s">
        <v>1966</v>
      </c>
      <c r="F876" s="306" t="s">
        <v>2314</v>
      </c>
      <c r="G876" s="286">
        <v>4</v>
      </c>
      <c r="H876" s="286" t="s">
        <v>1575</v>
      </c>
      <c r="I876" s="210"/>
      <c r="J876" s="211"/>
      <c r="K876" s="657"/>
      <c r="L876" s="622"/>
      <c r="M876" s="628"/>
      <c r="N876" s="662"/>
      <c r="O876" s="670"/>
    </row>
    <row r="877" spans="1:15" ht="5.0999999999999996" customHeight="1" x14ac:dyDescent="0.25">
      <c r="A877" s="649"/>
      <c r="B877" s="650"/>
      <c r="C877" s="650"/>
      <c r="D877" s="650"/>
      <c r="E877" s="650"/>
      <c r="F877" s="650"/>
      <c r="G877" s="650"/>
      <c r="H877" s="650"/>
      <c r="I877" s="650"/>
      <c r="J877" s="650"/>
      <c r="K877" s="650"/>
      <c r="L877" s="650"/>
      <c r="M877" s="650"/>
      <c r="N877" s="650"/>
      <c r="O877" s="650"/>
    </row>
    <row r="878" spans="1:15" s="203" customFormat="1" ht="15" customHeight="1" x14ac:dyDescent="0.25">
      <c r="A878" s="248"/>
      <c r="B878" s="249"/>
      <c r="C878" s="250"/>
      <c r="D878" s="251"/>
      <c r="E878" s="252"/>
      <c r="F878" s="252"/>
      <c r="G878" s="660">
        <f>SUMIF(H872:H877,"x",G872:G877)</f>
        <v>4</v>
      </c>
      <c r="H878" s="660"/>
      <c r="I878" s="253">
        <f>SUMIF(I872:I877,"x",G872:G877)</f>
        <v>3</v>
      </c>
      <c r="J878" s="254">
        <f>SUMIF(J872:J877,"x",G872:G877)</f>
        <v>3</v>
      </c>
      <c r="K878" s="255"/>
      <c r="O878" s="256"/>
    </row>
    <row r="880" spans="1:15" ht="21" hidden="1" customHeight="1" x14ac:dyDescent="0.25">
      <c r="D880" s="220"/>
      <c r="G880" s="765">
        <f>SUMIF(H834:H876,"x",G834:G876)</f>
        <v>18</v>
      </c>
      <c r="H880" s="766">
        <f>SUMIF(H834:H876,"x",G834:G876)</f>
        <v>18</v>
      </c>
      <c r="I880" s="271">
        <f>SUMIF(I834:I876,"x",G834:G876)</f>
        <v>13</v>
      </c>
      <c r="J880" s="272">
        <f>SUMIF(J834:J876,"x",G834:G876)</f>
        <v>13</v>
      </c>
      <c r="K880" s="255"/>
      <c r="L880" s="273"/>
      <c r="M880" s="273"/>
      <c r="N880" s="204"/>
      <c r="O880" s="274"/>
    </row>
  </sheetData>
  <autoFilter ref="A2:M880" xr:uid="{00000000-0009-0000-0000-000009000000}"/>
  <mergeCells count="1328">
    <mergeCell ref="G685:O685"/>
    <mergeCell ref="A684:O684"/>
    <mergeCell ref="G703:H703"/>
    <mergeCell ref="B785:B790"/>
    <mergeCell ref="A785:A790"/>
    <mergeCell ref="C768:C770"/>
    <mergeCell ref="G839:H839"/>
    <mergeCell ref="C735:C738"/>
    <mergeCell ref="A821:A825"/>
    <mergeCell ref="C834:C837"/>
    <mergeCell ref="A809:C809"/>
    <mergeCell ref="D809:E809"/>
    <mergeCell ref="D820:E820"/>
    <mergeCell ref="L231:L254"/>
    <mergeCell ref="L257:L264"/>
    <mergeCell ref="L267:L301"/>
    <mergeCell ref="L305:L362"/>
    <mergeCell ref="L365:L421"/>
    <mergeCell ref="L425:L444"/>
    <mergeCell ref="L448:L472"/>
    <mergeCell ref="L476:L501"/>
    <mergeCell ref="L504:L515"/>
    <mergeCell ref="L519:L521"/>
    <mergeCell ref="L524:L530"/>
    <mergeCell ref="L533:L535"/>
    <mergeCell ref="L537:L539"/>
    <mergeCell ref="L542:L547"/>
    <mergeCell ref="L550:L552"/>
    <mergeCell ref="L557:L563"/>
    <mergeCell ref="H403:J403"/>
    <mergeCell ref="C404:D404"/>
    <mergeCell ref="H404:J404"/>
    <mergeCell ref="L862:L866"/>
    <mergeCell ref="L678:L680"/>
    <mergeCell ref="L686:L691"/>
    <mergeCell ref="L697:L699"/>
    <mergeCell ref="L708:L718"/>
    <mergeCell ref="L724:L729"/>
    <mergeCell ref="L735:L738"/>
    <mergeCell ref="L744:L747"/>
    <mergeCell ref="L756:L762"/>
    <mergeCell ref="L768:L770"/>
    <mergeCell ref="L776:L779"/>
    <mergeCell ref="L785:L790"/>
    <mergeCell ref="L796:L801"/>
    <mergeCell ref="L810:L815"/>
    <mergeCell ref="L821:L825"/>
    <mergeCell ref="L834:L837"/>
    <mergeCell ref="L5:L10"/>
    <mergeCell ref="L16:L19"/>
    <mergeCell ref="L25:L29"/>
    <mergeCell ref="L35:L38"/>
    <mergeCell ref="L44:L49"/>
    <mergeCell ref="L55:L60"/>
    <mergeCell ref="L66:L69"/>
    <mergeCell ref="L75:L77"/>
    <mergeCell ref="L83:L86"/>
    <mergeCell ref="L92:L95"/>
    <mergeCell ref="L101:L105"/>
    <mergeCell ref="L111:L116"/>
    <mergeCell ref="L122:L125"/>
    <mergeCell ref="L134:L142"/>
    <mergeCell ref="L148:L159"/>
    <mergeCell ref="L162:L164"/>
    <mergeCell ref="L167:L188"/>
    <mergeCell ref="A20:O20"/>
    <mergeCell ref="A11:O11"/>
    <mergeCell ref="G144:O144"/>
    <mergeCell ref="A143:O143"/>
    <mergeCell ref="K134:K142"/>
    <mergeCell ref="K148:K159"/>
    <mergeCell ref="D34:E34"/>
    <mergeCell ref="K35:K38"/>
    <mergeCell ref="K44:K49"/>
    <mergeCell ref="B83:B86"/>
    <mergeCell ref="A73:O73"/>
    <mergeCell ref="O92:O95"/>
    <mergeCell ref="H175:J175"/>
    <mergeCell ref="H174:J174"/>
    <mergeCell ref="H173:J173"/>
    <mergeCell ref="D422:E422"/>
    <mergeCell ref="A304:O304"/>
    <mergeCell ref="O305:O362"/>
    <mergeCell ref="A364:O364"/>
    <mergeCell ref="O365:O421"/>
    <mergeCell ref="K305:K362"/>
    <mergeCell ref="K365:K421"/>
    <mergeCell ref="C396:D398"/>
    <mergeCell ref="H396:J396"/>
    <mergeCell ref="H397:J397"/>
    <mergeCell ref="H398:J398"/>
    <mergeCell ref="C399:D403"/>
    <mergeCell ref="H399:J399"/>
    <mergeCell ref="H400:J400"/>
    <mergeCell ref="H401:J401"/>
    <mergeCell ref="H402:J402"/>
    <mergeCell ref="C405:D421"/>
    <mergeCell ref="H405:J405"/>
    <mergeCell ref="H406:J406"/>
    <mergeCell ref="H407:J407"/>
    <mergeCell ref="H408:J408"/>
    <mergeCell ref="H409:J409"/>
    <mergeCell ref="H410:J410"/>
    <mergeCell ref="H411:J411"/>
    <mergeCell ref="H412:J412"/>
    <mergeCell ref="H413:J413"/>
    <mergeCell ref="H414:J414"/>
    <mergeCell ref="H415:J415"/>
    <mergeCell ref="H416:J416"/>
    <mergeCell ref="H417:J417"/>
    <mergeCell ref="H418:J418"/>
    <mergeCell ref="H419:J419"/>
    <mergeCell ref="H420:J420"/>
    <mergeCell ref="H421:J421"/>
    <mergeCell ref="H380:J380"/>
    <mergeCell ref="H381:J381"/>
    <mergeCell ref="H382:J382"/>
    <mergeCell ref="H383:J383"/>
    <mergeCell ref="H384:J384"/>
    <mergeCell ref="H385:J385"/>
    <mergeCell ref="H386:J386"/>
    <mergeCell ref="H387:J387"/>
    <mergeCell ref="H388:J388"/>
    <mergeCell ref="H389:J389"/>
    <mergeCell ref="H390:J390"/>
    <mergeCell ref="H391:J391"/>
    <mergeCell ref="H392:J392"/>
    <mergeCell ref="H393:J393"/>
    <mergeCell ref="H394:J394"/>
    <mergeCell ref="C395:D395"/>
    <mergeCell ref="H395:J395"/>
    <mergeCell ref="C362:D362"/>
    <mergeCell ref="H362:J362"/>
    <mergeCell ref="D363:E363"/>
    <mergeCell ref="A365:A421"/>
    <mergeCell ref="B365:B421"/>
    <mergeCell ref="C365:D365"/>
    <mergeCell ref="H365:J365"/>
    <mergeCell ref="M365:M421"/>
    <mergeCell ref="N365:N421"/>
    <mergeCell ref="C366:D368"/>
    <mergeCell ref="H366:J366"/>
    <mergeCell ref="H367:J367"/>
    <mergeCell ref="H368:J368"/>
    <mergeCell ref="C369:D371"/>
    <mergeCell ref="H369:J369"/>
    <mergeCell ref="H370:J370"/>
    <mergeCell ref="H371:J371"/>
    <mergeCell ref="C372:D376"/>
    <mergeCell ref="H372:J372"/>
    <mergeCell ref="H373:J373"/>
    <mergeCell ref="H374:J374"/>
    <mergeCell ref="H375:J375"/>
    <mergeCell ref="H376:J376"/>
    <mergeCell ref="C377:D377"/>
    <mergeCell ref="H377:J377"/>
    <mergeCell ref="C378:D394"/>
    <mergeCell ref="H378:J378"/>
    <mergeCell ref="H379:J379"/>
    <mergeCell ref="A305:A362"/>
    <mergeCell ref="B305:B362"/>
    <mergeCell ref="C335:D335"/>
    <mergeCell ref="H335:J335"/>
    <mergeCell ref="C336:D338"/>
    <mergeCell ref="H336:J336"/>
    <mergeCell ref="H337:J337"/>
    <mergeCell ref="H338:J338"/>
    <mergeCell ref="C339:D343"/>
    <mergeCell ref="H339:J339"/>
    <mergeCell ref="H340:J340"/>
    <mergeCell ref="H341:J341"/>
    <mergeCell ref="H342:J342"/>
    <mergeCell ref="H343:J343"/>
    <mergeCell ref="C344:D344"/>
    <mergeCell ref="H344:J344"/>
    <mergeCell ref="C345:D361"/>
    <mergeCell ref="H345:J345"/>
    <mergeCell ref="H346:J346"/>
    <mergeCell ref="H347:J347"/>
    <mergeCell ref="H348:J348"/>
    <mergeCell ref="H349:J349"/>
    <mergeCell ref="H350:J350"/>
    <mergeCell ref="H351:J351"/>
    <mergeCell ref="H352:J352"/>
    <mergeCell ref="H353:J353"/>
    <mergeCell ref="H354:J354"/>
    <mergeCell ref="H355:J355"/>
    <mergeCell ref="H356:J356"/>
    <mergeCell ref="H357:J357"/>
    <mergeCell ref="H358:J358"/>
    <mergeCell ref="H359:J359"/>
    <mergeCell ref="H360:J360"/>
    <mergeCell ref="H361:J361"/>
    <mergeCell ref="A735:A738"/>
    <mergeCell ref="M735:M738"/>
    <mergeCell ref="A723:C723"/>
    <mergeCell ref="A648:A653"/>
    <mergeCell ref="A659:A664"/>
    <mergeCell ref="N708:N718"/>
    <mergeCell ref="C305:D305"/>
    <mergeCell ref="H305:J305"/>
    <mergeCell ref="M305:M362"/>
    <mergeCell ref="N305:N362"/>
    <mergeCell ref="C306:D308"/>
    <mergeCell ref="H306:J306"/>
    <mergeCell ref="H307:J307"/>
    <mergeCell ref="H308:J308"/>
    <mergeCell ref="C309:D311"/>
    <mergeCell ref="H309:J309"/>
    <mergeCell ref="H310:J310"/>
    <mergeCell ref="H311:J311"/>
    <mergeCell ref="C312:D316"/>
    <mergeCell ref="H312:J312"/>
    <mergeCell ref="A476:A501"/>
    <mergeCell ref="M476:M501"/>
    <mergeCell ref="C464:C468"/>
    <mergeCell ref="C448:C451"/>
    <mergeCell ref="C460:C463"/>
    <mergeCell ref="H501:J501"/>
    <mergeCell ref="H462:J462"/>
    <mergeCell ref="H499:J499"/>
    <mergeCell ref="H500:J500"/>
    <mergeCell ref="H472:J472"/>
    <mergeCell ref="C469:C472"/>
    <mergeCell ref="B448:B472"/>
    <mergeCell ref="A796:A801"/>
    <mergeCell ref="A647:C647"/>
    <mergeCell ref="B697:B699"/>
    <mergeCell ref="A697:A699"/>
    <mergeCell ref="D685:E685"/>
    <mergeCell ref="G868:H868"/>
    <mergeCell ref="G878:H878"/>
    <mergeCell ref="G731:H731"/>
    <mergeCell ref="G740:H740"/>
    <mergeCell ref="G749:H749"/>
    <mergeCell ref="A795:C795"/>
    <mergeCell ref="D795:E795"/>
    <mergeCell ref="K637:K642"/>
    <mergeCell ref="K648:K653"/>
    <mergeCell ref="K659:K664"/>
    <mergeCell ref="K670:K672"/>
    <mergeCell ref="K678:K680"/>
    <mergeCell ref="K686:K691"/>
    <mergeCell ref="K697:K699"/>
    <mergeCell ref="K708:K718"/>
    <mergeCell ref="K724:K729"/>
    <mergeCell ref="K735:K738"/>
    <mergeCell ref="K744:K747"/>
    <mergeCell ref="K756:K762"/>
    <mergeCell ref="G674:H674"/>
    <mergeCell ref="C678:C680"/>
    <mergeCell ref="B678:B680"/>
    <mergeCell ref="C637:C642"/>
    <mergeCell ref="A743:C743"/>
    <mergeCell ref="A676:O676"/>
    <mergeCell ref="A734:C734"/>
    <mergeCell ref="D734:E734"/>
    <mergeCell ref="A616:A621"/>
    <mergeCell ref="B594:B597"/>
    <mergeCell ref="G720:H720"/>
    <mergeCell ref="G601:H601"/>
    <mergeCell ref="D696:E696"/>
    <mergeCell ref="A686:A691"/>
    <mergeCell ref="A657:O657"/>
    <mergeCell ref="A654:O654"/>
    <mergeCell ref="H514:J514"/>
    <mergeCell ref="C714:C718"/>
    <mergeCell ref="D647:E647"/>
    <mergeCell ref="G514:G515"/>
    <mergeCell ref="A504:A515"/>
    <mergeCell ref="B504:B515"/>
    <mergeCell ref="G880:H880"/>
    <mergeCell ref="G817:H817"/>
    <mergeCell ref="G827:H827"/>
    <mergeCell ref="G805:H805"/>
    <mergeCell ref="G829:H829"/>
    <mergeCell ref="G772:H772"/>
    <mergeCell ref="G781:H781"/>
    <mergeCell ref="A775:C775"/>
    <mergeCell ref="D775:E775"/>
    <mergeCell ref="A776:A779"/>
    <mergeCell ref="A708:A718"/>
    <mergeCell ref="C686:C691"/>
    <mergeCell ref="B708:B718"/>
    <mergeCell ref="C697:C699"/>
    <mergeCell ref="G792:H792"/>
    <mergeCell ref="G803:H803"/>
    <mergeCell ref="C796:C801"/>
    <mergeCell ref="B796:B801"/>
    <mergeCell ref="B648:B653"/>
    <mergeCell ref="M648:M653"/>
    <mergeCell ref="A604:C604"/>
    <mergeCell ref="H542:J542"/>
    <mergeCell ref="H530:J530"/>
    <mergeCell ref="H533:J533"/>
    <mergeCell ref="H534:J534"/>
    <mergeCell ref="H535:J535"/>
    <mergeCell ref="H537:J537"/>
    <mergeCell ref="H538:J538"/>
    <mergeCell ref="H539:J539"/>
    <mergeCell ref="G599:H599"/>
    <mergeCell ref="N724:N729"/>
    <mergeCell ref="N735:N738"/>
    <mergeCell ref="A582:C582"/>
    <mergeCell ref="A593:C593"/>
    <mergeCell ref="D593:E593"/>
    <mergeCell ref="G666:H666"/>
    <mergeCell ref="G682:H682"/>
    <mergeCell ref="A626:C626"/>
    <mergeCell ref="D723:E723"/>
    <mergeCell ref="N659:N664"/>
    <mergeCell ref="N670:N672"/>
    <mergeCell ref="N678:N680"/>
    <mergeCell ref="N686:N691"/>
    <mergeCell ref="N697:N699"/>
    <mergeCell ref="A637:A642"/>
    <mergeCell ref="G590:H590"/>
    <mergeCell ref="A635:O635"/>
    <mergeCell ref="A632:O632"/>
    <mergeCell ref="A677:C677"/>
    <mergeCell ref="M697:M699"/>
    <mergeCell ref="G626:O626"/>
    <mergeCell ref="N594:N597"/>
    <mergeCell ref="N605:N610"/>
    <mergeCell ref="N616:N621"/>
    <mergeCell ref="M670:M672"/>
    <mergeCell ref="C627:C631"/>
    <mergeCell ref="N569:N577"/>
    <mergeCell ref="N583:N588"/>
    <mergeCell ref="O569:O577"/>
    <mergeCell ref="O583:O588"/>
    <mergeCell ref="O594:O597"/>
    <mergeCell ref="O616:O621"/>
    <mergeCell ref="C670:C672"/>
    <mergeCell ref="L569:L577"/>
    <mergeCell ref="L583:L588"/>
    <mergeCell ref="L594:L597"/>
    <mergeCell ref="L605:L610"/>
    <mergeCell ref="L616:L621"/>
    <mergeCell ref="L627:L631"/>
    <mergeCell ref="L637:L642"/>
    <mergeCell ref="L648:L653"/>
    <mergeCell ref="L659:L664"/>
    <mergeCell ref="L670:L672"/>
    <mergeCell ref="N627:N631"/>
    <mergeCell ref="N519:N521"/>
    <mergeCell ref="H488:J488"/>
    <mergeCell ref="H489:J489"/>
    <mergeCell ref="O476:O501"/>
    <mergeCell ref="H486:J486"/>
    <mergeCell ref="G503:O503"/>
    <mergeCell ref="A502:O502"/>
    <mergeCell ref="B519:B521"/>
    <mergeCell ref="O519:O521"/>
    <mergeCell ref="G518:O518"/>
    <mergeCell ref="H511:J511"/>
    <mergeCell ref="K504:K515"/>
    <mergeCell ref="K519:K521"/>
    <mergeCell ref="K524:K530"/>
    <mergeCell ref="H513:J513"/>
    <mergeCell ref="H529:J529"/>
    <mergeCell ref="A522:O522"/>
    <mergeCell ref="H524:J524"/>
    <mergeCell ref="C494:C499"/>
    <mergeCell ref="C492:C493"/>
    <mergeCell ref="H519:J519"/>
    <mergeCell ref="H493:J493"/>
    <mergeCell ref="D503:E503"/>
    <mergeCell ref="B476:B501"/>
    <mergeCell ref="C514:C515"/>
    <mergeCell ref="H476:J476"/>
    <mergeCell ref="A567:O567"/>
    <mergeCell ref="K533:K535"/>
    <mergeCell ref="G701:H701"/>
    <mergeCell ref="H543:J543"/>
    <mergeCell ref="H544:J544"/>
    <mergeCell ref="M542:M547"/>
    <mergeCell ref="A615:C615"/>
    <mergeCell ref="M583:M588"/>
    <mergeCell ref="D582:E582"/>
    <mergeCell ref="K616:K621"/>
    <mergeCell ref="A557:A563"/>
    <mergeCell ref="G669:O669"/>
    <mergeCell ref="A668:O668"/>
    <mergeCell ref="A673:O673"/>
    <mergeCell ref="M594:M597"/>
    <mergeCell ref="B605:B610"/>
    <mergeCell ref="C533:C535"/>
    <mergeCell ref="C537:C539"/>
    <mergeCell ref="K537:K539"/>
    <mergeCell ref="K542:K547"/>
    <mergeCell ref="K550:K552"/>
    <mergeCell ref="A678:A680"/>
    <mergeCell ref="H545:J545"/>
    <mergeCell ref="C648:C653"/>
    <mergeCell ref="B670:B672"/>
    <mergeCell ref="G677:O677"/>
    <mergeCell ref="M637:M642"/>
    <mergeCell ref="D615:E615"/>
    <mergeCell ref="D669:E669"/>
    <mergeCell ref="B637:B642"/>
    <mergeCell ref="A569:A577"/>
    <mergeCell ref="B569:B577"/>
    <mergeCell ref="A5:A10"/>
    <mergeCell ref="A16:A19"/>
    <mergeCell ref="A25:A29"/>
    <mergeCell ref="H458:J458"/>
    <mergeCell ref="H520:J520"/>
    <mergeCell ref="H521:J521"/>
    <mergeCell ref="N537:N539"/>
    <mergeCell ref="H492:J492"/>
    <mergeCell ref="C550:C552"/>
    <mergeCell ref="H512:J512"/>
    <mergeCell ref="A518:C518"/>
    <mergeCell ref="D518:E518"/>
    <mergeCell ref="A540:O540"/>
    <mergeCell ref="C44:C49"/>
    <mergeCell ref="A100:C100"/>
    <mergeCell ref="C169:C175"/>
    <mergeCell ref="C177:C178"/>
    <mergeCell ref="M134:M142"/>
    <mergeCell ref="A134:A142"/>
    <mergeCell ref="M537:M539"/>
    <mergeCell ref="A541:C541"/>
    <mergeCell ref="D541:E541"/>
    <mergeCell ref="D523:E523"/>
    <mergeCell ref="H525:J525"/>
    <mergeCell ref="H547:J547"/>
    <mergeCell ref="H546:J546"/>
    <mergeCell ref="M524:M530"/>
    <mergeCell ref="B524:B530"/>
    <mergeCell ref="A519:A521"/>
    <mergeCell ref="C524:C530"/>
    <mergeCell ref="M519:M521"/>
    <mergeCell ref="A524:A530"/>
    <mergeCell ref="G127:H127"/>
    <mergeCell ref="A96:O96"/>
    <mergeCell ref="G100:O100"/>
    <mergeCell ref="A99:O99"/>
    <mergeCell ref="A106:O106"/>
    <mergeCell ref="M101:M105"/>
    <mergeCell ref="A122:A125"/>
    <mergeCell ref="A111:A116"/>
    <mergeCell ref="A532:C532"/>
    <mergeCell ref="D532:E532"/>
    <mergeCell ref="M533:M535"/>
    <mergeCell ref="C297:C300"/>
    <mergeCell ref="N524:N530"/>
    <mergeCell ref="N533:N535"/>
    <mergeCell ref="A516:O516"/>
    <mergeCell ref="C240:E240"/>
    <mergeCell ref="C478:C479"/>
    <mergeCell ref="C480:C481"/>
    <mergeCell ref="C482:C491"/>
    <mergeCell ref="H504:J504"/>
    <mergeCell ref="H505:J505"/>
    <mergeCell ref="G523:O523"/>
    <mergeCell ref="G532:O532"/>
    <mergeCell ref="A531:O531"/>
    <mergeCell ref="C241:E241"/>
    <mergeCell ref="C504:C505"/>
    <mergeCell ref="B533:B539"/>
    <mergeCell ref="A533:A539"/>
    <mergeCell ref="H528:J528"/>
    <mergeCell ref="H526:J526"/>
    <mergeCell ref="H527:J527"/>
    <mergeCell ref="H483:J483"/>
    <mergeCell ref="A42:O42"/>
    <mergeCell ref="A30:O30"/>
    <mergeCell ref="A70:O70"/>
    <mergeCell ref="K25:K29"/>
    <mergeCell ref="A34:C34"/>
    <mergeCell ref="M5:M10"/>
    <mergeCell ref="A61:O61"/>
    <mergeCell ref="G82:O82"/>
    <mergeCell ref="A81:O81"/>
    <mergeCell ref="G91:O91"/>
    <mergeCell ref="A87:O87"/>
    <mergeCell ref="O83:O86"/>
    <mergeCell ref="K5:K10"/>
    <mergeCell ref="G79:H79"/>
    <mergeCell ref="G31:H31"/>
    <mergeCell ref="A74:C74"/>
    <mergeCell ref="G40:H40"/>
    <mergeCell ref="G51:H51"/>
    <mergeCell ref="G62:H62"/>
    <mergeCell ref="G71:H71"/>
    <mergeCell ref="O5:O10"/>
    <mergeCell ref="M35:M38"/>
    <mergeCell ref="M55:M60"/>
    <mergeCell ref="M66:M69"/>
    <mergeCell ref="M44:M49"/>
    <mergeCell ref="G12:H12"/>
    <mergeCell ref="G21:H21"/>
    <mergeCell ref="A35:A38"/>
    <mergeCell ref="B25:B29"/>
    <mergeCell ref="A44:A49"/>
    <mergeCell ref="B16:B19"/>
    <mergeCell ref="C16:C19"/>
    <mergeCell ref="O872:O876"/>
    <mergeCell ref="A861:C861"/>
    <mergeCell ref="B851:B856"/>
    <mergeCell ref="A851:A856"/>
    <mergeCell ref="M851:M856"/>
    <mergeCell ref="D850:E850"/>
    <mergeCell ref="M872:M876"/>
    <mergeCell ref="A871:C871"/>
    <mergeCell ref="D871:E871"/>
    <mergeCell ref="D861:E861"/>
    <mergeCell ref="K851:K856"/>
    <mergeCell ref="N843:N845"/>
    <mergeCell ref="O724:O729"/>
    <mergeCell ref="O735:O738"/>
    <mergeCell ref="O744:O747"/>
    <mergeCell ref="O756:O762"/>
    <mergeCell ref="O768:O770"/>
    <mergeCell ref="B843:B845"/>
    <mergeCell ref="A843:A845"/>
    <mergeCell ref="B834:B837"/>
    <mergeCell ref="M843:M845"/>
    <mergeCell ref="A771:O771"/>
    <mergeCell ref="C785:C790"/>
    <mergeCell ref="B756:B762"/>
    <mergeCell ref="D755:E755"/>
    <mergeCell ref="D784:E784"/>
    <mergeCell ref="L872:L876"/>
    <mergeCell ref="L843:L845"/>
    <mergeCell ref="L851:L856"/>
    <mergeCell ref="A834:A837"/>
    <mergeCell ref="D833:E833"/>
    <mergeCell ref="A816:O816"/>
    <mergeCell ref="A833:C833"/>
    <mergeCell ref="G767:O767"/>
    <mergeCell ref="A767:C767"/>
    <mergeCell ref="D767:E767"/>
    <mergeCell ref="B768:B770"/>
    <mergeCell ref="C776:C779"/>
    <mergeCell ref="A802:O802"/>
    <mergeCell ref="M16:M19"/>
    <mergeCell ref="G65:O65"/>
    <mergeCell ref="C5:C10"/>
    <mergeCell ref="C862:C866"/>
    <mergeCell ref="B862:B866"/>
    <mergeCell ref="M862:M866"/>
    <mergeCell ref="C851:C856"/>
    <mergeCell ref="H495:J495"/>
    <mergeCell ref="H496:J496"/>
    <mergeCell ref="H498:J498"/>
    <mergeCell ref="B5:B10"/>
    <mergeCell ref="B35:B38"/>
    <mergeCell ref="C35:C38"/>
    <mergeCell ref="A65:C65"/>
    <mergeCell ref="G107:H107"/>
    <mergeCell ref="A82:C82"/>
    <mergeCell ref="C75:C77"/>
    <mergeCell ref="M75:M77"/>
    <mergeCell ref="A75:A77"/>
    <mergeCell ref="O796:O801"/>
    <mergeCell ref="O776:O779"/>
    <mergeCell ref="A594:A597"/>
    <mergeCell ref="B75:B77"/>
    <mergeCell ref="B101:B105"/>
    <mergeCell ref="D74:E74"/>
    <mergeCell ref="M821:M825"/>
    <mergeCell ref="M810:M815"/>
    <mergeCell ref="C810:C815"/>
    <mergeCell ref="B810:B815"/>
    <mergeCell ref="A810:A815"/>
    <mergeCell ref="B821:B825"/>
    <mergeCell ref="C821:C825"/>
    <mergeCell ref="O627:O631"/>
    <mergeCell ref="O637:O642"/>
    <mergeCell ref="G636:O636"/>
    <mergeCell ref="K627:K631"/>
    <mergeCell ref="C659:C664"/>
    <mergeCell ref="B659:B664"/>
    <mergeCell ref="O605:O610"/>
    <mergeCell ref="C605:C610"/>
    <mergeCell ref="G655:H655"/>
    <mergeCell ref="N796:N801"/>
    <mergeCell ref="M796:M801"/>
    <mergeCell ref="K810:K815"/>
    <mergeCell ref="K796:K801"/>
    <mergeCell ref="K785:K790"/>
    <mergeCell ref="G809:O809"/>
    <mergeCell ref="A808:O808"/>
    <mergeCell ref="A820:C820"/>
    <mergeCell ref="A696:C696"/>
    <mergeCell ref="A670:A672"/>
    <mergeCell ref="G713:J713"/>
    <mergeCell ref="A669:C669"/>
    <mergeCell ref="C708:C712"/>
    <mergeCell ref="D658:E658"/>
    <mergeCell ref="D713:E713"/>
    <mergeCell ref="A685:C685"/>
    <mergeCell ref="G536:J536"/>
    <mergeCell ref="G565:H565"/>
    <mergeCell ref="C569:C577"/>
    <mergeCell ref="A583:A588"/>
    <mergeCell ref="H491:J491"/>
    <mergeCell ref="H515:J515"/>
    <mergeCell ref="O708:O718"/>
    <mergeCell ref="D604:E604"/>
    <mergeCell ref="A755:C755"/>
    <mergeCell ref="M627:M631"/>
    <mergeCell ref="A592:O592"/>
    <mergeCell ref="A589:O589"/>
    <mergeCell ref="N637:N642"/>
    <mergeCell ref="N648:N653"/>
    <mergeCell ref="G623:H623"/>
    <mergeCell ref="G633:H633"/>
    <mergeCell ref="M659:M664"/>
    <mergeCell ref="A658:C658"/>
    <mergeCell ref="O542:O547"/>
    <mergeCell ref="G556:O556"/>
    <mergeCell ref="N542:N547"/>
    <mergeCell ref="N550:N552"/>
    <mergeCell ref="N557:N563"/>
    <mergeCell ref="A542:A547"/>
    <mergeCell ref="M686:M691"/>
    <mergeCell ref="A643:O643"/>
    <mergeCell ref="D677:E677"/>
    <mergeCell ref="G693:H693"/>
    <mergeCell ref="A564:O564"/>
    <mergeCell ref="G658:O658"/>
    <mergeCell ref="A553:O553"/>
    <mergeCell ref="G549:O549"/>
    <mergeCell ref="M744:M747"/>
    <mergeCell ref="G751:H751"/>
    <mergeCell ref="A768:A770"/>
    <mergeCell ref="G764:H764"/>
    <mergeCell ref="D743:E743"/>
    <mergeCell ref="A763:O763"/>
    <mergeCell ref="B776:B779"/>
    <mergeCell ref="A739:O739"/>
    <mergeCell ref="A625:O625"/>
    <mergeCell ref="A622:O622"/>
    <mergeCell ref="G615:O615"/>
    <mergeCell ref="A614:O614"/>
    <mergeCell ref="A611:O611"/>
    <mergeCell ref="K557:K563"/>
    <mergeCell ref="K569:K577"/>
    <mergeCell ref="A555:O555"/>
    <mergeCell ref="C542:C547"/>
    <mergeCell ref="B542:B547"/>
    <mergeCell ref="A548:O548"/>
    <mergeCell ref="B616:B621"/>
    <mergeCell ref="G612:H612"/>
    <mergeCell ref="A568:C568"/>
    <mergeCell ref="D568:E568"/>
    <mergeCell ref="A556:C556"/>
    <mergeCell ref="D556:E556"/>
    <mergeCell ref="M616:M621"/>
    <mergeCell ref="A549:C549"/>
    <mergeCell ref="B557:B563"/>
    <mergeCell ref="C616:C621"/>
    <mergeCell ref="D549:E549"/>
    <mergeCell ref="G568:O568"/>
    <mergeCell ref="M557:M563"/>
    <mergeCell ref="H551:J551"/>
    <mergeCell ref="H552:J552"/>
    <mergeCell ref="B550:B552"/>
    <mergeCell ref="A550:A552"/>
    <mergeCell ref="C557:C563"/>
    <mergeCell ref="A605:A610"/>
    <mergeCell ref="O533:O535"/>
    <mergeCell ref="O537:O539"/>
    <mergeCell ref="H436:J436"/>
    <mergeCell ref="H469:J469"/>
    <mergeCell ref="G447:O447"/>
    <mergeCell ref="H438:J438"/>
    <mergeCell ref="H485:J485"/>
    <mergeCell ref="M448:M472"/>
    <mergeCell ref="H464:J464"/>
    <mergeCell ref="D475:E475"/>
    <mergeCell ref="H455:J455"/>
    <mergeCell ref="H456:J456"/>
    <mergeCell ref="H480:J480"/>
    <mergeCell ref="H497:J497"/>
    <mergeCell ref="H481:J481"/>
    <mergeCell ref="H482:J482"/>
    <mergeCell ref="H507:J507"/>
    <mergeCell ref="O448:O472"/>
    <mergeCell ref="M550:M552"/>
    <mergeCell ref="K583:K588"/>
    <mergeCell ref="K594:K597"/>
    <mergeCell ref="K605:K610"/>
    <mergeCell ref="G579:H579"/>
    <mergeCell ref="H506:J506"/>
    <mergeCell ref="H490:J490"/>
    <mergeCell ref="D536:E536"/>
    <mergeCell ref="O851:O856"/>
    <mergeCell ref="O862:O866"/>
    <mergeCell ref="K862:K866"/>
    <mergeCell ref="D842:E842"/>
    <mergeCell ref="A850:C850"/>
    <mergeCell ref="M768:M770"/>
    <mergeCell ref="M785:M790"/>
    <mergeCell ref="A784:C784"/>
    <mergeCell ref="C756:C762"/>
    <mergeCell ref="C510:C511"/>
    <mergeCell ref="G644:H644"/>
    <mergeCell ref="M569:M577"/>
    <mergeCell ref="B627:B631"/>
    <mergeCell ref="A627:A631"/>
    <mergeCell ref="D626:E626"/>
    <mergeCell ref="A636:C636"/>
    <mergeCell ref="D636:E636"/>
    <mergeCell ref="B735:B738"/>
    <mergeCell ref="G784:O784"/>
    <mergeCell ref="A783:O783"/>
    <mergeCell ref="A780:O780"/>
    <mergeCell ref="B686:B691"/>
    <mergeCell ref="M776:M779"/>
    <mergeCell ref="O810:O815"/>
    <mergeCell ref="O821:O825"/>
    <mergeCell ref="O834:O837"/>
    <mergeCell ref="A719:O719"/>
    <mergeCell ref="G755:O755"/>
    <mergeCell ref="A754:O754"/>
    <mergeCell ref="A748:O748"/>
    <mergeCell ref="M504:M515"/>
    <mergeCell ref="H550:J550"/>
    <mergeCell ref="C476:C477"/>
    <mergeCell ref="C435:C437"/>
    <mergeCell ref="H300:J300"/>
    <mergeCell ref="H301:J301"/>
    <mergeCell ref="H425:J425"/>
    <mergeCell ref="C430:C431"/>
    <mergeCell ref="H470:J470"/>
    <mergeCell ref="H471:J471"/>
    <mergeCell ref="A447:C447"/>
    <mergeCell ref="G276:G292"/>
    <mergeCell ref="H459:J459"/>
    <mergeCell ref="H460:J460"/>
    <mergeCell ref="H461:J461"/>
    <mergeCell ref="H429:J429"/>
    <mergeCell ref="G424:O424"/>
    <mergeCell ref="A445:O445"/>
    <mergeCell ref="A475:C475"/>
    <mergeCell ref="H465:J465"/>
    <mergeCell ref="H466:J466"/>
    <mergeCell ref="H318:J318"/>
    <mergeCell ref="H319:J319"/>
    <mergeCell ref="H320:J320"/>
    <mergeCell ref="H321:J321"/>
    <mergeCell ref="H322:J322"/>
    <mergeCell ref="H323:J323"/>
    <mergeCell ref="H324:J324"/>
    <mergeCell ref="H325:J325"/>
    <mergeCell ref="H326:J326"/>
    <mergeCell ref="H327:J327"/>
    <mergeCell ref="H328:J328"/>
    <mergeCell ref="H329:J329"/>
    <mergeCell ref="H330:J330"/>
    <mergeCell ref="C251:E251"/>
    <mergeCell ref="C250:E250"/>
    <mergeCell ref="H254:J254"/>
    <mergeCell ref="C242:E242"/>
    <mergeCell ref="H142:J142"/>
    <mergeCell ref="H145:J145"/>
    <mergeCell ref="H148:J148"/>
    <mergeCell ref="H149:J149"/>
    <mergeCell ref="H240:J240"/>
    <mergeCell ref="H241:J241"/>
    <mergeCell ref="H242:J242"/>
    <mergeCell ref="H252:J252"/>
    <mergeCell ref="C245:E245"/>
    <mergeCell ref="C244:E244"/>
    <mergeCell ref="C243:E243"/>
    <mergeCell ref="G230:O230"/>
    <mergeCell ref="A229:O229"/>
    <mergeCell ref="H196:J196"/>
    <mergeCell ref="H197:J197"/>
    <mergeCell ref="C184:C187"/>
    <mergeCell ref="H171:J171"/>
    <mergeCell ref="H170:J170"/>
    <mergeCell ref="H172:J172"/>
    <mergeCell ref="C167:C168"/>
    <mergeCell ref="G167:G168"/>
    <mergeCell ref="H180:J180"/>
    <mergeCell ref="H179:J179"/>
    <mergeCell ref="H239:J239"/>
    <mergeCell ref="B134:B142"/>
    <mergeCell ref="H151:J151"/>
    <mergeCell ref="H185:J185"/>
    <mergeCell ref="H184:J184"/>
    <mergeCell ref="B44:B49"/>
    <mergeCell ref="D54:E54"/>
    <mergeCell ref="A54:C54"/>
    <mergeCell ref="A43:C43"/>
    <mergeCell ref="A83:A86"/>
    <mergeCell ref="A92:A95"/>
    <mergeCell ref="B92:B95"/>
    <mergeCell ref="M25:M29"/>
    <mergeCell ref="M148:M159"/>
    <mergeCell ref="D166:E166"/>
    <mergeCell ref="A91:C91"/>
    <mergeCell ref="G129:H129"/>
    <mergeCell ref="D43:E43"/>
    <mergeCell ref="D65:E65"/>
    <mergeCell ref="D82:E82"/>
    <mergeCell ref="M83:M86"/>
    <mergeCell ref="A66:A69"/>
    <mergeCell ref="H154:J154"/>
    <mergeCell ref="A161:C161"/>
    <mergeCell ref="C92:C95"/>
    <mergeCell ref="H155:J155"/>
    <mergeCell ref="H162:J162"/>
    <mergeCell ref="B162:B164"/>
    <mergeCell ref="B122:B125"/>
    <mergeCell ref="A165:O165"/>
    <mergeCell ref="K162:K164"/>
    <mergeCell ref="A166:C166"/>
    <mergeCell ref="H134:J134"/>
    <mergeCell ref="G166:O166"/>
    <mergeCell ref="A50:O50"/>
    <mergeCell ref="A39:O39"/>
    <mergeCell ref="G43:O43"/>
    <mergeCell ref="K16:K19"/>
    <mergeCell ref="B191:B228"/>
    <mergeCell ref="C224:C227"/>
    <mergeCell ref="H192:J192"/>
    <mergeCell ref="H191:J191"/>
    <mergeCell ref="K191:K228"/>
    <mergeCell ref="H228:J228"/>
    <mergeCell ref="A160:O160"/>
    <mergeCell ref="A162:A164"/>
    <mergeCell ref="C163:C164"/>
    <mergeCell ref="H207:J207"/>
    <mergeCell ref="H150:J150"/>
    <mergeCell ref="H152:J152"/>
    <mergeCell ref="C25:C29"/>
    <mergeCell ref="H188:J188"/>
    <mergeCell ref="H194:J194"/>
    <mergeCell ref="H195:J195"/>
    <mergeCell ref="H202:J202"/>
    <mergeCell ref="H153:J153"/>
    <mergeCell ref="D161:E161"/>
    <mergeCell ref="H183:J183"/>
    <mergeCell ref="H182:J182"/>
    <mergeCell ref="H187:J187"/>
    <mergeCell ref="O134:O142"/>
    <mergeCell ref="O148:O159"/>
    <mergeCell ref="A146:O146"/>
    <mergeCell ref="A147:C147"/>
    <mergeCell ref="D147:E147"/>
    <mergeCell ref="H178:J178"/>
    <mergeCell ref="H177:J177"/>
    <mergeCell ref="H176:J176"/>
    <mergeCell ref="H198:J198"/>
    <mergeCell ref="D4:E4"/>
    <mergeCell ref="D15:E15"/>
    <mergeCell ref="D24:E24"/>
    <mergeCell ref="C231:E231"/>
    <mergeCell ref="A133:C133"/>
    <mergeCell ref="A144:C144"/>
    <mergeCell ref="D144:E144"/>
    <mergeCell ref="D133:E133"/>
    <mergeCell ref="H156:J156"/>
    <mergeCell ref="H157:J157"/>
    <mergeCell ref="H158:J158"/>
    <mergeCell ref="C148:C159"/>
    <mergeCell ref="B148:B159"/>
    <mergeCell ref="A148:A159"/>
    <mergeCell ref="H159:J159"/>
    <mergeCell ref="C134:C142"/>
    <mergeCell ref="G97:H97"/>
    <mergeCell ref="A110:C110"/>
    <mergeCell ref="D91:E91"/>
    <mergeCell ref="D100:E100"/>
    <mergeCell ref="A121:C121"/>
    <mergeCell ref="C101:C105"/>
    <mergeCell ref="D110:E110"/>
    <mergeCell ref="C66:C69"/>
    <mergeCell ref="G147:O147"/>
    <mergeCell ref="H205:J205"/>
    <mergeCell ref="H206:J206"/>
    <mergeCell ref="H141:J141"/>
    <mergeCell ref="H193:J193"/>
    <mergeCell ref="H204:J204"/>
    <mergeCell ref="C179:C180"/>
    <mergeCell ref="C182:C183"/>
    <mergeCell ref="G217:G218"/>
    <mergeCell ref="C200:C216"/>
    <mergeCell ref="G200:G216"/>
    <mergeCell ref="H253:J253"/>
    <mergeCell ref="C252:E252"/>
    <mergeCell ref="H181:J181"/>
    <mergeCell ref="G161:O161"/>
    <mergeCell ref="K167:K188"/>
    <mergeCell ref="M167:M188"/>
    <mergeCell ref="H210:J210"/>
    <mergeCell ref="H211:J211"/>
    <mergeCell ref="G184:G187"/>
    <mergeCell ref="C238:E238"/>
    <mergeCell ref="N167:N188"/>
    <mergeCell ref="N191:N228"/>
    <mergeCell ref="N231:N254"/>
    <mergeCell ref="H213:J213"/>
    <mergeCell ref="C247:E247"/>
    <mergeCell ref="G222:G223"/>
    <mergeCell ref="H168:J168"/>
    <mergeCell ref="H167:J167"/>
    <mergeCell ref="H169:J169"/>
    <mergeCell ref="O167:O188"/>
    <mergeCell ref="A190:C190"/>
    <mergeCell ref="D190:E190"/>
    <mergeCell ref="A167:A188"/>
    <mergeCell ref="B167:B188"/>
    <mergeCell ref="G177:G178"/>
    <mergeCell ref="O162:O164"/>
    <mergeCell ref="H164:J164"/>
    <mergeCell ref="H163:J163"/>
    <mergeCell ref="G179:G180"/>
    <mergeCell ref="G190:O190"/>
    <mergeCell ref="A189:O189"/>
    <mergeCell ref="M162:M164"/>
    <mergeCell ref="G182:G183"/>
    <mergeCell ref="G193:G198"/>
    <mergeCell ref="C217:C218"/>
    <mergeCell ref="H217:J217"/>
    <mergeCell ref="H186:J186"/>
    <mergeCell ref="H201:J201"/>
    <mergeCell ref="A191:A228"/>
    <mergeCell ref="L191:L228"/>
    <mergeCell ref="N257:N264"/>
    <mergeCell ref="K231:K254"/>
    <mergeCell ref="K257:K264"/>
    <mergeCell ref="H235:J235"/>
    <mergeCell ref="H227:J227"/>
    <mergeCell ref="H237:J237"/>
    <mergeCell ref="H218:J218"/>
    <mergeCell ref="H215:J215"/>
    <mergeCell ref="H236:J236"/>
    <mergeCell ref="H231:J231"/>
    <mergeCell ref="M231:M254"/>
    <mergeCell ref="C193:C198"/>
    <mergeCell ref="C191:C192"/>
    <mergeCell ref="M191:M228"/>
    <mergeCell ref="H199:J199"/>
    <mergeCell ref="H200:J200"/>
    <mergeCell ref="H225:J225"/>
    <mergeCell ref="H226:J226"/>
    <mergeCell ref="G224:G227"/>
    <mergeCell ref="H233:J233"/>
    <mergeCell ref="H245:J245"/>
    <mergeCell ref="C219:C220"/>
    <mergeCell ref="H283:J283"/>
    <mergeCell ref="H208:J208"/>
    <mergeCell ref="H209:J209"/>
    <mergeCell ref="H214:J214"/>
    <mergeCell ref="O191:O228"/>
    <mergeCell ref="H250:J250"/>
    <mergeCell ref="H251:J251"/>
    <mergeCell ref="G191:G192"/>
    <mergeCell ref="H216:J216"/>
    <mergeCell ref="C230:E230"/>
    <mergeCell ref="H203:J203"/>
    <mergeCell ref="C237:E237"/>
    <mergeCell ref="C236:E236"/>
    <mergeCell ref="C235:E235"/>
    <mergeCell ref="C234:E234"/>
    <mergeCell ref="H219:J219"/>
    <mergeCell ref="H220:J220"/>
    <mergeCell ref="O267:O301"/>
    <mergeCell ref="C246:E246"/>
    <mergeCell ref="H221:J221"/>
    <mergeCell ref="H222:J222"/>
    <mergeCell ref="C295:C296"/>
    <mergeCell ref="H282:J282"/>
    <mergeCell ref="H296:J296"/>
    <mergeCell ref="H297:J297"/>
    <mergeCell ref="H272:J272"/>
    <mergeCell ref="H273:J273"/>
    <mergeCell ref="H234:J234"/>
    <mergeCell ref="H243:J243"/>
    <mergeCell ref="H232:J232"/>
    <mergeCell ref="H212:J212"/>
    <mergeCell ref="H223:J223"/>
    <mergeCell ref="H224:J224"/>
    <mergeCell ref="A101:A105"/>
    <mergeCell ref="B55:B60"/>
    <mergeCell ref="H246:J246"/>
    <mergeCell ref="H247:J247"/>
    <mergeCell ref="G267:G268"/>
    <mergeCell ref="C258:C259"/>
    <mergeCell ref="D266:E266"/>
    <mergeCell ref="A256:C256"/>
    <mergeCell ref="H271:J271"/>
    <mergeCell ref="H249:J249"/>
    <mergeCell ref="A266:C266"/>
    <mergeCell ref="C271:C275"/>
    <mergeCell ref="H268:J268"/>
    <mergeCell ref="G266:O266"/>
    <mergeCell ref="M267:M301"/>
    <mergeCell ref="A265:O265"/>
    <mergeCell ref="G256:O256"/>
    <mergeCell ref="C254:E254"/>
    <mergeCell ref="C253:E253"/>
    <mergeCell ref="C249:E249"/>
    <mergeCell ref="C248:E248"/>
    <mergeCell ref="H263:J263"/>
    <mergeCell ref="H264:J264"/>
    <mergeCell ref="H286:J286"/>
    <mergeCell ref="H289:J289"/>
    <mergeCell ref="H290:J290"/>
    <mergeCell ref="H291:J291"/>
    <mergeCell ref="H292:J292"/>
    <mergeCell ref="H293:J293"/>
    <mergeCell ref="H294:J294"/>
    <mergeCell ref="A120:O120"/>
    <mergeCell ref="G110:O110"/>
    <mergeCell ref="A109:O109"/>
    <mergeCell ref="A117:O117"/>
    <mergeCell ref="A53:O53"/>
    <mergeCell ref="G88:H88"/>
    <mergeCell ref="B111:B116"/>
    <mergeCell ref="K66:K69"/>
    <mergeCell ref="K83:K86"/>
    <mergeCell ref="K55:K60"/>
    <mergeCell ref="C55:C60"/>
    <mergeCell ref="B66:B69"/>
    <mergeCell ref="M92:M95"/>
    <mergeCell ref="A90:O90"/>
    <mergeCell ref="K92:K95"/>
    <mergeCell ref="K101:K105"/>
    <mergeCell ref="K122:K125"/>
    <mergeCell ref="K111:K116"/>
    <mergeCell ref="D121:E121"/>
    <mergeCell ref="G118:H118"/>
    <mergeCell ref="M122:M125"/>
    <mergeCell ref="A55:A60"/>
    <mergeCell ref="C83:C86"/>
    <mergeCell ref="C111:C116"/>
    <mergeCell ref="C122:C125"/>
    <mergeCell ref="M111:M116"/>
    <mergeCell ref="O101:O105"/>
    <mergeCell ref="O111:O116"/>
    <mergeCell ref="O122:O125"/>
    <mergeCell ref="A24:C24"/>
    <mergeCell ref="K75:K77"/>
    <mergeCell ref="O524:O530"/>
    <mergeCell ref="H442:J442"/>
    <mergeCell ref="H244:J244"/>
    <mergeCell ref="G219:G220"/>
    <mergeCell ref="H478:J478"/>
    <mergeCell ref="H479:J479"/>
    <mergeCell ref="A257:A264"/>
    <mergeCell ref="B267:B301"/>
    <mergeCell ref="A267:A301"/>
    <mergeCell ref="H468:J468"/>
    <mergeCell ref="C222:C223"/>
    <mergeCell ref="C438:C441"/>
    <mergeCell ref="C432:C434"/>
    <mergeCell ref="G297:G300"/>
    <mergeCell ref="K267:K301"/>
    <mergeCell ref="K425:K444"/>
    <mergeCell ref="K448:K472"/>
    <mergeCell ref="C442:C444"/>
    <mergeCell ref="H269:J269"/>
    <mergeCell ref="H270:J270"/>
    <mergeCell ref="H463:J463"/>
    <mergeCell ref="A503:C503"/>
    <mergeCell ref="A446:O446"/>
    <mergeCell ref="A64:O64"/>
    <mergeCell ref="A78:O78"/>
    <mergeCell ref="G74:O74"/>
    <mergeCell ref="G133:O133"/>
    <mergeCell ref="A132:O132"/>
    <mergeCell ref="A126:O126"/>
    <mergeCell ref="G121:O121"/>
    <mergeCell ref="O231:O254"/>
    <mergeCell ref="A231:A254"/>
    <mergeCell ref="B231:B254"/>
    <mergeCell ref="D256:E256"/>
    <mergeCell ref="B257:B264"/>
    <mergeCell ref="G261:G262"/>
    <mergeCell ref="C261:C262"/>
    <mergeCell ref="H285:J285"/>
    <mergeCell ref="H444:J444"/>
    <mergeCell ref="H426:J426"/>
    <mergeCell ref="G271:G275"/>
    <mergeCell ref="A424:C424"/>
    <mergeCell ref="D424:E424"/>
    <mergeCell ref="C425:C426"/>
    <mergeCell ref="C427:C429"/>
    <mergeCell ref="H280:J280"/>
    <mergeCell ref="H281:J281"/>
    <mergeCell ref="A255:O255"/>
    <mergeCell ref="M257:M264"/>
    <mergeCell ref="H258:J258"/>
    <mergeCell ref="H259:J259"/>
    <mergeCell ref="H257:J257"/>
    <mergeCell ref="H260:J260"/>
    <mergeCell ref="H238:J238"/>
    <mergeCell ref="H248:J248"/>
    <mergeCell ref="H295:J295"/>
    <mergeCell ref="H274:J274"/>
    <mergeCell ref="H275:J275"/>
    <mergeCell ref="H267:J267"/>
    <mergeCell ref="C233:E233"/>
    <mergeCell ref="C232:E232"/>
    <mergeCell ref="C239:E239"/>
    <mergeCell ref="M425:M444"/>
    <mergeCell ref="C269:C270"/>
    <mergeCell ref="G269:G270"/>
    <mergeCell ref="H443:J443"/>
    <mergeCell ref="O425:O444"/>
    <mergeCell ref="H298:J298"/>
    <mergeCell ref="H299:J299"/>
    <mergeCell ref="C267:C268"/>
    <mergeCell ref="C276:C292"/>
    <mergeCell ref="G258:G259"/>
    <mergeCell ref="G295:G296"/>
    <mergeCell ref="H276:J276"/>
    <mergeCell ref="H427:J427"/>
    <mergeCell ref="H287:J287"/>
    <mergeCell ref="H288:J288"/>
    <mergeCell ref="D447:E447"/>
    <mergeCell ref="A425:A444"/>
    <mergeCell ref="O257:O264"/>
    <mergeCell ref="H428:J428"/>
    <mergeCell ref="N267:N301"/>
    <mergeCell ref="N425:N444"/>
    <mergeCell ref="H440:J440"/>
    <mergeCell ref="H441:J441"/>
    <mergeCell ref="H261:J261"/>
    <mergeCell ref="H262:J262"/>
    <mergeCell ref="H277:J277"/>
    <mergeCell ref="H278:J278"/>
    <mergeCell ref="H279:J279"/>
    <mergeCell ref="H331:J331"/>
    <mergeCell ref="H332:J332"/>
    <mergeCell ref="H333:J333"/>
    <mergeCell ref="H334:J334"/>
    <mergeCell ref="H508:J508"/>
    <mergeCell ref="H453:J453"/>
    <mergeCell ref="H454:J454"/>
    <mergeCell ref="H457:J457"/>
    <mergeCell ref="G475:O475"/>
    <mergeCell ref="G508:G509"/>
    <mergeCell ref="H509:J509"/>
    <mergeCell ref="C452:C455"/>
    <mergeCell ref="H510:J510"/>
    <mergeCell ref="C508:C509"/>
    <mergeCell ref="H487:J487"/>
    <mergeCell ref="H477:J477"/>
    <mergeCell ref="K476:K501"/>
    <mergeCell ref="H494:J494"/>
    <mergeCell ref="H484:J484"/>
    <mergeCell ref="H284:J284"/>
    <mergeCell ref="H437:J437"/>
    <mergeCell ref="A423:O423"/>
    <mergeCell ref="A302:O302"/>
    <mergeCell ref="H451:J451"/>
    <mergeCell ref="H452:J452"/>
    <mergeCell ref="H435:J435"/>
    <mergeCell ref="H467:J467"/>
    <mergeCell ref="A448:A472"/>
    <mergeCell ref="H313:J313"/>
    <mergeCell ref="H314:J314"/>
    <mergeCell ref="H315:J315"/>
    <mergeCell ref="H316:J316"/>
    <mergeCell ref="C317:D317"/>
    <mergeCell ref="H317:J317"/>
    <mergeCell ref="C318:D334"/>
    <mergeCell ref="B425:B444"/>
    <mergeCell ref="K821:K825"/>
    <mergeCell ref="K834:K837"/>
    <mergeCell ref="M834:M837"/>
    <mergeCell ref="N810:N815"/>
    <mergeCell ref="A842:C842"/>
    <mergeCell ref="K843:K845"/>
    <mergeCell ref="N851:N856"/>
    <mergeCell ref="N862:N866"/>
    <mergeCell ref="N872:N876"/>
    <mergeCell ref="A523:C523"/>
    <mergeCell ref="G723:O723"/>
    <mergeCell ref="A722:O722"/>
    <mergeCell ref="G541:O541"/>
    <mergeCell ref="G604:O604"/>
    <mergeCell ref="A603:O603"/>
    <mergeCell ref="O648:O653"/>
    <mergeCell ref="C594:C597"/>
    <mergeCell ref="O550:O552"/>
    <mergeCell ref="O557:O563"/>
    <mergeCell ref="G647:O647"/>
    <mergeCell ref="A646:O646"/>
    <mergeCell ref="D707:E707"/>
    <mergeCell ref="M708:M718"/>
    <mergeCell ref="A700:O700"/>
    <mergeCell ref="G743:O743"/>
    <mergeCell ref="A742:O742"/>
    <mergeCell ref="O785:O790"/>
    <mergeCell ref="O659:O664"/>
    <mergeCell ref="O670:O672"/>
    <mergeCell ref="O678:O680"/>
    <mergeCell ref="O686:O691"/>
    <mergeCell ref="O843:O845"/>
    <mergeCell ref="A877:O877"/>
    <mergeCell ref="A846:O846"/>
    <mergeCell ref="G842:O842"/>
    <mergeCell ref="A841:O841"/>
    <mergeCell ref="A838:O838"/>
    <mergeCell ref="G833:O833"/>
    <mergeCell ref="A832:O832"/>
    <mergeCell ref="A857:O857"/>
    <mergeCell ref="G850:O850"/>
    <mergeCell ref="A849:O849"/>
    <mergeCell ref="G795:O795"/>
    <mergeCell ref="A794:O794"/>
    <mergeCell ref="A791:O791"/>
    <mergeCell ref="A826:O826"/>
    <mergeCell ref="G820:O820"/>
    <mergeCell ref="A819:O819"/>
    <mergeCell ref="G504:G505"/>
    <mergeCell ref="G871:O871"/>
    <mergeCell ref="N776:N779"/>
    <mergeCell ref="A870:O870"/>
    <mergeCell ref="A867:O867"/>
    <mergeCell ref="G861:O861"/>
    <mergeCell ref="A860:O860"/>
    <mergeCell ref="C872:C876"/>
    <mergeCell ref="K872:K876"/>
    <mergeCell ref="B872:B876"/>
    <mergeCell ref="A872:A876"/>
    <mergeCell ref="G847:H847"/>
    <mergeCell ref="G858:H858"/>
    <mergeCell ref="A862:A866"/>
    <mergeCell ref="N821:N825"/>
    <mergeCell ref="N834:N837"/>
    <mergeCell ref="A3:O3"/>
    <mergeCell ref="G582:O582"/>
    <mergeCell ref="A581:O581"/>
    <mergeCell ref="A578:O578"/>
    <mergeCell ref="C583:C588"/>
    <mergeCell ref="B583:B588"/>
    <mergeCell ref="A681:O681"/>
    <mergeCell ref="H135:J135"/>
    <mergeCell ref="H136:J136"/>
    <mergeCell ref="H137:J137"/>
    <mergeCell ref="H138:J138"/>
    <mergeCell ref="H139:J139"/>
    <mergeCell ref="H140:J140"/>
    <mergeCell ref="A517:O517"/>
    <mergeCell ref="A598:O598"/>
    <mergeCell ref="G593:O593"/>
    <mergeCell ref="C843:C845"/>
    <mergeCell ref="G4:O4"/>
    <mergeCell ref="A14:O14"/>
    <mergeCell ref="G15:O15"/>
    <mergeCell ref="G34:O34"/>
    <mergeCell ref="A33:O33"/>
    <mergeCell ref="G24:O24"/>
    <mergeCell ref="A23:O23"/>
    <mergeCell ref="G54:O54"/>
    <mergeCell ref="O16:O19"/>
    <mergeCell ref="O25:O29"/>
    <mergeCell ref="O35:O38"/>
    <mergeCell ref="O44:O49"/>
    <mergeCell ref="O55:O60"/>
    <mergeCell ref="O66:O69"/>
    <mergeCell ref="O75:O77"/>
    <mergeCell ref="A692:O692"/>
    <mergeCell ref="M605:M610"/>
    <mergeCell ref="M724:M729"/>
    <mergeCell ref="M678:M680"/>
    <mergeCell ref="A706:O706"/>
    <mergeCell ref="N162:N164"/>
    <mergeCell ref="N744:N747"/>
    <mergeCell ref="N785:N790"/>
    <mergeCell ref="C519:C521"/>
    <mergeCell ref="H430:J430"/>
    <mergeCell ref="H431:J431"/>
    <mergeCell ref="H432:J432"/>
    <mergeCell ref="H433:J433"/>
    <mergeCell ref="H434:J434"/>
    <mergeCell ref="G510:G511"/>
    <mergeCell ref="N476:N501"/>
    <mergeCell ref="N504:N515"/>
    <mergeCell ref="A474:O474"/>
    <mergeCell ref="A473:O473"/>
    <mergeCell ref="O504:O515"/>
    <mergeCell ref="H439:J439"/>
    <mergeCell ref="H448:J448"/>
    <mergeCell ref="N756:N762"/>
    <mergeCell ref="N768:N770"/>
    <mergeCell ref="G775:O775"/>
    <mergeCell ref="A774:O774"/>
    <mergeCell ref="M756:M762"/>
    <mergeCell ref="K776:K779"/>
    <mergeCell ref="H449:J449"/>
    <mergeCell ref="H450:J450"/>
    <mergeCell ref="N448:N472"/>
    <mergeCell ref="C456:C459"/>
    <mergeCell ref="C724:C729"/>
    <mergeCell ref="B724:B729"/>
    <mergeCell ref="K768:K770"/>
    <mergeCell ref="A724:A729"/>
    <mergeCell ref="A730:O730"/>
    <mergeCell ref="G734:O734"/>
    <mergeCell ref="A733:O733"/>
    <mergeCell ref="A766:O766"/>
    <mergeCell ref="B744:B747"/>
    <mergeCell ref="C744:C747"/>
    <mergeCell ref="A744:A747"/>
    <mergeCell ref="B1:O1"/>
    <mergeCell ref="N5:N10"/>
    <mergeCell ref="N16:N19"/>
    <mergeCell ref="N25:N29"/>
    <mergeCell ref="N35:N38"/>
    <mergeCell ref="N44:N49"/>
    <mergeCell ref="N55:N60"/>
    <mergeCell ref="N66:N69"/>
    <mergeCell ref="N75:N77"/>
    <mergeCell ref="N83:N86"/>
    <mergeCell ref="N92:N95"/>
    <mergeCell ref="N101:N105"/>
    <mergeCell ref="N111:N116"/>
    <mergeCell ref="N122:N125"/>
    <mergeCell ref="N134:N142"/>
    <mergeCell ref="N148:N159"/>
    <mergeCell ref="O697:O699"/>
    <mergeCell ref="A665:O665"/>
    <mergeCell ref="A756:A762"/>
    <mergeCell ref="G696:O696"/>
    <mergeCell ref="A695:O695"/>
  </mergeCells>
  <phoneticPr fontId="18" type="noConversion"/>
  <pageMargins left="0.7" right="0.7" top="0.75" bottom="0.75" header="0.3" footer="0.3"/>
  <pageSetup paperSize="9" scale="50" orientation="portrait" horizontalDpi="4294967293" r:id="rId1"/>
  <colBreaks count="1" manualBreakCount="1">
    <brk id="12" max="1048575" man="1"/>
  </col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F35C30B905FB34F838F44A48795A621" ma:contentTypeVersion="14" ma:contentTypeDescription="Crée un document." ma:contentTypeScope="" ma:versionID="6452bdfe3751418a6944d9f81444738e">
  <xsd:schema xmlns:xsd="http://www.w3.org/2001/XMLSchema" xmlns:xs="http://www.w3.org/2001/XMLSchema" xmlns:p="http://schemas.microsoft.com/office/2006/metadata/properties" xmlns:ns3="cdd1302c-da29-4669-84fc-557516a4c64f" xmlns:ns4="98f9c671-30a1-45ed-97e7-50caa8b60ae7" targetNamespace="http://schemas.microsoft.com/office/2006/metadata/properties" ma:root="true" ma:fieldsID="417b9dd7574f7c3bf7c47537115ca716" ns3:_="" ns4:_="">
    <xsd:import namespace="cdd1302c-da29-4669-84fc-557516a4c64f"/>
    <xsd:import namespace="98f9c671-30a1-45ed-97e7-50caa8b60ae7"/>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MediaServiceLocation"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dd1302c-da29-4669-84fc-557516a4c64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8f9c671-30a1-45ed-97e7-50caa8b60ae7" elementFormDefault="qualified">
    <xsd:import namespace="http://schemas.microsoft.com/office/2006/documentManagement/types"/>
    <xsd:import namespace="http://schemas.microsoft.com/office/infopath/2007/PartnerControls"/>
    <xsd:element name="SharedWithUsers" ma:index="10"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Partagé avec détails" ma:internalName="SharedWithDetails" ma:readOnly="true">
      <xsd:simpleType>
        <xsd:restriction base="dms:Note">
          <xsd:maxLength value="255"/>
        </xsd:restriction>
      </xsd:simpleType>
    </xsd:element>
    <xsd:element name="SharingHintHash" ma:index="12" nillable="true" ma:displayName="Partage du hachage d’indicateu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2C344DA-CA03-491C-AB44-775F5EB861D7}">
  <ds:schemaRefs>
    <ds:schemaRef ds:uri="http://www.w3.org/XML/1998/namespace"/>
    <ds:schemaRef ds:uri="http://schemas.microsoft.com/office/2006/documentManagement/types"/>
    <ds:schemaRef ds:uri="http://purl.org/dc/elements/1.1/"/>
    <ds:schemaRef ds:uri="http://schemas.microsoft.com/office/2006/metadata/properties"/>
    <ds:schemaRef ds:uri="http://purl.org/dc/dcmitype/"/>
    <ds:schemaRef ds:uri="http://purl.org/dc/terms/"/>
    <ds:schemaRef ds:uri="98f9c671-30a1-45ed-97e7-50caa8b60ae7"/>
    <ds:schemaRef ds:uri="cdd1302c-da29-4669-84fc-557516a4c64f"/>
    <ds:schemaRef ds:uri="http://schemas.microsoft.com/office/infopath/2007/PartnerControls"/>
    <ds:schemaRef ds:uri="http://schemas.openxmlformats.org/package/2006/metadata/core-properties"/>
  </ds:schemaRefs>
</ds:datastoreItem>
</file>

<file path=customXml/itemProps2.xml><?xml version="1.0" encoding="utf-8"?>
<ds:datastoreItem xmlns:ds="http://schemas.openxmlformats.org/officeDocument/2006/customXml" ds:itemID="{D576E3DD-9429-4E54-A3A0-AB8AEE95538F}">
  <ds:schemaRefs>
    <ds:schemaRef ds:uri="http://schemas.microsoft.com/sharepoint/v3/contenttype/forms"/>
  </ds:schemaRefs>
</ds:datastoreItem>
</file>

<file path=customXml/itemProps3.xml><?xml version="1.0" encoding="utf-8"?>
<ds:datastoreItem xmlns:ds="http://schemas.openxmlformats.org/officeDocument/2006/customXml" ds:itemID="{DDEE59E4-59B0-48E9-9011-E5C4E96AC91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dd1302c-da29-4669-84fc-557516a4c64f"/>
    <ds:schemaRef ds:uri="98f9c671-30a1-45ed-97e7-50caa8b60a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Fiche projet</vt:lpstr>
      <vt:lpstr>PART 1 - ASSET</vt:lpstr>
      <vt:lpstr>PART 2 - BUILDING MANAGEMENT</vt:lpstr>
      <vt:lpstr>PART 3 - OCCUPIER MANAGEMENT</vt:lpstr>
      <vt:lpstr>Résultats V2015</vt:lpstr>
      <vt:lpstr>Paramètres</vt:lpstr>
      <vt:lpstr>Plan d'actions</vt:lpstr>
      <vt:lpstr>Project Sheet</vt:lpstr>
      <vt:lpstr>Evaluation I</vt:lpstr>
      <vt:lpstr>Evaluation II</vt:lpstr>
      <vt:lpstr>P.A</vt:lpstr>
      <vt:lpstr>Résultats V6</vt:lpstr>
      <vt:lpstr>Justificatif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Audrey BRIAND</dc:creator>
  <cp:lastModifiedBy>Christelle RIZK</cp:lastModifiedBy>
  <cp:lastPrinted>2024-01-05T14:06:25Z</cp:lastPrinted>
  <dcterms:created xsi:type="dcterms:W3CDTF">2015-06-05T18:19:34Z</dcterms:created>
  <dcterms:modified xsi:type="dcterms:W3CDTF">2025-05-22T12:51:43Z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0x010100AF35C30B905FB34F838F44A48795A621</vt:lpwstr>
  </property>
</Properties>
</file>