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lpha\dfscorp\home\mohamed.jalloh\Desktop\"/>
    </mc:Choice>
  </mc:AlternateContent>
  <xr:revisionPtr revIDLastSave="0" documentId="8_{B3D6DFE6-3E1A-EA43-9313-F90F2747F5C1}" xr6:coauthVersionLast="47" xr6:coauthVersionMax="47" xr10:uidLastSave="{00000000-0000-0000-0000-000000000000}"/>
  <bookViews>
    <workbookView xWindow="0" yWindow="0" windowWidth="19200" windowHeight="8260" firstSheet="2" activeTab="2" xr2:uid="{1899515A-D981-4671-BB42-15F3DFD06D56}"/>
  </bookViews>
  <sheets>
    <sheet name="Sheet1" sheetId="1" state="hidden" r:id="rId1"/>
    <sheet name="Sheet1 (2)" sheetId="2" state="hidden" r:id="rId2"/>
    <sheet name="Main sheet" sheetId="3" r:id="rId3"/>
  </sheets>
  <definedNames>
    <definedName name="_xlnm.Print_Area" localSheetId="2">'Main sheet'!$A$1:$H$308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3" l="1"/>
  <c r="F62" i="3"/>
  <c r="F63" i="3"/>
  <c r="F64" i="3"/>
  <c r="F65" i="3"/>
  <c r="F66" i="3"/>
  <c r="F67" i="3"/>
  <c r="F68" i="3"/>
  <c r="F69" i="3"/>
  <c r="F71" i="3"/>
  <c r="G71" i="3"/>
  <c r="F70" i="3"/>
  <c r="G70" i="3"/>
  <c r="G68" i="3"/>
  <c r="G67" i="3"/>
  <c r="G66" i="3"/>
  <c r="G65" i="3"/>
  <c r="G64" i="3"/>
  <c r="G63" i="3"/>
  <c r="G62" i="3"/>
  <c r="G61" i="3"/>
  <c r="F293" i="3"/>
  <c r="F294" i="3"/>
  <c r="F295" i="3"/>
  <c r="F296" i="3"/>
  <c r="F297" i="3"/>
  <c r="F298" i="3"/>
  <c r="F299" i="3"/>
  <c r="F300" i="3"/>
  <c r="F301" i="3"/>
  <c r="F302" i="3"/>
  <c r="F304" i="3"/>
  <c r="G304" i="3"/>
  <c r="F303" i="3"/>
  <c r="G303" i="3"/>
  <c r="G300" i="3"/>
  <c r="G299" i="3"/>
  <c r="G298" i="3"/>
  <c r="G297" i="3"/>
  <c r="G296" i="3"/>
  <c r="G295" i="3"/>
  <c r="G294" i="3"/>
  <c r="G293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90" i="3"/>
  <c r="G290" i="3"/>
  <c r="F289" i="3"/>
  <c r="G289" i="3"/>
  <c r="F288" i="3"/>
  <c r="G288" i="3"/>
  <c r="F287" i="3"/>
  <c r="G287" i="3"/>
  <c r="F286" i="3"/>
  <c r="G286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4" i="3"/>
  <c r="G264" i="3"/>
  <c r="F263" i="3"/>
  <c r="G263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F234" i="3"/>
  <c r="F235" i="3"/>
  <c r="F236" i="3"/>
  <c r="F237" i="3"/>
  <c r="F238" i="3"/>
  <c r="F239" i="3"/>
  <c r="F240" i="3"/>
  <c r="F241" i="3"/>
  <c r="F242" i="3"/>
  <c r="F244" i="3"/>
  <c r="G244" i="3"/>
  <c r="F243" i="3"/>
  <c r="G243" i="3"/>
  <c r="G241" i="3"/>
  <c r="G240" i="3"/>
  <c r="G239" i="3"/>
  <c r="G238" i="3"/>
  <c r="G237" i="3"/>
  <c r="G236" i="3"/>
  <c r="G235" i="3"/>
  <c r="G234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31" i="3"/>
  <c r="G231" i="3"/>
  <c r="F230" i="3"/>
  <c r="G230" i="3"/>
  <c r="F229" i="3"/>
  <c r="G229" i="3"/>
  <c r="F228" i="3"/>
  <c r="G228" i="3"/>
  <c r="F227" i="3"/>
  <c r="G227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5" i="3"/>
  <c r="G205" i="3"/>
  <c r="F204" i="3"/>
  <c r="G204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F175" i="3"/>
  <c r="F176" i="3"/>
  <c r="F177" i="3"/>
  <c r="F178" i="3"/>
  <c r="F179" i="3"/>
  <c r="F180" i="3"/>
  <c r="F181" i="3"/>
  <c r="F182" i="3"/>
  <c r="F183" i="3"/>
  <c r="F185" i="3"/>
  <c r="G185" i="3"/>
  <c r="F184" i="3"/>
  <c r="G184" i="3"/>
  <c r="G182" i="3"/>
  <c r="G181" i="3"/>
  <c r="G180" i="3"/>
  <c r="G179" i="3"/>
  <c r="G178" i="3"/>
  <c r="G177" i="3"/>
  <c r="G176" i="3"/>
  <c r="G175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72" i="3"/>
  <c r="G172" i="3"/>
  <c r="F171" i="3"/>
  <c r="G171" i="3"/>
  <c r="F170" i="3"/>
  <c r="G170" i="3"/>
  <c r="F169" i="3"/>
  <c r="G169" i="3"/>
  <c r="F168" i="3"/>
  <c r="G168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6" i="3"/>
  <c r="G146" i="3"/>
  <c r="F145" i="3"/>
  <c r="G145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F117" i="3"/>
  <c r="F118" i="3"/>
  <c r="F119" i="3"/>
  <c r="F120" i="3"/>
  <c r="F121" i="3"/>
  <c r="F122" i="3"/>
  <c r="F123" i="3"/>
  <c r="F124" i="3"/>
  <c r="F126" i="3"/>
  <c r="G126" i="3"/>
  <c r="F125" i="3"/>
  <c r="G125" i="3"/>
  <c r="G123" i="3"/>
  <c r="G122" i="3"/>
  <c r="G121" i="3"/>
  <c r="G120" i="3"/>
  <c r="G119" i="3"/>
  <c r="G118" i="3"/>
  <c r="G117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14" i="3"/>
  <c r="G114" i="3"/>
  <c r="F113" i="3"/>
  <c r="G113" i="3"/>
  <c r="F112" i="3"/>
  <c r="G112" i="3"/>
  <c r="F111" i="3"/>
  <c r="G111" i="3"/>
  <c r="F110" i="3"/>
  <c r="G110" i="3"/>
  <c r="F109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1" i="3"/>
  <c r="G91" i="3"/>
  <c r="F90" i="3"/>
  <c r="G90" i="3"/>
  <c r="G88" i="3"/>
  <c r="G77" i="3"/>
  <c r="G78" i="3"/>
  <c r="G79" i="3"/>
  <c r="G80" i="3"/>
  <c r="G81" i="3"/>
  <c r="G82" i="3"/>
  <c r="G83" i="3"/>
  <c r="G84" i="3"/>
  <c r="G85" i="3"/>
  <c r="G86" i="3"/>
  <c r="G87" i="3"/>
  <c r="G76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G53" i="3"/>
  <c r="F53" i="3"/>
  <c r="F54" i="3"/>
  <c r="G54" i="3"/>
  <c r="F55" i="3"/>
  <c r="G55" i="3"/>
  <c r="F56" i="3"/>
  <c r="G56" i="3"/>
  <c r="F57" i="3"/>
  <c r="G57" i="3"/>
  <c r="F58" i="3"/>
  <c r="G58" i="3"/>
  <c r="G59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G30" i="3"/>
  <c r="F30" i="3"/>
  <c r="F31" i="3"/>
  <c r="G31" i="3"/>
  <c r="F32" i="3"/>
  <c r="G32" i="3"/>
  <c r="G33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G14" i="3"/>
  <c r="G285" i="3"/>
  <c r="G242" i="3"/>
  <c r="G245" i="3"/>
  <c r="G183" i="3"/>
  <c r="G186" i="3"/>
  <c r="G144" i="3"/>
  <c r="G147" i="3"/>
  <c r="G124" i="3"/>
  <c r="G127" i="3"/>
  <c r="P9" i="2"/>
  <c r="P10" i="2"/>
  <c r="P11" i="2"/>
  <c r="P12" i="2"/>
  <c r="P13" i="2"/>
  <c r="P14" i="2"/>
  <c r="P15" i="2"/>
  <c r="P16" i="2"/>
  <c r="P17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Q9" i="2"/>
  <c r="Q10" i="2"/>
  <c r="Q11" i="2"/>
  <c r="Q12" i="2"/>
  <c r="Q13" i="2"/>
  <c r="Q14" i="2"/>
  <c r="Q15" i="2"/>
  <c r="Q16" i="2"/>
  <c r="Q17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P79" i="2"/>
  <c r="Q79" i="2"/>
  <c r="P80" i="2"/>
  <c r="Q80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88" i="2"/>
  <c r="Q88" i="2"/>
  <c r="P89" i="2"/>
  <c r="Q89" i="2"/>
  <c r="P90" i="2"/>
  <c r="Q90" i="2"/>
  <c r="P91" i="2"/>
  <c r="Q91" i="2"/>
  <c r="Q92" i="2"/>
  <c r="P92" i="2"/>
  <c r="P93" i="2"/>
  <c r="Q93" i="2"/>
  <c r="P94" i="2"/>
  <c r="Q94" i="2"/>
  <c r="Q95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Q111" i="2"/>
  <c r="P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Q118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Q127" i="2"/>
  <c r="P127" i="2"/>
  <c r="P128" i="2"/>
  <c r="Q128" i="2"/>
  <c r="P129" i="2"/>
  <c r="Q129" i="2"/>
  <c r="Q130" i="2"/>
  <c r="Q131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Q147" i="2"/>
  <c r="P147" i="2"/>
  <c r="P148" i="2"/>
  <c r="Q148" i="2"/>
  <c r="P149" i="2"/>
  <c r="Q149" i="2"/>
  <c r="Q150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Q170" i="2"/>
  <c r="P170" i="2"/>
  <c r="P171" i="2"/>
  <c r="Q171" i="2"/>
  <c r="P172" i="2"/>
  <c r="Q172" i="2"/>
  <c r="P173" i="2"/>
  <c r="Q173" i="2"/>
  <c r="P174" i="2"/>
  <c r="Q174" i="2"/>
  <c r="P175" i="2"/>
  <c r="Q175" i="2"/>
  <c r="Q176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Q186" i="2"/>
  <c r="P186" i="2"/>
  <c r="P187" i="2"/>
  <c r="Q187" i="2"/>
  <c r="P188" i="2"/>
  <c r="Q188" i="2"/>
  <c r="Q189" i="2"/>
  <c r="Q190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Q206" i="2"/>
  <c r="P206" i="2"/>
  <c r="P207" i="2"/>
  <c r="Q207" i="2"/>
  <c r="P208" i="2"/>
  <c r="Q208" i="2"/>
  <c r="Q209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Q229" i="2"/>
  <c r="P229" i="2"/>
  <c r="P230" i="2"/>
  <c r="Q230" i="2"/>
  <c r="P231" i="2"/>
  <c r="Q231" i="2"/>
  <c r="P232" i="2"/>
  <c r="Q232" i="2"/>
  <c r="P233" i="2"/>
  <c r="Q233" i="2"/>
  <c r="P234" i="2"/>
  <c r="Q234" i="2"/>
  <c r="Q235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Q245" i="2"/>
  <c r="P245" i="2"/>
  <c r="P246" i="2"/>
  <c r="Q246" i="2"/>
  <c r="P247" i="2"/>
  <c r="Q247" i="2"/>
  <c r="Q248" i="2"/>
  <c r="Q249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Q265" i="2"/>
  <c r="P265" i="2"/>
  <c r="P266" i="2"/>
  <c r="Q266" i="2"/>
  <c r="P267" i="2"/>
  <c r="Q267" i="2"/>
  <c r="Q268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Q288" i="2"/>
  <c r="P288" i="2"/>
  <c r="P289" i="2"/>
  <c r="Q289" i="2"/>
  <c r="P290" i="2"/>
  <c r="Q290" i="2"/>
  <c r="P291" i="2"/>
  <c r="Q291" i="2"/>
  <c r="P292" i="2"/>
  <c r="Q292" i="2"/>
  <c r="P293" i="2"/>
  <c r="Q293" i="2"/>
  <c r="Q294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Q305" i="2"/>
  <c r="P304" i="2"/>
  <c r="P305" i="2"/>
  <c r="P306" i="2"/>
  <c r="Q306" i="2"/>
  <c r="P307" i="2"/>
  <c r="Q307" i="2"/>
  <c r="Q308" i="2"/>
  <c r="Q309" i="2"/>
  <c r="Q311" i="2"/>
  <c r="P95" i="2"/>
  <c r="P118" i="2"/>
  <c r="P130" i="2"/>
  <c r="P131" i="2"/>
  <c r="P150" i="2"/>
  <c r="P176" i="2"/>
  <c r="P189" i="2"/>
  <c r="P190" i="2"/>
  <c r="P209" i="2"/>
  <c r="P235" i="2"/>
  <c r="P248" i="2"/>
  <c r="P249" i="2"/>
  <c r="P268" i="2"/>
  <c r="P294" i="2"/>
  <c r="P308" i="2"/>
  <c r="P309" i="2"/>
  <c r="P311" i="2"/>
  <c r="G69" i="3"/>
  <c r="G72" i="3"/>
  <c r="G291" i="3"/>
  <c r="G262" i="3"/>
  <c r="G265" i="3"/>
  <c r="G203" i="3"/>
  <c r="G206" i="3"/>
  <c r="G167" i="3"/>
  <c r="G173" i="3"/>
  <c r="G187" i="3"/>
  <c r="G108" i="3"/>
  <c r="G115" i="3"/>
  <c r="G89" i="3"/>
  <c r="G92" i="3"/>
  <c r="G128" i="3"/>
  <c r="F14" i="3"/>
  <c r="F59" i="3"/>
  <c r="F72" i="3"/>
  <c r="F92" i="3"/>
  <c r="F115" i="3"/>
  <c r="F127" i="3"/>
  <c r="F186" i="3"/>
  <c r="F206" i="3"/>
  <c r="F232" i="3"/>
  <c r="G226" i="3"/>
  <c r="G232" i="3"/>
  <c r="F265" i="3"/>
  <c r="F147" i="3"/>
  <c r="F173" i="3"/>
  <c r="G246" i="3"/>
  <c r="F245" i="3"/>
  <c r="F291" i="3"/>
  <c r="F305" i="3"/>
  <c r="G302" i="3"/>
  <c r="G305" i="3"/>
  <c r="G73" i="3"/>
  <c r="G306" i="3"/>
  <c r="G308" i="3"/>
  <c r="F246" i="3"/>
  <c r="F187" i="3"/>
  <c r="F128" i="3"/>
  <c r="F306" i="3"/>
  <c r="P55" i="1"/>
  <c r="Q55" i="1"/>
  <c r="P32" i="1"/>
  <c r="P35" i="1"/>
  <c r="Q32" i="1"/>
  <c r="Q35" i="1"/>
  <c r="P61" i="1"/>
  <c r="Q61" i="1"/>
  <c r="Q16" i="1"/>
  <c r="P16" i="1"/>
  <c r="F33" i="3"/>
  <c r="F73" i="3"/>
  <c r="F308" i="3"/>
</calcChain>
</file>

<file path=xl/sharedStrings.xml><?xml version="1.0" encoding="utf-8"?>
<sst xmlns="http://schemas.openxmlformats.org/spreadsheetml/2006/main" count="4477" uniqueCount="637">
  <si>
    <t>PROJET DE CONSTRUCTION D'UN CENTRE DE FORMATION AGROS PASTORALE ET ACCESSOIRES A TANENE</t>
  </si>
  <si>
    <t>CODE</t>
  </si>
  <si>
    <t xml:space="preserve">DESIGNATION </t>
  </si>
  <si>
    <t>U.M</t>
  </si>
  <si>
    <t>QANTITE</t>
  </si>
  <si>
    <t>COÛT UNITAIRE</t>
  </si>
  <si>
    <t>COÛT TOTAL EN GNF</t>
  </si>
  <si>
    <t>DEVISE EN £</t>
  </si>
  <si>
    <t>A</t>
  </si>
  <si>
    <t>TRAVAUX DE TERRASSEMENT ET ACCESSOIRS</t>
  </si>
  <si>
    <t>85 000,00</t>
  </si>
  <si>
    <t>Installation et fonctionnement du chantier ( Terrassement)</t>
  </si>
  <si>
    <t>ENS</t>
  </si>
  <si>
    <t>1,00</t>
  </si>
  <si>
    <t>5 000 000,00</t>
  </si>
  <si>
    <t>58,82</t>
  </si>
  <si>
    <t xml:space="preserve">Cordre maçon </t>
  </si>
  <si>
    <t>pcs</t>
  </si>
  <si>
    <t>35,00</t>
  </si>
  <si>
    <t>5 000,00</t>
  </si>
  <si>
    <t>175 000,00</t>
  </si>
  <si>
    <t>2,06</t>
  </si>
  <si>
    <t>Pèles</t>
  </si>
  <si>
    <t>25,00</t>
  </si>
  <si>
    <t>30 000,00</t>
  </si>
  <si>
    <t>750 000,00</t>
  </si>
  <si>
    <t>8,82</t>
  </si>
  <si>
    <t>Pioches</t>
  </si>
  <si>
    <t>10,00</t>
  </si>
  <si>
    <t>35 000,00</t>
  </si>
  <si>
    <t>350 000,00</t>
  </si>
  <si>
    <t>4,12</t>
  </si>
  <si>
    <t>Gamettes</t>
  </si>
  <si>
    <t>15,00</t>
  </si>
  <si>
    <t>65 000,00</t>
  </si>
  <si>
    <t>975 000,00</t>
  </si>
  <si>
    <t>11,47</t>
  </si>
  <si>
    <t>Fut</t>
  </si>
  <si>
    <t>5,00</t>
  </si>
  <si>
    <t>300 000,00</t>
  </si>
  <si>
    <t>1 500 000,00</t>
  </si>
  <si>
    <t>17,65</t>
  </si>
  <si>
    <t>Brouettes</t>
  </si>
  <si>
    <t>500 000,00</t>
  </si>
  <si>
    <t>Seaux</t>
  </si>
  <si>
    <t>TOATL</t>
  </si>
  <si>
    <t>14 500 000,00</t>
  </si>
  <si>
    <t>170,59</t>
  </si>
  <si>
    <t>B</t>
  </si>
  <si>
    <t>TRAVAUX DU CENTRE DE FORMATION</t>
  </si>
  <si>
    <t>I</t>
  </si>
  <si>
    <t>Fondation</t>
  </si>
  <si>
    <t xml:space="preserve"> Deblai (tranchés)</t>
  </si>
  <si>
    <t>m³</t>
  </si>
  <si>
    <t>22,88</t>
  </si>
  <si>
    <t>100 000,00</t>
  </si>
  <si>
    <t>2 288 000,00</t>
  </si>
  <si>
    <t>26,92</t>
  </si>
  <si>
    <t>Briques pleines 20</t>
  </si>
  <si>
    <t>700,00</t>
  </si>
  <si>
    <t>10 000,00</t>
  </si>
  <si>
    <t>7 000 000,00</t>
  </si>
  <si>
    <t>82,35</t>
  </si>
  <si>
    <t xml:space="preserve">ciment </t>
  </si>
  <si>
    <t>t</t>
  </si>
  <si>
    <t>4,94</t>
  </si>
  <si>
    <t>1 600 000,00</t>
  </si>
  <si>
    <t>7 904 000,00</t>
  </si>
  <si>
    <t>92,99</t>
  </si>
  <si>
    <t>Sable</t>
  </si>
  <si>
    <t>camion</t>
  </si>
  <si>
    <t>200 000,00</t>
  </si>
  <si>
    <t>2,35</t>
  </si>
  <si>
    <t>Granite</t>
  </si>
  <si>
    <t>250 000,00</t>
  </si>
  <si>
    <t>3 750 000,00</t>
  </si>
  <si>
    <t>44,12</t>
  </si>
  <si>
    <t>HA10</t>
  </si>
  <si>
    <t>bars</t>
  </si>
  <si>
    <t>39,00</t>
  </si>
  <si>
    <t>3 315 000,00</t>
  </si>
  <si>
    <t>HA6</t>
  </si>
  <si>
    <t>37,00</t>
  </si>
  <si>
    <t>1 110 000,00</t>
  </si>
  <si>
    <t>13,06</t>
  </si>
  <si>
    <t>Fils attaches</t>
  </si>
  <si>
    <t>pqts</t>
  </si>
  <si>
    <t>2,00</t>
  </si>
  <si>
    <t>125 000,00</t>
  </si>
  <si>
    <t>2,94</t>
  </si>
  <si>
    <t>Planches</t>
  </si>
  <si>
    <t>75 000,00</t>
  </si>
  <si>
    <t>1 875 000,00</t>
  </si>
  <si>
    <t>22,06</t>
  </si>
  <si>
    <t>Chevrons</t>
  </si>
  <si>
    <t>25 000,00</t>
  </si>
  <si>
    <t>1,47</t>
  </si>
  <si>
    <t>Pointes</t>
  </si>
  <si>
    <t>kg</t>
  </si>
  <si>
    <t>8,00</t>
  </si>
  <si>
    <t>L'eau</t>
  </si>
  <si>
    <t>citernes</t>
  </si>
  <si>
    <t>Remblai avec terre</t>
  </si>
  <si>
    <t>chrg</t>
  </si>
  <si>
    <t>600 000,00</t>
  </si>
  <si>
    <t>1 200 000,00</t>
  </si>
  <si>
    <t>14,12</t>
  </si>
  <si>
    <t>Total</t>
  </si>
  <si>
    <t>29 467 000,00</t>
  </si>
  <si>
    <t>346,67</t>
  </si>
  <si>
    <t>Imprévus</t>
  </si>
  <si>
    <t>0,03</t>
  </si>
  <si>
    <t>884 010,00</t>
  </si>
  <si>
    <t>10,40</t>
  </si>
  <si>
    <t>main d'œuvre</t>
  </si>
  <si>
    <t>0,25</t>
  </si>
  <si>
    <t>7 366 750,00</t>
  </si>
  <si>
    <t>86,67</t>
  </si>
  <si>
    <t>montant total TTC FONDATION</t>
  </si>
  <si>
    <t>37 717 760,00</t>
  </si>
  <si>
    <t>443,74</t>
  </si>
  <si>
    <t>II</t>
  </si>
  <si>
    <t>Elévation</t>
  </si>
  <si>
    <t>Briques creux 15</t>
  </si>
  <si>
    <t>3800,00</t>
  </si>
  <si>
    <t>4 000,00</t>
  </si>
  <si>
    <t>15 200 000,00</t>
  </si>
  <si>
    <t>178,82</t>
  </si>
  <si>
    <t>10,7</t>
  </si>
  <si>
    <t>17 120 000,00</t>
  </si>
  <si>
    <t>201,41</t>
  </si>
  <si>
    <t>2 000 000,00</t>
  </si>
  <si>
    <t>4 000 000,00</t>
  </si>
  <si>
    <t>47,06</t>
  </si>
  <si>
    <t>Gravier</t>
  </si>
  <si>
    <t>m3</t>
  </si>
  <si>
    <t>1 250 000,00</t>
  </si>
  <si>
    <t>14,71</t>
  </si>
  <si>
    <t>5 525 000,00</t>
  </si>
  <si>
    <t>65,00</t>
  </si>
  <si>
    <t>1 560 000,00</t>
  </si>
  <si>
    <t>18,35</t>
  </si>
  <si>
    <t>625 000,00</t>
  </si>
  <si>
    <t>7,35</t>
  </si>
  <si>
    <t>Bois ronds</t>
  </si>
  <si>
    <t>8 000,00</t>
  </si>
  <si>
    <t>80 000,00</t>
  </si>
  <si>
    <t>0,94</t>
  </si>
  <si>
    <t>1 000 000,00</t>
  </si>
  <si>
    <t>11,76</t>
  </si>
  <si>
    <t>menuiserie en bois</t>
  </si>
  <si>
    <t>m2</t>
  </si>
  <si>
    <t>6,16</t>
  </si>
  <si>
    <t>4 620 000,00</t>
  </si>
  <si>
    <t>0,00</t>
  </si>
  <si>
    <t>menuiserie metalliques</t>
  </si>
  <si>
    <t>24,96</t>
  </si>
  <si>
    <t>850 000,00</t>
  </si>
  <si>
    <t>21 216 000,00</t>
  </si>
  <si>
    <t>249,60</t>
  </si>
  <si>
    <t>alu-vitrée</t>
  </si>
  <si>
    <t>14,56</t>
  </si>
  <si>
    <t>900 000,00</t>
  </si>
  <si>
    <t>13 104 000,00</t>
  </si>
  <si>
    <t>154,16</t>
  </si>
  <si>
    <t>Carreaux sols 50X50</t>
  </si>
  <si>
    <t>130,16</t>
  </si>
  <si>
    <t>110 000,00</t>
  </si>
  <si>
    <t>14 317 600,00</t>
  </si>
  <si>
    <t>168,44</t>
  </si>
  <si>
    <t>Carreaux plinthes</t>
  </si>
  <si>
    <t>ml</t>
  </si>
  <si>
    <t>132,50</t>
  </si>
  <si>
    <t>8 500,00</t>
  </si>
  <si>
    <t>1 126 250,00</t>
  </si>
  <si>
    <t>13,25</t>
  </si>
  <si>
    <t>Carreaux faiences</t>
  </si>
  <si>
    <t>152,00</t>
  </si>
  <si>
    <t>62 000,00</t>
  </si>
  <si>
    <t>9 424 000,00</t>
  </si>
  <si>
    <t>110,87</t>
  </si>
  <si>
    <t xml:space="preserve">montant total </t>
  </si>
  <si>
    <t>84 880 000,00</t>
  </si>
  <si>
    <t>998,59</t>
  </si>
  <si>
    <t>Peinture</t>
  </si>
  <si>
    <t>0,05</t>
  </si>
  <si>
    <t>4 244 000,00</t>
  </si>
  <si>
    <t>49,93</t>
  </si>
  <si>
    <t>Eléctricité</t>
  </si>
  <si>
    <t>0,10</t>
  </si>
  <si>
    <t>8 488 000,00</t>
  </si>
  <si>
    <t>99,86</t>
  </si>
  <si>
    <t>Plombérie</t>
  </si>
  <si>
    <t>Imprevus</t>
  </si>
  <si>
    <t>Main d'œuvre</t>
  </si>
  <si>
    <t>21 220 000,00</t>
  </si>
  <si>
    <t>249,65</t>
  </si>
  <si>
    <t>montant total TTC ELEVATION SALLE DE FORMATION</t>
  </si>
  <si>
    <t>127 320 000,00</t>
  </si>
  <si>
    <t>1 497,88</t>
  </si>
  <si>
    <t>III</t>
  </si>
  <si>
    <t>TOITURE</t>
  </si>
  <si>
    <t>Bastins</t>
  </si>
  <si>
    <t>525 000,00</t>
  </si>
  <si>
    <t>6,18</t>
  </si>
  <si>
    <t>2 905 000,00</t>
  </si>
  <si>
    <t>34,18</t>
  </si>
  <si>
    <t>Lattes</t>
  </si>
  <si>
    <t>3 000 000,00</t>
  </si>
  <si>
    <t>35,29</t>
  </si>
  <si>
    <t>Bandeaux</t>
  </si>
  <si>
    <t>40 000,00</t>
  </si>
  <si>
    <t>720 000,00</t>
  </si>
  <si>
    <t>8,47</t>
  </si>
  <si>
    <t>cart</t>
  </si>
  <si>
    <t>Bars attaches</t>
  </si>
  <si>
    <t>Rlt</t>
  </si>
  <si>
    <t>Toles</t>
  </si>
  <si>
    <t>13 195 000,00</t>
  </si>
  <si>
    <t>155,24</t>
  </si>
  <si>
    <t>Contre plaquets</t>
  </si>
  <si>
    <t>120 000,00</t>
  </si>
  <si>
    <t>8 640 000,00</t>
  </si>
  <si>
    <t>101,65</t>
  </si>
  <si>
    <t>30 685 000,00</t>
  </si>
  <si>
    <t>361,00</t>
  </si>
  <si>
    <t>920 550,00</t>
  </si>
  <si>
    <t>10,83</t>
  </si>
  <si>
    <t>7 671 250,00</t>
  </si>
  <si>
    <t>90,25</t>
  </si>
  <si>
    <t>montant total TTC Toiture de la Salle de formation</t>
  </si>
  <si>
    <t>39 276 800,00</t>
  </si>
  <si>
    <t>462,08</t>
  </si>
  <si>
    <t>montant total TTC du Logement de l'uine bio</t>
  </si>
  <si>
    <t>204 314 560,00</t>
  </si>
  <si>
    <t>2 403,70</t>
  </si>
  <si>
    <t>C</t>
  </si>
  <si>
    <t xml:space="preserve">TRAVAUX D'UNE SALLE DE TRAITEMENT </t>
  </si>
  <si>
    <t>67,84</t>
  </si>
  <si>
    <t>6 784 000,00</t>
  </si>
  <si>
    <t>79,81</t>
  </si>
  <si>
    <t>1750,00</t>
  </si>
  <si>
    <t>17 500 000,00</t>
  </si>
  <si>
    <t>205,88</t>
  </si>
  <si>
    <t>18,63</t>
  </si>
  <si>
    <t>29 808 000,00</t>
  </si>
  <si>
    <t>350,68</t>
  </si>
  <si>
    <t>3,00</t>
  </si>
  <si>
    <t>6 000 000,00</t>
  </si>
  <si>
    <t>70,59</t>
  </si>
  <si>
    <t>61,70</t>
  </si>
  <si>
    <t>15 425 000,00</t>
  </si>
  <si>
    <t>181,47</t>
  </si>
  <si>
    <t>105,00</t>
  </si>
  <si>
    <t>8 925 000,00</t>
  </si>
  <si>
    <t>91,00</t>
  </si>
  <si>
    <t>2 730 000,00</t>
  </si>
  <si>
    <t>32,12</t>
  </si>
  <si>
    <t>50,00</t>
  </si>
  <si>
    <t>375 000,00</t>
  </si>
  <si>
    <t>4,41</t>
  </si>
  <si>
    <t>5,88</t>
  </si>
  <si>
    <t>6,00</t>
  </si>
  <si>
    <t>3 600 000,00</t>
  </si>
  <si>
    <t>42,35</t>
  </si>
  <si>
    <t>96 397 000,00</t>
  </si>
  <si>
    <t>1 134,08</t>
  </si>
  <si>
    <t>2 891 910,00</t>
  </si>
  <si>
    <t>34,02</t>
  </si>
  <si>
    <t>24 099 250,00</t>
  </si>
  <si>
    <t>283,52</t>
  </si>
  <si>
    <t xml:space="preserve">montant total TTC Fondation </t>
  </si>
  <si>
    <t>123 388 160,00</t>
  </si>
  <si>
    <t>1 451,63</t>
  </si>
  <si>
    <t>10470,00</t>
  </si>
  <si>
    <t>41 880 000,00</t>
  </si>
  <si>
    <t>492,71</t>
  </si>
  <si>
    <t>28,31</t>
  </si>
  <si>
    <t>45 296 000,00</t>
  </si>
  <si>
    <t>532,89</t>
  </si>
  <si>
    <t>12 000 000,00</t>
  </si>
  <si>
    <t>141,18</t>
  </si>
  <si>
    <t>2 768 750,00</t>
  </si>
  <si>
    <t>32,57</t>
  </si>
  <si>
    <t>11 900 000,00</t>
  </si>
  <si>
    <t>140,00</t>
  </si>
  <si>
    <t>3 660 000,00</t>
  </si>
  <si>
    <t>43,06</t>
  </si>
  <si>
    <t>1 375 000,00</t>
  </si>
  <si>
    <t>16,18</t>
  </si>
  <si>
    <t>8 100 000,00</t>
  </si>
  <si>
    <t>95,29</t>
  </si>
  <si>
    <t>575 000,00</t>
  </si>
  <si>
    <t>6,76</t>
  </si>
  <si>
    <t>18,48</t>
  </si>
  <si>
    <t>13 860 000,00</t>
  </si>
  <si>
    <t>163,06</t>
  </si>
  <si>
    <t>14,96</t>
  </si>
  <si>
    <t>12 716 000,00</t>
  </si>
  <si>
    <t>149,60</t>
  </si>
  <si>
    <t>155 585 750,00</t>
  </si>
  <si>
    <t>1 830,42</t>
  </si>
  <si>
    <t>Carrelage</t>
  </si>
  <si>
    <t>0,07</t>
  </si>
  <si>
    <t>10 891 002,50</t>
  </si>
  <si>
    <t>128,13</t>
  </si>
  <si>
    <t>7 779 287,50</t>
  </si>
  <si>
    <t>91,52</t>
  </si>
  <si>
    <t>4 667 572,50</t>
  </si>
  <si>
    <t>54,91</t>
  </si>
  <si>
    <t>0,30</t>
  </si>
  <si>
    <t>46 675 725,00</t>
  </si>
  <si>
    <t>549,13</t>
  </si>
  <si>
    <t xml:space="preserve">montant total TTC ELEVATION </t>
  </si>
  <si>
    <t>247 381 342,50</t>
  </si>
  <si>
    <t>2 910,37</t>
  </si>
  <si>
    <t>1 050 000,00</t>
  </si>
  <si>
    <t>12,35</t>
  </si>
  <si>
    <t>13 300 000,00</t>
  </si>
  <si>
    <t>156,47</t>
  </si>
  <si>
    <t>13 150 000,00</t>
  </si>
  <si>
    <t>154,71</t>
  </si>
  <si>
    <t>1 520 000,00</t>
  </si>
  <si>
    <t>17,88</t>
  </si>
  <si>
    <t>400 000,00</t>
  </si>
  <si>
    <t>4,71</t>
  </si>
  <si>
    <t>55 770 000,00</t>
  </si>
  <si>
    <t>656,12</t>
  </si>
  <si>
    <t>86 690 000,00</t>
  </si>
  <si>
    <t>1 019,88</t>
  </si>
  <si>
    <t>2 600 700,00</t>
  </si>
  <si>
    <t>30,60</t>
  </si>
  <si>
    <t>21 672 500,00</t>
  </si>
  <si>
    <t>254,97</t>
  </si>
  <si>
    <t xml:space="preserve">montant total TTC Toiture </t>
  </si>
  <si>
    <t>110 963 200,00</t>
  </si>
  <si>
    <t>1 305,45</t>
  </si>
  <si>
    <t>481 732 702,50</t>
  </si>
  <si>
    <t>5 667,44</t>
  </si>
  <si>
    <t>D</t>
  </si>
  <si>
    <t>TRAVAUX DE DEUX LOGEMENT DES ETUDIANTS</t>
  </si>
  <si>
    <t>53,26</t>
  </si>
  <si>
    <t>5 326 000,00</t>
  </si>
  <si>
    <t>15 187,53</t>
  </si>
  <si>
    <t>1550,00</t>
  </si>
  <si>
    <t>15 500 000,00</t>
  </si>
  <si>
    <t>44 199,54</t>
  </si>
  <si>
    <t>12,80</t>
  </si>
  <si>
    <t>20 480 000,00</t>
  </si>
  <si>
    <t>58 400,43</t>
  </si>
  <si>
    <t>2 200 000,00</t>
  </si>
  <si>
    <t>4 400 000,00</t>
  </si>
  <si>
    <t>12 546,97</t>
  </si>
  <si>
    <t>47,60</t>
  </si>
  <si>
    <t>260 000,00</t>
  </si>
  <si>
    <t>12 376 000,00</t>
  </si>
  <si>
    <t>35 291,20</t>
  </si>
  <si>
    <t>92,00</t>
  </si>
  <si>
    <t>7 820 000,00</t>
  </si>
  <si>
    <t>22 299,38</t>
  </si>
  <si>
    <t>85,00</t>
  </si>
  <si>
    <t>2 550 000,00</t>
  </si>
  <si>
    <t>7 271,54</t>
  </si>
  <si>
    <t>4,00</t>
  </si>
  <si>
    <t>54,00</t>
  </si>
  <si>
    <t>4 050 000,00</t>
  </si>
  <si>
    <t>47,65</t>
  </si>
  <si>
    <t>20,00</t>
  </si>
  <si>
    <t>77 377 000,00</t>
  </si>
  <si>
    <t>910,32</t>
  </si>
  <si>
    <t>2 321 310,00</t>
  </si>
  <si>
    <t>27,31</t>
  </si>
  <si>
    <t>19 344 250,00</t>
  </si>
  <si>
    <t>227,58</t>
  </si>
  <si>
    <t>montant total TTC Fondation</t>
  </si>
  <si>
    <t>99 042 560,00</t>
  </si>
  <si>
    <t>1 165,21</t>
  </si>
  <si>
    <t>Élévation</t>
  </si>
  <si>
    <t>11000,00</t>
  </si>
  <si>
    <t>44 000 000,00</t>
  </si>
  <si>
    <t>517,65</t>
  </si>
  <si>
    <t>30,95</t>
  </si>
  <si>
    <t>49 520 000,00</t>
  </si>
  <si>
    <t>582,59</t>
  </si>
  <si>
    <t>3 900 000,00</t>
  </si>
  <si>
    <t>45,88</t>
  </si>
  <si>
    <t>15 470 000,00</t>
  </si>
  <si>
    <t>182,00</t>
  </si>
  <si>
    <t>5 100 000,00</t>
  </si>
  <si>
    <t>60,00</t>
  </si>
  <si>
    <t>2 500 000,00</t>
  </si>
  <si>
    <t>29,41</t>
  </si>
  <si>
    <t>7 125 000,00</t>
  </si>
  <si>
    <t>83,82</t>
  </si>
  <si>
    <t>280 000,00</t>
  </si>
  <si>
    <t>3,29</t>
  </si>
  <si>
    <t>79,20</t>
  </si>
  <si>
    <t>67 320 000,00</t>
  </si>
  <si>
    <t>792,00</t>
  </si>
  <si>
    <t>71 280 000,00</t>
  </si>
  <si>
    <t>838,59</t>
  </si>
  <si>
    <t>menuiserie en  bois</t>
  </si>
  <si>
    <t>15,40</t>
  </si>
  <si>
    <t>11 550 000,00</t>
  </si>
  <si>
    <t>135,88</t>
  </si>
  <si>
    <t>Carreaux sols</t>
  </si>
  <si>
    <t>804,04</t>
  </si>
  <si>
    <t>88 444 400,00</t>
  </si>
  <si>
    <t>1 040,52</t>
  </si>
  <si>
    <t>469,50</t>
  </si>
  <si>
    <t>3 990 750,00</t>
  </si>
  <si>
    <t>46,95</t>
  </si>
  <si>
    <t>275,50</t>
  </si>
  <si>
    <t>17 081 000,00</t>
  </si>
  <si>
    <t>200,95</t>
  </si>
  <si>
    <t>402 011 150,00</t>
  </si>
  <si>
    <t>4 729,54</t>
  </si>
  <si>
    <t>20 100 557,50</t>
  </si>
  <si>
    <t>236,48</t>
  </si>
  <si>
    <t>40 201 115,00</t>
  </si>
  <si>
    <t>472,95</t>
  </si>
  <si>
    <t>12 060 334,50</t>
  </si>
  <si>
    <t>141,89</t>
  </si>
  <si>
    <t>100 502 787,50</t>
  </si>
  <si>
    <t>1 182,39</t>
  </si>
  <si>
    <t>594 976 502,00</t>
  </si>
  <si>
    <t>6 999,72</t>
  </si>
  <si>
    <t>1 650 000,00</t>
  </si>
  <si>
    <t>19,41</t>
  </si>
  <si>
    <t>12 670 000,00</t>
  </si>
  <si>
    <t>149,06</t>
  </si>
  <si>
    <t>12 900 000,00</t>
  </si>
  <si>
    <t>151,76</t>
  </si>
  <si>
    <t>2 320 000,00</t>
  </si>
  <si>
    <t>27,29</t>
  </si>
  <si>
    <t>2 250 000,00</t>
  </si>
  <si>
    <t>26,47</t>
  </si>
  <si>
    <t>55 510 000,00</t>
  </si>
  <si>
    <t>653,06</t>
  </si>
  <si>
    <t>53 520 000,00</t>
  </si>
  <si>
    <t>629,65</t>
  </si>
  <si>
    <t>141 320 000,00</t>
  </si>
  <si>
    <t>1 662,59</t>
  </si>
  <si>
    <t>4 239 600,00</t>
  </si>
  <si>
    <t>49,88</t>
  </si>
  <si>
    <t>0,20</t>
  </si>
  <si>
    <t>28 264 000,00</t>
  </si>
  <si>
    <t>332,52</t>
  </si>
  <si>
    <t>montant total TTC Toiture de deux logements des etudiants</t>
  </si>
  <si>
    <t>173 823 600,00</t>
  </si>
  <si>
    <t>2 044,98</t>
  </si>
  <si>
    <t>montant total TTC du Logement des étudiants</t>
  </si>
  <si>
    <t>867 842 662,00</t>
  </si>
  <si>
    <t>10 209,91</t>
  </si>
  <si>
    <t>E</t>
  </si>
  <si>
    <t>TRAVAUX DU RESTAURANT</t>
  </si>
  <si>
    <t>18,75</t>
  </si>
  <si>
    <t>32,11</t>
  </si>
  <si>
    <t>600,00</t>
  </si>
  <si>
    <t>102,74</t>
  </si>
  <si>
    <t>4,45</t>
  </si>
  <si>
    <t>7 120 000,00</t>
  </si>
  <si>
    <t>121,92</t>
  </si>
  <si>
    <t>34,25</t>
  </si>
  <si>
    <t>13,64</t>
  </si>
  <si>
    <t>3 546 400,00</t>
  </si>
  <si>
    <t>60,73</t>
  </si>
  <si>
    <t>31,00</t>
  </si>
  <si>
    <t>2 635 000,00</t>
  </si>
  <si>
    <t>45,12</t>
  </si>
  <si>
    <t>28,00</t>
  </si>
  <si>
    <t>840 000,00</t>
  </si>
  <si>
    <t>14,38</t>
  </si>
  <si>
    <t>700 000,00</t>
  </si>
  <si>
    <t>1 400 000,00</t>
  </si>
  <si>
    <t>16,47</t>
  </si>
  <si>
    <t>28 291 400,00</t>
  </si>
  <si>
    <t>332,84</t>
  </si>
  <si>
    <t>848 742,00</t>
  </si>
  <si>
    <t>9,99</t>
  </si>
  <si>
    <t>7 072 850,00</t>
  </si>
  <si>
    <t>83,21</t>
  </si>
  <si>
    <t>montant total TTC Fondation du restaurant</t>
  </si>
  <si>
    <t>36 212 992,00</t>
  </si>
  <si>
    <t>426,04</t>
  </si>
  <si>
    <t>2600,00</t>
  </si>
  <si>
    <t>10 400 000,00</t>
  </si>
  <si>
    <t>122,35</t>
  </si>
  <si>
    <t>7,95</t>
  </si>
  <si>
    <t>12 720 000,00</t>
  </si>
  <si>
    <t>149,65</t>
  </si>
  <si>
    <t>4,62</t>
  </si>
  <si>
    <t>1 201 200,00</t>
  </si>
  <si>
    <t>14,13</t>
  </si>
  <si>
    <t>4 420 000,00</t>
  </si>
  <si>
    <t>52,00</t>
  </si>
  <si>
    <t>1 470 000,00</t>
  </si>
  <si>
    <t>17,29</t>
  </si>
  <si>
    <t>1,41</t>
  </si>
  <si>
    <t>16,88</t>
  </si>
  <si>
    <t>14 348 000,00</t>
  </si>
  <si>
    <t>168,80</t>
  </si>
  <si>
    <t>15 192 000,00</t>
  </si>
  <si>
    <t>178,73</t>
  </si>
  <si>
    <t>3,52</t>
  </si>
  <si>
    <t>2 640 000,00</t>
  </si>
  <si>
    <t>31,06</t>
  </si>
  <si>
    <t>149,72</t>
  </si>
  <si>
    <t>16 469 200,00</t>
  </si>
  <si>
    <t>193,76</t>
  </si>
  <si>
    <t>84,70</t>
  </si>
  <si>
    <t>719 950,00</t>
  </si>
  <si>
    <t>32,50</t>
  </si>
  <si>
    <t>2 015 000,00</t>
  </si>
  <si>
    <t>23,71</t>
  </si>
  <si>
    <t>89 165 350,00</t>
  </si>
  <si>
    <t>1 049,00</t>
  </si>
  <si>
    <t>4 458 267,50</t>
  </si>
  <si>
    <t>52,45</t>
  </si>
  <si>
    <t>8 916 535,00</t>
  </si>
  <si>
    <t>104,90</t>
  </si>
  <si>
    <t>22 291 337,50</t>
  </si>
  <si>
    <t>262,25</t>
  </si>
  <si>
    <t>montant total TTC ELEVATION  du restaurant</t>
  </si>
  <si>
    <t>133 748 025,00</t>
  </si>
  <si>
    <t>1 573,51</t>
  </si>
  <si>
    <t>1 960 000,00</t>
  </si>
  <si>
    <t>23,06</t>
  </si>
  <si>
    <t>30,00</t>
  </si>
  <si>
    <t>560 000,00</t>
  </si>
  <si>
    <t>6,59</t>
  </si>
  <si>
    <t>8 450 000,00</t>
  </si>
  <si>
    <t>99,41</t>
  </si>
  <si>
    <t>9 960 000,00</t>
  </si>
  <si>
    <t>117,18</t>
  </si>
  <si>
    <t>25 555 000,00</t>
  </si>
  <si>
    <t>300,65</t>
  </si>
  <si>
    <t>766 650,00</t>
  </si>
  <si>
    <t>9,02</t>
  </si>
  <si>
    <t>6 388 750,00</t>
  </si>
  <si>
    <t>75,16</t>
  </si>
  <si>
    <t>montant total TTC Toiture du restaurant</t>
  </si>
  <si>
    <t>32 710 400,00</t>
  </si>
  <si>
    <t>384,83</t>
  </si>
  <si>
    <t>montant total TTC du Restaurant</t>
  </si>
  <si>
    <t>202 671 417,00</t>
  </si>
  <si>
    <t>2 384,37</t>
  </si>
  <si>
    <t>F</t>
  </si>
  <si>
    <t>TRAVAUX D'UN LOGEMENT DU PERSONNELLE</t>
  </si>
  <si>
    <t>21,05</t>
  </si>
  <si>
    <t>2 105 000,00</t>
  </si>
  <si>
    <t>17 265,86</t>
  </si>
  <si>
    <t>57 416,15</t>
  </si>
  <si>
    <t>5,03</t>
  </si>
  <si>
    <t>8 048 000,00</t>
  </si>
  <si>
    <t>66 012,17</t>
  </si>
  <si>
    <t>16 404,62</t>
  </si>
  <si>
    <t>15,78</t>
  </si>
  <si>
    <t>4 102 800,00</t>
  </si>
  <si>
    <t>33 652,43</t>
  </si>
  <si>
    <t>3 145 000,00</t>
  </si>
  <si>
    <t>25 796,26</t>
  </si>
  <si>
    <t>34,00</t>
  </si>
  <si>
    <t>1 020 000,00</t>
  </si>
  <si>
    <t>8 366,35</t>
  </si>
  <si>
    <t>2 100 000,00</t>
  </si>
  <si>
    <t>24,71</t>
  </si>
  <si>
    <t>34 795 800,00</t>
  </si>
  <si>
    <t>409,36</t>
  </si>
  <si>
    <t>1 043 874,00</t>
  </si>
  <si>
    <t>12,28</t>
  </si>
  <si>
    <t>8 698 950,00</t>
  </si>
  <si>
    <t>102,34</t>
  </si>
  <si>
    <t>44 538 624,00</t>
  </si>
  <si>
    <t>523,98</t>
  </si>
  <si>
    <t>4300,00</t>
  </si>
  <si>
    <t>17 200 000,00</t>
  </si>
  <si>
    <t>202,35</t>
  </si>
  <si>
    <t>12,87</t>
  </si>
  <si>
    <t>20 592 000,00</t>
  </si>
  <si>
    <t>242,26</t>
  </si>
  <si>
    <t>5 695 000,00</t>
  </si>
  <si>
    <t>67,00</t>
  </si>
  <si>
    <t>3 375 000,00</t>
  </si>
  <si>
    <t>39,71</t>
  </si>
  <si>
    <t>15,80</t>
  </si>
  <si>
    <t>13 430 000,00</t>
  </si>
  <si>
    <t>158,00</t>
  </si>
  <si>
    <t>14 220 000,00</t>
  </si>
  <si>
    <t>167,29</t>
  </si>
  <si>
    <t>8,80</t>
  </si>
  <si>
    <t>6 600 000,00</t>
  </si>
  <si>
    <t>77,65</t>
  </si>
  <si>
    <t>143,63</t>
  </si>
  <si>
    <t>15 799 300,00</t>
  </si>
  <si>
    <t>185,87</t>
  </si>
  <si>
    <t>126,83</t>
  </si>
  <si>
    <t>1 078 055,00</t>
  </si>
  <si>
    <t>12,68</t>
  </si>
  <si>
    <t>70,25</t>
  </si>
  <si>
    <t>4 355 500,00</t>
  </si>
  <si>
    <t>51,24</t>
  </si>
  <si>
    <t>113 424 855,00</t>
  </si>
  <si>
    <t>1 334,41</t>
  </si>
  <si>
    <t>5 671 242,75</t>
  </si>
  <si>
    <t>66,72</t>
  </si>
  <si>
    <t>11 342 485,50</t>
  </si>
  <si>
    <t>133,44</t>
  </si>
  <si>
    <t>3 402 745,65</t>
  </si>
  <si>
    <t>40,03</t>
  </si>
  <si>
    <t>28 356 213,75</t>
  </si>
  <si>
    <t>333,60</t>
  </si>
  <si>
    <t xml:space="preserve">montant total TTC ELEVATION  </t>
  </si>
  <si>
    <t>167 868 785,40</t>
  </si>
  <si>
    <t>1 974,93</t>
  </si>
  <si>
    <t>7,06</t>
  </si>
  <si>
    <t>2 415 000,00</t>
  </si>
  <si>
    <t>28,41</t>
  </si>
  <si>
    <t>640 000,00</t>
  </si>
  <si>
    <t>7,53</t>
  </si>
  <si>
    <t>10 270 000,00</t>
  </si>
  <si>
    <t>120,82</t>
  </si>
  <si>
    <t>9 480 000,00</t>
  </si>
  <si>
    <t>111,53</t>
  </si>
  <si>
    <t>28 855 000,00</t>
  </si>
  <si>
    <t>339,47</t>
  </si>
  <si>
    <t>865 650,00</t>
  </si>
  <si>
    <t>10,18</t>
  </si>
  <si>
    <t>7 213 750,00</t>
  </si>
  <si>
    <t>84,87</t>
  </si>
  <si>
    <t>montant total TTC Toiture</t>
  </si>
  <si>
    <t>36 934 400,00</t>
  </si>
  <si>
    <t>434,52</t>
  </si>
  <si>
    <t>montant total TTC du logement des formateurs</t>
  </si>
  <si>
    <t>249 341 809,40</t>
  </si>
  <si>
    <t>2 933,43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</si>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</sst>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/>
    <xf numFmtId="0" fontId="1" fillId="0" borderId="0" xfId="0" applyFont="1"/>
    <xf numFmtId="0" fontId="0" fillId="0" borderId="1" xfId="0" applyBorder="1"/>
    <xf numFmtId="4" fontId="0" fillId="0" borderId="1" xfId="0" applyNumberFormat="1" applyBorder="1"/>
    <xf numFmtId="2" fontId="0" fillId="0" borderId="1" xfId="0" applyNumberFormat="1" applyBorder="1"/>
    <xf numFmtId="4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Border="1"/>
    <xf numFmtId="4" fontId="0" fillId="2" borderId="1" xfId="0" applyNumberFormat="1" applyFill="1" applyBorder="1"/>
    <xf numFmtId="0" fontId="0" fillId="3" borderId="0" xfId="0" applyFill="1"/>
    <xf numFmtId="0" fontId="1" fillId="4" borderId="2" xfId="0" applyFont="1" applyFill="1" applyBorder="1"/>
    <xf numFmtId="0" fontId="1" fillId="4" borderId="3" xfId="0" applyFont="1" applyFill="1" applyBorder="1"/>
    <xf numFmtId="4" fontId="1" fillId="4" borderId="3" xfId="0" applyNumberFormat="1" applyFont="1" applyFill="1" applyBorder="1"/>
    <xf numFmtId="4" fontId="1" fillId="4" borderId="4" xfId="0" applyNumberFormat="1" applyFont="1" applyFill="1" applyBorder="1"/>
    <xf numFmtId="0" fontId="0" fillId="0" borderId="8" xfId="0" applyBorder="1"/>
    <xf numFmtId="4" fontId="0" fillId="0" borderId="9" xfId="0" applyNumberFormat="1" applyBorder="1"/>
    <xf numFmtId="0" fontId="0" fillId="2" borderId="8" xfId="0" applyFill="1" applyBorder="1"/>
    <xf numFmtId="0" fontId="0" fillId="2" borderId="0" xfId="0" applyFill="1" applyBorder="1"/>
    <xf numFmtId="4" fontId="0" fillId="0" borderId="10" xfId="0" applyNumberFormat="1" applyBorder="1"/>
    <xf numFmtId="0" fontId="1" fillId="0" borderId="0" xfId="0" applyFont="1" applyBorder="1"/>
    <xf numFmtId="4" fontId="1" fillId="0" borderId="0" xfId="0" applyNumberFormat="1" applyFont="1" applyBorder="1"/>
    <xf numFmtId="4" fontId="1" fillId="0" borderId="9" xfId="0" applyNumberFormat="1" applyFont="1" applyBorder="1"/>
    <xf numFmtId="4" fontId="0" fillId="2" borderId="9" xfId="0" applyNumberFormat="1" applyFill="1" applyBorder="1"/>
    <xf numFmtId="4" fontId="1" fillId="0" borderId="10" xfId="0" applyNumberFormat="1" applyFont="1" applyBorder="1"/>
    <xf numFmtId="4" fontId="1" fillId="3" borderId="0" xfId="0" applyNumberFormat="1" applyFont="1" applyFill="1" applyBorder="1"/>
    <xf numFmtId="4" fontId="1" fillId="3" borderId="9" xfId="0" applyNumberFormat="1" applyFont="1" applyFill="1" applyBorder="1"/>
    <xf numFmtId="0" fontId="0" fillId="0" borderId="11" xfId="0" applyBorder="1"/>
    <xf numFmtId="4" fontId="0" fillId="2" borderId="12" xfId="0" applyNumberFormat="1" applyFill="1" applyBorder="1"/>
    <xf numFmtId="4" fontId="0" fillId="0" borderId="12" xfId="0" applyNumberFormat="1" applyBorder="1"/>
    <xf numFmtId="0" fontId="0" fillId="2" borderId="5" xfId="0" applyFill="1" applyBorder="1"/>
    <xf numFmtId="0" fontId="0" fillId="2" borderId="6" xfId="0" applyFill="1" applyBorder="1"/>
    <xf numFmtId="4" fontId="0" fillId="2" borderId="6" xfId="0" applyNumberFormat="1" applyFill="1" applyBorder="1"/>
    <xf numFmtId="0" fontId="0" fillId="2" borderId="7" xfId="0" applyFill="1" applyBorder="1"/>
    <xf numFmtId="0" fontId="0" fillId="0" borderId="13" xfId="0" applyBorder="1"/>
    <xf numFmtId="0" fontId="1" fillId="0" borderId="13" xfId="0" applyFont="1" applyBorder="1"/>
    <xf numFmtId="0" fontId="1" fillId="0" borderId="8" xfId="0" applyFont="1" applyBorder="1"/>
    <xf numFmtId="0" fontId="0" fillId="0" borderId="14" xfId="0" applyBorder="1"/>
    <xf numFmtId="4" fontId="0" fillId="0" borderId="14" xfId="0" applyNumberFormat="1" applyBorder="1"/>
    <xf numFmtId="4" fontId="0" fillId="0" borderId="15" xfId="0" applyNumberFormat="1" applyBorder="1"/>
    <xf numFmtId="0" fontId="1" fillId="0" borderId="10" xfId="0" applyFont="1" applyBorder="1"/>
    <xf numFmtId="4" fontId="0" fillId="3" borderId="9" xfId="0" applyNumberFormat="1" applyFill="1" applyBorder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E549-C787-4FE6-9EA7-A92579C18151}">
  <dimension ref="C4:R309"/>
  <sheetViews>
    <sheetView topLeftCell="D262" zoomScale="85" zoomScaleNormal="85" workbookViewId="0">
      <selection activeCell="K4" sqref="K4:Q308"/>
    </sheetView>
  </sheetViews>
  <sheetFormatPr defaultRowHeight="13.5" x14ac:dyDescent="0.15"/>
  <cols>
    <col min="3" max="3" width="6.37109375" bestFit="1" customWidth="1"/>
    <col min="4" max="4" width="50.015625" bestFit="1" customWidth="1"/>
    <col min="5" max="5" width="7.35546875" bestFit="1" customWidth="1"/>
    <col min="6" max="6" width="8.82421875" bestFit="1" customWidth="1"/>
    <col min="7" max="7" width="15.19921875" bestFit="1" customWidth="1"/>
    <col min="8" max="8" width="20.10546875" bestFit="1" customWidth="1"/>
    <col min="9" max="9" width="12.13671875" bestFit="1" customWidth="1"/>
    <col min="10" max="10" width="12.13671875" customWidth="1"/>
    <col min="12" max="12" width="50.015625" bestFit="1" customWidth="1"/>
    <col min="13" max="13" width="7.35546875" bestFit="1" customWidth="1"/>
    <col min="14" max="14" width="8.82421875" bestFit="1" customWidth="1"/>
    <col min="15" max="15" width="15.19921875" bestFit="1" customWidth="1"/>
    <col min="16" max="16" width="20.10546875" bestFit="1" customWidth="1"/>
    <col min="17" max="17" width="12.13671875" bestFit="1" customWidth="1"/>
  </cols>
  <sheetData>
    <row r="4" spans="3:18" x14ac:dyDescent="0.15">
      <c r="J4" s="3"/>
      <c r="K4" s="48" t="s">
        <v>0</v>
      </c>
      <c r="L4" s="48"/>
      <c r="M4" s="48"/>
      <c r="N4" s="48"/>
      <c r="O4" s="48"/>
      <c r="P4" s="48"/>
      <c r="Q4" s="48"/>
    </row>
    <row r="5" spans="3:18" x14ac:dyDescent="0.15">
      <c r="J5" s="3"/>
      <c r="K5" s="48"/>
      <c r="L5" s="48"/>
      <c r="M5" s="48"/>
      <c r="N5" s="48"/>
      <c r="O5" s="48"/>
      <c r="P5" s="48"/>
      <c r="Q5" s="48"/>
    </row>
    <row r="6" spans="3:18" x14ac:dyDescent="0.15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</row>
    <row r="7" spans="3:18" x14ac:dyDescent="0.15">
      <c r="C7" t="s">
        <v>8</v>
      </c>
      <c r="D7" t="s">
        <v>9</v>
      </c>
      <c r="I7" t="s">
        <v>10</v>
      </c>
      <c r="K7" t="s">
        <v>8</v>
      </c>
      <c r="L7" t="s">
        <v>9</v>
      </c>
      <c r="N7" s="4"/>
      <c r="O7" s="4"/>
      <c r="P7" s="4"/>
      <c r="Q7" s="4">
        <v>850000</v>
      </c>
      <c r="R7" s="4"/>
    </row>
    <row r="8" spans="3:18" x14ac:dyDescent="0.15">
      <c r="D8" t="s">
        <v>11</v>
      </c>
      <c r="E8" t="s">
        <v>12</v>
      </c>
      <c r="F8" t="s">
        <v>13</v>
      </c>
      <c r="G8" t="s">
        <v>14</v>
      </c>
      <c r="H8" t="s">
        <v>14</v>
      </c>
      <c r="I8" t="s">
        <v>15</v>
      </c>
      <c r="L8" s="6" t="s">
        <v>11</v>
      </c>
      <c r="M8" s="6" t="s">
        <v>12</v>
      </c>
      <c r="N8" s="7">
        <v>1</v>
      </c>
      <c r="O8" s="7">
        <v>5000000</v>
      </c>
      <c r="P8" s="7">
        <v>5000000</v>
      </c>
      <c r="Q8" s="8">
        <v>58.82</v>
      </c>
      <c r="R8" s="4"/>
    </row>
    <row r="9" spans="3:18" x14ac:dyDescent="0.15"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L9" s="6" t="s">
        <v>16</v>
      </c>
      <c r="M9" s="6" t="s">
        <v>17</v>
      </c>
      <c r="N9" s="7">
        <v>35</v>
      </c>
      <c r="O9" s="7">
        <v>5000</v>
      </c>
      <c r="P9" s="7">
        <v>175000</v>
      </c>
      <c r="Q9" s="8">
        <v>2.06</v>
      </c>
      <c r="R9" s="4"/>
    </row>
    <row r="10" spans="3:18" x14ac:dyDescent="0.15">
      <c r="D10" t="s">
        <v>22</v>
      </c>
      <c r="E10" t="s">
        <v>17</v>
      </c>
      <c r="F10" t="s">
        <v>23</v>
      </c>
      <c r="G10" t="s">
        <v>24</v>
      </c>
      <c r="H10" t="s">
        <v>25</v>
      </c>
      <c r="I10" t="s">
        <v>26</v>
      </c>
      <c r="L10" s="6" t="s">
        <v>22</v>
      </c>
      <c r="M10" s="6" t="s">
        <v>17</v>
      </c>
      <c r="N10" s="7">
        <v>25</v>
      </c>
      <c r="O10" s="7">
        <v>30000</v>
      </c>
      <c r="P10" s="7">
        <v>750000</v>
      </c>
      <c r="Q10" s="8">
        <v>8.82</v>
      </c>
      <c r="R10" s="4"/>
    </row>
    <row r="11" spans="3:18" x14ac:dyDescent="0.15">
      <c r="D11" t="s">
        <v>27</v>
      </c>
      <c r="E11" t="s">
        <v>17</v>
      </c>
      <c r="F11" t="s">
        <v>28</v>
      </c>
      <c r="G11" t="s">
        <v>29</v>
      </c>
      <c r="H11" t="s">
        <v>30</v>
      </c>
      <c r="I11" t="s">
        <v>31</v>
      </c>
      <c r="L11" s="6" t="s">
        <v>27</v>
      </c>
      <c r="M11" s="6" t="s">
        <v>17</v>
      </c>
      <c r="N11" s="7">
        <v>10</v>
      </c>
      <c r="O11" s="7">
        <v>35000</v>
      </c>
      <c r="P11" s="7">
        <v>350000</v>
      </c>
      <c r="Q11" s="8">
        <v>4.12</v>
      </c>
      <c r="R11" s="4"/>
    </row>
    <row r="12" spans="3:18" x14ac:dyDescent="0.15">
      <c r="D12" t="s">
        <v>32</v>
      </c>
      <c r="E12" t="s">
        <v>17</v>
      </c>
      <c r="F12" t="s">
        <v>33</v>
      </c>
      <c r="G12" t="s">
        <v>34</v>
      </c>
      <c r="H12" t="s">
        <v>35</v>
      </c>
      <c r="I12" t="s">
        <v>36</v>
      </c>
      <c r="L12" s="6" t="s">
        <v>32</v>
      </c>
      <c r="M12" s="6" t="s">
        <v>17</v>
      </c>
      <c r="N12" s="7">
        <v>15</v>
      </c>
      <c r="O12" s="7">
        <v>65000</v>
      </c>
      <c r="P12" s="7">
        <v>975000</v>
      </c>
      <c r="Q12" s="8">
        <v>11.47</v>
      </c>
      <c r="R12" s="4"/>
    </row>
    <row r="13" spans="3:18" x14ac:dyDescent="0.15">
      <c r="D13" t="s">
        <v>37</v>
      </c>
      <c r="E13" t="s">
        <v>17</v>
      </c>
      <c r="F13" t="s">
        <v>38</v>
      </c>
      <c r="G13" t="s">
        <v>39</v>
      </c>
      <c r="H13" t="s">
        <v>40</v>
      </c>
      <c r="I13" t="s">
        <v>41</v>
      </c>
      <c r="L13" s="6" t="s">
        <v>37</v>
      </c>
      <c r="M13" s="6" t="s">
        <v>17</v>
      </c>
      <c r="N13" s="7">
        <v>5</v>
      </c>
      <c r="O13" s="7">
        <v>300000</v>
      </c>
      <c r="P13" s="7">
        <v>1500000</v>
      </c>
      <c r="Q13" s="8">
        <v>17.649999999999999</v>
      </c>
      <c r="R13" s="4"/>
    </row>
    <row r="14" spans="3:18" x14ac:dyDescent="0.15">
      <c r="D14" t="s">
        <v>42</v>
      </c>
      <c r="E14" t="s">
        <v>17</v>
      </c>
      <c r="F14" t="s">
        <v>28</v>
      </c>
      <c r="G14" t="s">
        <v>43</v>
      </c>
      <c r="H14" t="s">
        <v>14</v>
      </c>
      <c r="I14" t="s">
        <v>15</v>
      </c>
      <c r="L14" s="6" t="s">
        <v>42</v>
      </c>
      <c r="M14" s="6" t="s">
        <v>17</v>
      </c>
      <c r="N14" s="7">
        <v>10</v>
      </c>
      <c r="O14" s="7">
        <v>500000</v>
      </c>
      <c r="P14" s="7">
        <v>5000000</v>
      </c>
      <c r="Q14" s="8">
        <v>58.82</v>
      </c>
      <c r="R14" s="4"/>
    </row>
    <row r="15" spans="3:18" x14ac:dyDescent="0.15">
      <c r="D15" t="s">
        <v>44</v>
      </c>
      <c r="E15" t="s">
        <v>17</v>
      </c>
      <c r="F15" t="s">
        <v>23</v>
      </c>
      <c r="G15" t="s">
        <v>24</v>
      </c>
      <c r="H15" t="s">
        <v>25</v>
      </c>
      <c r="I15" t="s">
        <v>26</v>
      </c>
      <c r="L15" s="6" t="s">
        <v>44</v>
      </c>
      <c r="M15" s="6" t="s">
        <v>17</v>
      </c>
      <c r="N15" s="7">
        <v>25</v>
      </c>
      <c r="O15" s="7">
        <v>30000</v>
      </c>
      <c r="P15" s="7">
        <v>750000</v>
      </c>
      <c r="Q15" s="8">
        <v>8.82</v>
      </c>
      <c r="R15" s="4"/>
    </row>
    <row r="16" spans="3:18" x14ac:dyDescent="0.15">
      <c r="D16" t="s">
        <v>45</v>
      </c>
      <c r="H16" t="s">
        <v>46</v>
      </c>
      <c r="I16" t="s">
        <v>47</v>
      </c>
      <c r="L16" s="5" t="s">
        <v>107</v>
      </c>
      <c r="M16" s="5"/>
      <c r="N16" s="9"/>
      <c r="O16" s="9"/>
      <c r="P16" s="9">
        <f>SUM(P8:P15)</f>
        <v>14500000</v>
      </c>
      <c r="Q16" s="9">
        <f>SUM(Q8:Q15)</f>
        <v>170.57999999999998</v>
      </c>
      <c r="R16" s="4"/>
    </row>
    <row r="17" spans="3:18" x14ac:dyDescent="0.15">
      <c r="C17" t="s">
        <v>48</v>
      </c>
      <c r="D17" t="s">
        <v>49</v>
      </c>
      <c r="K17" t="s">
        <v>48</v>
      </c>
      <c r="L17" t="s">
        <v>49</v>
      </c>
      <c r="N17" s="4"/>
      <c r="O17" s="4"/>
      <c r="P17" s="4"/>
      <c r="Q17" s="2"/>
      <c r="R17" s="4"/>
    </row>
    <row r="18" spans="3:18" x14ac:dyDescent="0.15">
      <c r="C18" t="s">
        <v>50</v>
      </c>
      <c r="D18" t="s">
        <v>51</v>
      </c>
      <c r="K18" t="s">
        <v>50</v>
      </c>
      <c r="L18" t="s">
        <v>51</v>
      </c>
      <c r="N18" s="4"/>
      <c r="O18" s="4"/>
      <c r="P18" s="4"/>
      <c r="Q18" s="2"/>
      <c r="R18" s="4"/>
    </row>
    <row r="19" spans="3:18" x14ac:dyDescent="0.15">
      <c r="D19" t="s">
        <v>52</v>
      </c>
      <c r="E19" t="s">
        <v>53</v>
      </c>
      <c r="F19" t="s">
        <v>54</v>
      </c>
      <c r="G19" t="s">
        <v>55</v>
      </c>
      <c r="H19" t="s">
        <v>56</v>
      </c>
      <c r="I19" t="s">
        <v>57</v>
      </c>
      <c r="L19" s="6" t="s">
        <v>52</v>
      </c>
      <c r="M19" s="6" t="s">
        <v>53</v>
      </c>
      <c r="N19" s="7">
        <v>22</v>
      </c>
      <c r="O19" s="7">
        <v>100000</v>
      </c>
      <c r="P19" s="7">
        <v>2288000</v>
      </c>
      <c r="Q19" s="8">
        <v>26.92</v>
      </c>
      <c r="R19" s="4"/>
    </row>
    <row r="20" spans="3:18" x14ac:dyDescent="0.15">
      <c r="D20" t="s">
        <v>58</v>
      </c>
      <c r="E20" t="s">
        <v>17</v>
      </c>
      <c r="F20" t="s">
        <v>59</v>
      </c>
      <c r="G20" t="s">
        <v>60</v>
      </c>
      <c r="H20" t="s">
        <v>61</v>
      </c>
      <c r="I20" t="s">
        <v>62</v>
      </c>
      <c r="L20" s="6" t="s">
        <v>58</v>
      </c>
      <c r="M20" s="6" t="s">
        <v>17</v>
      </c>
      <c r="N20" s="7">
        <v>700</v>
      </c>
      <c r="O20" s="7">
        <v>10000</v>
      </c>
      <c r="P20" s="7">
        <v>7000000</v>
      </c>
      <c r="Q20" s="8">
        <v>82.35</v>
      </c>
      <c r="R20" s="4"/>
    </row>
    <row r="21" spans="3:18" x14ac:dyDescent="0.15">
      <c r="D21" t="s">
        <v>63</v>
      </c>
      <c r="E21" t="s">
        <v>64</v>
      </c>
      <c r="F21" t="s">
        <v>65</v>
      </c>
      <c r="G21" t="s">
        <v>66</v>
      </c>
      <c r="H21" t="s">
        <v>67</v>
      </c>
      <c r="I21" t="s">
        <v>68</v>
      </c>
      <c r="L21" s="6" t="s">
        <v>63</v>
      </c>
      <c r="M21" s="6" t="s">
        <v>64</v>
      </c>
      <c r="N21" s="7">
        <v>4</v>
      </c>
      <c r="O21" s="7">
        <v>1600000</v>
      </c>
      <c r="P21" s="7">
        <v>7904000</v>
      </c>
      <c r="Q21" s="8">
        <v>92.99</v>
      </c>
      <c r="R21" s="4"/>
    </row>
    <row r="22" spans="3:18" x14ac:dyDescent="0.15">
      <c r="D22" t="s">
        <v>69</v>
      </c>
      <c r="E22" t="s">
        <v>70</v>
      </c>
      <c r="F22" t="s">
        <v>13</v>
      </c>
      <c r="G22" t="s">
        <v>71</v>
      </c>
      <c r="H22" t="s">
        <v>71</v>
      </c>
      <c r="I22" t="s">
        <v>72</v>
      </c>
      <c r="L22" s="6" t="s">
        <v>69</v>
      </c>
      <c r="M22" s="6" t="s">
        <v>70</v>
      </c>
      <c r="N22" s="7">
        <v>1</v>
      </c>
      <c r="O22" s="7">
        <v>200000</v>
      </c>
      <c r="P22" s="7">
        <v>200000</v>
      </c>
      <c r="Q22" s="8">
        <v>2.35</v>
      </c>
      <c r="R22" s="4"/>
    </row>
    <row r="23" spans="3:18" x14ac:dyDescent="0.15">
      <c r="D23" t="s">
        <v>73</v>
      </c>
      <c r="E23" t="s">
        <v>53</v>
      </c>
      <c r="F23" t="s">
        <v>33</v>
      </c>
      <c r="G23" t="s">
        <v>74</v>
      </c>
      <c r="H23" t="s">
        <v>75</v>
      </c>
      <c r="I23" t="s">
        <v>76</v>
      </c>
      <c r="L23" s="6" t="s">
        <v>73</v>
      </c>
      <c r="M23" s="6" t="s">
        <v>53</v>
      </c>
      <c r="N23" s="7">
        <v>15</v>
      </c>
      <c r="O23" s="7">
        <v>250000</v>
      </c>
      <c r="P23" s="7">
        <v>3750000</v>
      </c>
      <c r="Q23" s="8">
        <v>44.12</v>
      </c>
      <c r="R23" s="4"/>
    </row>
    <row r="24" spans="3:18" x14ac:dyDescent="0.15">
      <c r="D24" t="s">
        <v>77</v>
      </c>
      <c r="E24" t="s">
        <v>78</v>
      </c>
      <c r="F24" t="s">
        <v>79</v>
      </c>
      <c r="G24" t="s">
        <v>10</v>
      </c>
      <c r="H24" t="s">
        <v>80</v>
      </c>
      <c r="I24" t="s">
        <v>79</v>
      </c>
      <c r="L24" s="6" t="s">
        <v>77</v>
      </c>
      <c r="M24" s="6" t="s">
        <v>78</v>
      </c>
      <c r="N24" s="7">
        <v>39</v>
      </c>
      <c r="O24" s="7">
        <v>85000</v>
      </c>
      <c r="P24" s="7">
        <v>3315000</v>
      </c>
      <c r="Q24" s="8">
        <v>39</v>
      </c>
      <c r="R24" s="4"/>
    </row>
    <row r="25" spans="3:18" x14ac:dyDescent="0.15">
      <c r="D25" t="s">
        <v>81</v>
      </c>
      <c r="E25" t="s">
        <v>78</v>
      </c>
      <c r="F25" t="s">
        <v>82</v>
      </c>
      <c r="G25" t="s">
        <v>24</v>
      </c>
      <c r="H25" t="s">
        <v>83</v>
      </c>
      <c r="I25" t="s">
        <v>84</v>
      </c>
      <c r="L25" s="6" t="s">
        <v>81</v>
      </c>
      <c r="M25" s="6" t="s">
        <v>78</v>
      </c>
      <c r="N25" s="7">
        <v>37</v>
      </c>
      <c r="O25" s="7">
        <v>30000</v>
      </c>
      <c r="P25" s="7">
        <v>1110000</v>
      </c>
      <c r="Q25" s="8">
        <v>13.06</v>
      </c>
      <c r="R25" s="4"/>
    </row>
    <row r="26" spans="3:18" x14ac:dyDescent="0.15">
      <c r="D26" t="s">
        <v>85</v>
      </c>
      <c r="E26" t="s">
        <v>86</v>
      </c>
      <c r="F26" t="s">
        <v>87</v>
      </c>
      <c r="G26" t="s">
        <v>88</v>
      </c>
      <c r="H26" t="s">
        <v>74</v>
      </c>
      <c r="I26" t="s">
        <v>89</v>
      </c>
      <c r="L26" s="6" t="s">
        <v>85</v>
      </c>
      <c r="M26" s="6" t="s">
        <v>86</v>
      </c>
      <c r="N26" s="7">
        <v>2</v>
      </c>
      <c r="O26" s="7">
        <v>125000</v>
      </c>
      <c r="P26" s="7">
        <v>250000</v>
      </c>
      <c r="Q26" s="8">
        <v>2.94</v>
      </c>
      <c r="R26" s="4"/>
    </row>
    <row r="27" spans="3:18" x14ac:dyDescent="0.15">
      <c r="D27" t="s">
        <v>90</v>
      </c>
      <c r="E27" t="s">
        <v>17</v>
      </c>
      <c r="F27" t="s">
        <v>23</v>
      </c>
      <c r="G27" t="s">
        <v>91</v>
      </c>
      <c r="H27" t="s">
        <v>92</v>
      </c>
      <c r="I27" t="s">
        <v>93</v>
      </c>
      <c r="L27" s="6" t="s">
        <v>90</v>
      </c>
      <c r="M27" s="6" t="s">
        <v>17</v>
      </c>
      <c r="N27" s="7">
        <v>25</v>
      </c>
      <c r="O27" s="7">
        <v>75000</v>
      </c>
      <c r="P27" s="7">
        <v>1875000</v>
      </c>
      <c r="Q27" s="8">
        <v>22.06</v>
      </c>
      <c r="R27" s="4"/>
    </row>
    <row r="28" spans="3:18" x14ac:dyDescent="0.15">
      <c r="D28" t="s">
        <v>94</v>
      </c>
      <c r="E28" t="s">
        <v>17</v>
      </c>
      <c r="F28" t="s">
        <v>38</v>
      </c>
      <c r="G28" t="s">
        <v>95</v>
      </c>
      <c r="H28" t="s">
        <v>88</v>
      </c>
      <c r="I28" t="s">
        <v>96</v>
      </c>
      <c r="L28" s="6" t="s">
        <v>94</v>
      </c>
      <c r="M28" s="6" t="s">
        <v>17</v>
      </c>
      <c r="N28" s="7">
        <v>5</v>
      </c>
      <c r="O28" s="7">
        <v>25000</v>
      </c>
      <c r="P28" s="7">
        <v>125000</v>
      </c>
      <c r="Q28" s="8">
        <v>1.47</v>
      </c>
      <c r="R28" s="4"/>
    </row>
    <row r="29" spans="3:18" x14ac:dyDescent="0.15">
      <c r="D29" t="s">
        <v>97</v>
      </c>
      <c r="E29" t="s">
        <v>98</v>
      </c>
      <c r="F29" t="s">
        <v>99</v>
      </c>
      <c r="G29" t="s">
        <v>95</v>
      </c>
      <c r="H29" t="s">
        <v>71</v>
      </c>
      <c r="I29" t="s">
        <v>72</v>
      </c>
      <c r="L29" s="6" t="s">
        <v>97</v>
      </c>
      <c r="M29" s="6" t="s">
        <v>98</v>
      </c>
      <c r="N29" s="7">
        <v>8</v>
      </c>
      <c r="O29" s="7">
        <v>25000</v>
      </c>
      <c r="P29" s="7">
        <v>200000</v>
      </c>
      <c r="Q29" s="8">
        <v>2.35</v>
      </c>
      <c r="R29" s="4"/>
    </row>
    <row r="30" spans="3:18" x14ac:dyDescent="0.15">
      <c r="D30" t="s">
        <v>100</v>
      </c>
      <c r="E30" t="s">
        <v>101</v>
      </c>
      <c r="F30" t="s">
        <v>13</v>
      </c>
      <c r="G30" t="s">
        <v>74</v>
      </c>
      <c r="H30" t="s">
        <v>74</v>
      </c>
      <c r="I30" t="s">
        <v>89</v>
      </c>
      <c r="L30" s="6" t="s">
        <v>100</v>
      </c>
      <c r="M30" s="6" t="s">
        <v>101</v>
      </c>
      <c r="N30" s="7">
        <v>1</v>
      </c>
      <c r="O30" s="7">
        <v>250000</v>
      </c>
      <c r="P30" s="7">
        <v>250000</v>
      </c>
      <c r="Q30" s="8">
        <v>2.94</v>
      </c>
      <c r="R30" s="4"/>
    </row>
    <row r="31" spans="3:18" x14ac:dyDescent="0.15">
      <c r="D31" t="s">
        <v>102</v>
      </c>
      <c r="E31" t="s">
        <v>103</v>
      </c>
      <c r="F31" t="s">
        <v>87</v>
      </c>
      <c r="G31" t="s">
        <v>104</v>
      </c>
      <c r="H31" t="s">
        <v>105</v>
      </c>
      <c r="I31" t="s">
        <v>106</v>
      </c>
      <c r="L31" s="6" t="s">
        <v>102</v>
      </c>
      <c r="M31" s="6" t="s">
        <v>103</v>
      </c>
      <c r="N31" s="7">
        <v>2</v>
      </c>
      <c r="O31" s="7">
        <v>600000</v>
      </c>
      <c r="P31" s="7">
        <v>1200000</v>
      </c>
      <c r="Q31" s="8">
        <v>14.12</v>
      </c>
      <c r="R31" s="4"/>
    </row>
    <row r="32" spans="3:18" x14ac:dyDescent="0.15">
      <c r="D32" t="s">
        <v>107</v>
      </c>
      <c r="H32" t="s">
        <v>108</v>
      </c>
      <c r="I32" t="s">
        <v>109</v>
      </c>
      <c r="L32" s="5" t="s">
        <v>107</v>
      </c>
      <c r="M32" s="5"/>
      <c r="N32" s="9"/>
      <c r="O32" s="9"/>
      <c r="P32" s="9">
        <f>SUM(P19:P31)</f>
        <v>29467000</v>
      </c>
      <c r="Q32" s="10">
        <f>SUM(Q19:Q31)</f>
        <v>346.67000000000007</v>
      </c>
      <c r="R32" s="4"/>
    </row>
    <row r="33" spans="3:18" x14ac:dyDescent="0.15">
      <c r="D33" t="s">
        <v>110</v>
      </c>
      <c r="G33" t="s">
        <v>111</v>
      </c>
      <c r="H33" t="s">
        <v>112</v>
      </c>
      <c r="I33" t="s">
        <v>113</v>
      </c>
      <c r="L33" s="6" t="s">
        <v>110</v>
      </c>
      <c r="M33" s="6"/>
      <c r="N33" s="7"/>
      <c r="O33" s="7">
        <v>0.03</v>
      </c>
      <c r="P33" s="7">
        <v>884010</v>
      </c>
      <c r="Q33" s="8">
        <v>10.4</v>
      </c>
      <c r="R33" s="4"/>
    </row>
    <row r="34" spans="3:18" x14ac:dyDescent="0.15">
      <c r="D34" t="s">
        <v>114</v>
      </c>
      <c r="G34" t="s">
        <v>115</v>
      </c>
      <c r="H34" t="s">
        <v>116</v>
      </c>
      <c r="I34" t="s">
        <v>117</v>
      </c>
      <c r="L34" s="6" t="s">
        <v>114</v>
      </c>
      <c r="M34" s="6"/>
      <c r="N34" s="7"/>
      <c r="O34" s="7">
        <v>0.25</v>
      </c>
      <c r="P34" s="7">
        <v>7366750</v>
      </c>
      <c r="Q34" s="8">
        <v>86.67</v>
      </c>
      <c r="R34" s="4"/>
    </row>
    <row r="35" spans="3:18" x14ac:dyDescent="0.15">
      <c r="D35" t="s">
        <v>118</v>
      </c>
      <c r="H35" t="s">
        <v>119</v>
      </c>
      <c r="I35" t="s">
        <v>120</v>
      </c>
      <c r="L35" s="5" t="s">
        <v>118</v>
      </c>
      <c r="M35" s="5"/>
      <c r="N35" s="9"/>
      <c r="O35" s="9"/>
      <c r="P35" s="9">
        <f>SUM(P32:P34)</f>
        <v>37717760</v>
      </c>
      <c r="Q35" s="10">
        <f>SUM(Q32:Q34)</f>
        <v>443.74000000000007</v>
      </c>
      <c r="R35" s="4"/>
    </row>
    <row r="36" spans="3:18" x14ac:dyDescent="0.15">
      <c r="C36" t="s">
        <v>121</v>
      </c>
      <c r="D36" t="s">
        <v>122</v>
      </c>
      <c r="K36" t="s">
        <v>121</v>
      </c>
      <c r="L36" t="s">
        <v>122</v>
      </c>
      <c r="N36" s="4"/>
      <c r="O36" s="4"/>
      <c r="P36" s="4"/>
      <c r="Q36" s="2"/>
      <c r="R36" s="4"/>
    </row>
    <row r="37" spans="3:18" x14ac:dyDescent="0.15">
      <c r="D37" t="s">
        <v>123</v>
      </c>
      <c r="E37" t="s">
        <v>17</v>
      </c>
      <c r="F37" t="s">
        <v>124</v>
      </c>
      <c r="G37" t="s">
        <v>125</v>
      </c>
      <c r="H37" t="s">
        <v>126</v>
      </c>
      <c r="I37" t="s">
        <v>127</v>
      </c>
      <c r="L37" s="6" t="s">
        <v>123</v>
      </c>
      <c r="M37" s="6" t="s">
        <v>17</v>
      </c>
      <c r="N37" s="7">
        <v>3800</v>
      </c>
      <c r="O37" s="7">
        <v>4000</v>
      </c>
      <c r="P37" s="7">
        <v>15200000</v>
      </c>
      <c r="Q37" s="8">
        <v>178.82</v>
      </c>
      <c r="R37" s="4"/>
    </row>
    <row r="38" spans="3:18" x14ac:dyDescent="0.15">
      <c r="D38" t="s">
        <v>63</v>
      </c>
      <c r="E38" t="s">
        <v>64</v>
      </c>
      <c r="F38" t="s">
        <v>128</v>
      </c>
      <c r="G38" t="s">
        <v>66</v>
      </c>
      <c r="H38" t="s">
        <v>129</v>
      </c>
      <c r="I38" t="s">
        <v>130</v>
      </c>
      <c r="L38" s="6" t="s">
        <v>63</v>
      </c>
      <c r="M38" s="6" t="s">
        <v>64</v>
      </c>
      <c r="N38" s="7">
        <v>10</v>
      </c>
      <c r="O38" s="7">
        <v>1600000</v>
      </c>
      <c r="P38" s="7">
        <v>17120000</v>
      </c>
      <c r="Q38" s="8">
        <v>201.41</v>
      </c>
      <c r="R38" s="4"/>
    </row>
    <row r="39" spans="3:18" x14ac:dyDescent="0.15">
      <c r="D39" t="s">
        <v>69</v>
      </c>
      <c r="E39" t="s">
        <v>103</v>
      </c>
      <c r="F39">
        <v>2</v>
      </c>
      <c r="G39" t="s">
        <v>131</v>
      </c>
      <c r="H39" t="s">
        <v>132</v>
      </c>
      <c r="I39" t="s">
        <v>133</v>
      </c>
      <c r="L39" s="6" t="s">
        <v>69</v>
      </c>
      <c r="M39" s="6" t="s">
        <v>103</v>
      </c>
      <c r="N39" s="7">
        <v>2</v>
      </c>
      <c r="O39" s="7">
        <v>2000000</v>
      </c>
      <c r="P39" s="7">
        <v>4000000</v>
      </c>
      <c r="Q39" s="8">
        <v>47.06</v>
      </c>
      <c r="R39" s="4"/>
    </row>
    <row r="40" spans="3:18" x14ac:dyDescent="0.15">
      <c r="D40" t="s">
        <v>134</v>
      </c>
      <c r="E40" t="s">
        <v>135</v>
      </c>
      <c r="F40">
        <v>5</v>
      </c>
      <c r="G40" t="s">
        <v>74</v>
      </c>
      <c r="H40" t="s">
        <v>136</v>
      </c>
      <c r="I40" t="s">
        <v>137</v>
      </c>
      <c r="L40" s="6" t="s">
        <v>134</v>
      </c>
      <c r="M40" s="6" t="s">
        <v>135</v>
      </c>
      <c r="N40" s="7">
        <v>5</v>
      </c>
      <c r="O40" s="7">
        <v>250000</v>
      </c>
      <c r="P40" s="7">
        <v>1250000</v>
      </c>
      <c r="Q40" s="8">
        <v>14.71</v>
      </c>
      <c r="R40" s="4"/>
    </row>
    <row r="41" spans="3:18" x14ac:dyDescent="0.15">
      <c r="D41" t="s">
        <v>77</v>
      </c>
      <c r="E41" t="s">
        <v>78</v>
      </c>
      <c r="F41">
        <v>65</v>
      </c>
      <c r="G41" t="s">
        <v>10</v>
      </c>
      <c r="H41" t="s">
        <v>138</v>
      </c>
      <c r="I41" t="s">
        <v>139</v>
      </c>
      <c r="L41" s="6" t="s">
        <v>77</v>
      </c>
      <c r="M41" s="6" t="s">
        <v>78</v>
      </c>
      <c r="N41" s="7">
        <v>65</v>
      </c>
      <c r="O41" s="7">
        <v>85000</v>
      </c>
      <c r="P41" s="7">
        <v>5525000</v>
      </c>
      <c r="Q41" s="8">
        <v>65</v>
      </c>
      <c r="R41" s="4"/>
    </row>
    <row r="42" spans="3:18" x14ac:dyDescent="0.15">
      <c r="D42" t="s">
        <v>81</v>
      </c>
      <c r="E42" t="s">
        <v>78</v>
      </c>
      <c r="F42">
        <v>52</v>
      </c>
      <c r="G42" t="s">
        <v>24</v>
      </c>
      <c r="H42" t="s">
        <v>140</v>
      </c>
      <c r="I42" t="s">
        <v>141</v>
      </c>
      <c r="L42" s="6" t="s">
        <v>81</v>
      </c>
      <c r="M42" s="6" t="s">
        <v>78</v>
      </c>
      <c r="N42" s="7">
        <v>52</v>
      </c>
      <c r="O42" s="7">
        <v>30000</v>
      </c>
      <c r="P42" s="7">
        <v>1560000</v>
      </c>
      <c r="Q42" s="8">
        <v>18.350000000000001</v>
      </c>
      <c r="R42" s="4"/>
    </row>
    <row r="43" spans="3:18" x14ac:dyDescent="0.15">
      <c r="D43" t="s">
        <v>85</v>
      </c>
      <c r="E43" t="s">
        <v>86</v>
      </c>
      <c r="F43">
        <v>5</v>
      </c>
      <c r="G43" t="s">
        <v>88</v>
      </c>
      <c r="H43" t="s">
        <v>142</v>
      </c>
      <c r="I43" t="s">
        <v>143</v>
      </c>
      <c r="L43" s="6" t="s">
        <v>85</v>
      </c>
      <c r="M43" s="6" t="s">
        <v>86</v>
      </c>
      <c r="N43" s="7">
        <v>5</v>
      </c>
      <c r="O43" s="7">
        <v>125000</v>
      </c>
      <c r="P43" s="7">
        <v>625000</v>
      </c>
      <c r="Q43" s="8">
        <v>7.35</v>
      </c>
      <c r="R43" s="4"/>
    </row>
    <row r="44" spans="3:18" x14ac:dyDescent="0.15">
      <c r="D44" t="s">
        <v>90</v>
      </c>
      <c r="E44" t="s">
        <v>17</v>
      </c>
      <c r="F44">
        <v>50</v>
      </c>
      <c r="G44" t="s">
        <v>91</v>
      </c>
      <c r="H44" t="s">
        <v>75</v>
      </c>
      <c r="I44" t="s">
        <v>76</v>
      </c>
      <c r="L44" s="6" t="s">
        <v>90</v>
      </c>
      <c r="M44" s="6" t="s">
        <v>17</v>
      </c>
      <c r="N44" s="7">
        <v>50</v>
      </c>
      <c r="O44" s="7">
        <v>75000</v>
      </c>
      <c r="P44" s="7">
        <v>3750000</v>
      </c>
      <c r="Q44" s="8">
        <v>44.12</v>
      </c>
      <c r="R44" s="4"/>
    </row>
    <row r="45" spans="3:18" x14ac:dyDescent="0.15">
      <c r="D45" t="s">
        <v>94</v>
      </c>
      <c r="E45" t="s">
        <v>17</v>
      </c>
      <c r="F45">
        <v>8</v>
      </c>
      <c r="G45" t="s">
        <v>95</v>
      </c>
      <c r="H45" t="s">
        <v>71</v>
      </c>
      <c r="I45" t="s">
        <v>72</v>
      </c>
      <c r="L45" s="6" t="s">
        <v>94</v>
      </c>
      <c r="M45" s="6" t="s">
        <v>17</v>
      </c>
      <c r="N45" s="7">
        <v>8</v>
      </c>
      <c r="O45" s="7">
        <v>25000</v>
      </c>
      <c r="P45" s="7">
        <v>200000</v>
      </c>
      <c r="Q45" s="8">
        <v>2.35</v>
      </c>
      <c r="R45" s="4"/>
    </row>
    <row r="46" spans="3:18" x14ac:dyDescent="0.15">
      <c r="D46" t="s">
        <v>144</v>
      </c>
      <c r="E46" t="s">
        <v>17</v>
      </c>
      <c r="F46">
        <v>10</v>
      </c>
      <c r="G46" t="s">
        <v>145</v>
      </c>
      <c r="H46" t="s">
        <v>146</v>
      </c>
      <c r="I46" t="s">
        <v>147</v>
      </c>
      <c r="L46" s="6" t="s">
        <v>144</v>
      </c>
      <c r="M46" s="6" t="s">
        <v>17</v>
      </c>
      <c r="N46" s="7">
        <v>10</v>
      </c>
      <c r="O46" s="7">
        <v>8000</v>
      </c>
      <c r="P46" s="7">
        <v>80000</v>
      </c>
      <c r="Q46" s="8">
        <v>0.94</v>
      </c>
      <c r="R46" s="4"/>
    </row>
    <row r="47" spans="3:18" x14ac:dyDescent="0.15">
      <c r="D47" t="s">
        <v>97</v>
      </c>
      <c r="E47" t="s">
        <v>98</v>
      </c>
      <c r="F47">
        <v>10</v>
      </c>
      <c r="G47" t="s">
        <v>95</v>
      </c>
      <c r="H47" t="s">
        <v>74</v>
      </c>
      <c r="I47" t="s">
        <v>89</v>
      </c>
      <c r="L47" s="6" t="s">
        <v>97</v>
      </c>
      <c r="M47" s="6" t="s">
        <v>98</v>
      </c>
      <c r="N47" s="7">
        <v>10</v>
      </c>
      <c r="O47" s="7">
        <v>25000</v>
      </c>
      <c r="P47" s="7">
        <v>250000</v>
      </c>
      <c r="Q47" s="8">
        <v>2.94</v>
      </c>
      <c r="R47" s="4"/>
    </row>
    <row r="48" spans="3:18" x14ac:dyDescent="0.15">
      <c r="D48" t="s">
        <v>85</v>
      </c>
      <c r="E48" t="s">
        <v>86</v>
      </c>
      <c r="F48">
        <v>10</v>
      </c>
      <c r="G48" t="s">
        <v>55</v>
      </c>
      <c r="H48" t="s">
        <v>148</v>
      </c>
      <c r="I48" t="s">
        <v>149</v>
      </c>
      <c r="L48" s="6" t="s">
        <v>85</v>
      </c>
      <c r="M48" s="6" t="s">
        <v>86</v>
      </c>
      <c r="N48" s="7">
        <v>10</v>
      </c>
      <c r="O48" s="7">
        <v>100000</v>
      </c>
      <c r="P48" s="7">
        <v>1000000</v>
      </c>
      <c r="Q48" s="8">
        <v>11.76</v>
      </c>
      <c r="R48" s="4"/>
    </row>
    <row r="49" spans="3:18" x14ac:dyDescent="0.15">
      <c r="D49" t="s">
        <v>150</v>
      </c>
      <c r="E49" t="s">
        <v>151</v>
      </c>
      <c r="F49" t="s">
        <v>152</v>
      </c>
      <c r="G49" t="s">
        <v>25</v>
      </c>
      <c r="H49" t="s">
        <v>153</v>
      </c>
      <c r="I49" t="s">
        <v>154</v>
      </c>
      <c r="L49" s="6" t="s">
        <v>150</v>
      </c>
      <c r="M49" s="6" t="s">
        <v>151</v>
      </c>
      <c r="N49" s="7">
        <v>6</v>
      </c>
      <c r="O49" s="7">
        <v>750000</v>
      </c>
      <c r="P49" s="7">
        <v>4620000</v>
      </c>
      <c r="Q49" s="8">
        <v>0</v>
      </c>
      <c r="R49" s="4"/>
    </row>
    <row r="50" spans="3:18" x14ac:dyDescent="0.15">
      <c r="D50" t="s">
        <v>155</v>
      </c>
      <c r="E50" t="s">
        <v>151</v>
      </c>
      <c r="F50" t="s">
        <v>156</v>
      </c>
      <c r="G50" t="s">
        <v>157</v>
      </c>
      <c r="H50" t="s">
        <v>158</v>
      </c>
      <c r="I50" t="s">
        <v>159</v>
      </c>
      <c r="L50" s="6" t="s">
        <v>155</v>
      </c>
      <c r="M50" s="6" t="s">
        <v>151</v>
      </c>
      <c r="N50" s="7">
        <v>24</v>
      </c>
      <c r="O50" s="7">
        <v>850000</v>
      </c>
      <c r="P50" s="7">
        <v>21216000</v>
      </c>
      <c r="Q50" s="8">
        <v>249.6</v>
      </c>
      <c r="R50" s="4"/>
    </row>
    <row r="51" spans="3:18" x14ac:dyDescent="0.15">
      <c r="D51" t="s">
        <v>160</v>
      </c>
      <c r="E51" t="s">
        <v>151</v>
      </c>
      <c r="F51" t="s">
        <v>161</v>
      </c>
      <c r="G51" t="s">
        <v>162</v>
      </c>
      <c r="H51" t="s">
        <v>163</v>
      </c>
      <c r="I51" t="s">
        <v>164</v>
      </c>
      <c r="L51" s="6" t="s">
        <v>160</v>
      </c>
      <c r="M51" s="6" t="s">
        <v>151</v>
      </c>
      <c r="N51" s="7">
        <v>14</v>
      </c>
      <c r="O51" s="7">
        <v>900000</v>
      </c>
      <c r="P51" s="7">
        <v>13104000</v>
      </c>
      <c r="Q51" s="8">
        <v>154.16</v>
      </c>
      <c r="R51" s="4"/>
    </row>
    <row r="52" spans="3:18" x14ac:dyDescent="0.15">
      <c r="D52" t="s">
        <v>165</v>
      </c>
      <c r="E52" t="s">
        <v>151</v>
      </c>
      <c r="F52" t="s">
        <v>166</v>
      </c>
      <c r="G52" t="s">
        <v>167</v>
      </c>
      <c r="H52" t="s">
        <v>168</v>
      </c>
      <c r="I52" t="s">
        <v>169</v>
      </c>
      <c r="L52" s="6" t="s">
        <v>165</v>
      </c>
      <c r="M52" s="6" t="s">
        <v>151</v>
      </c>
      <c r="N52" s="7">
        <v>130</v>
      </c>
      <c r="O52" s="7">
        <v>110000</v>
      </c>
      <c r="P52" s="7">
        <v>14317600</v>
      </c>
      <c r="Q52" s="8">
        <v>168.44</v>
      </c>
      <c r="R52" s="4"/>
    </row>
    <row r="53" spans="3:18" x14ac:dyDescent="0.15">
      <c r="D53" t="s">
        <v>170</v>
      </c>
      <c r="E53" t="s">
        <v>171</v>
      </c>
      <c r="F53" t="s">
        <v>172</v>
      </c>
      <c r="G53" t="s">
        <v>173</v>
      </c>
      <c r="H53" t="s">
        <v>174</v>
      </c>
      <c r="I53" t="s">
        <v>175</v>
      </c>
      <c r="L53" s="6" t="s">
        <v>170</v>
      </c>
      <c r="M53" s="6" t="s">
        <v>171</v>
      </c>
      <c r="N53" s="7">
        <v>132</v>
      </c>
      <c r="O53" s="7">
        <v>8500</v>
      </c>
      <c r="P53" s="7">
        <v>1126250</v>
      </c>
      <c r="Q53" s="8">
        <v>13.25</v>
      </c>
      <c r="R53" s="4"/>
    </row>
    <row r="54" spans="3:18" x14ac:dyDescent="0.15">
      <c r="D54" t="s">
        <v>176</v>
      </c>
      <c r="E54" t="s">
        <v>151</v>
      </c>
      <c r="F54" t="s">
        <v>177</v>
      </c>
      <c r="G54" t="s">
        <v>178</v>
      </c>
      <c r="H54" t="s">
        <v>179</v>
      </c>
      <c r="I54" t="s">
        <v>180</v>
      </c>
      <c r="L54" s="6" t="s">
        <v>176</v>
      </c>
      <c r="M54" s="6" t="s">
        <v>151</v>
      </c>
      <c r="N54" s="7">
        <v>152</v>
      </c>
      <c r="O54" s="7">
        <v>62000</v>
      </c>
      <c r="P54" s="7">
        <v>9424000</v>
      </c>
      <c r="Q54" s="8">
        <v>110.87</v>
      </c>
      <c r="R54" s="4"/>
    </row>
    <row r="55" spans="3:18" x14ac:dyDescent="0.15">
      <c r="D55" t="s">
        <v>181</v>
      </c>
      <c r="H55" t="s">
        <v>182</v>
      </c>
      <c r="I55" t="s">
        <v>183</v>
      </c>
      <c r="L55" s="11" t="s">
        <v>181</v>
      </c>
      <c r="M55" s="11"/>
      <c r="N55" s="12"/>
      <c r="O55" s="12"/>
      <c r="P55" s="12">
        <f>SUM(P37:P54)</f>
        <v>114367850</v>
      </c>
      <c r="Q55" s="13">
        <f>SUM(Q37:Q54)</f>
        <v>1291.1300000000001</v>
      </c>
      <c r="R55" s="4"/>
    </row>
    <row r="56" spans="3:18" x14ac:dyDescent="0.15">
      <c r="D56" t="s">
        <v>184</v>
      </c>
      <c r="G56" t="s">
        <v>185</v>
      </c>
      <c r="H56" t="s">
        <v>186</v>
      </c>
      <c r="I56" t="s">
        <v>187</v>
      </c>
      <c r="L56" s="6" t="s">
        <v>184</v>
      </c>
      <c r="M56" s="6"/>
      <c r="N56" s="7"/>
      <c r="O56" s="7">
        <v>0.05</v>
      </c>
      <c r="P56" s="7">
        <v>4244000</v>
      </c>
      <c r="Q56" s="8">
        <v>49.93</v>
      </c>
      <c r="R56" s="4"/>
    </row>
    <row r="57" spans="3:18" x14ac:dyDescent="0.15">
      <c r="D57" t="s">
        <v>188</v>
      </c>
      <c r="G57" t="s">
        <v>189</v>
      </c>
      <c r="H57" t="s">
        <v>190</v>
      </c>
      <c r="I57" t="s">
        <v>191</v>
      </c>
      <c r="L57" s="6" t="s">
        <v>188</v>
      </c>
      <c r="M57" s="6"/>
      <c r="N57" s="7"/>
      <c r="O57" s="7">
        <v>0.01</v>
      </c>
      <c r="P57" s="7">
        <v>8488000</v>
      </c>
      <c r="Q57" s="8">
        <v>99.86</v>
      </c>
      <c r="R57" s="4"/>
    </row>
    <row r="58" spans="3:18" x14ac:dyDescent="0.15">
      <c r="D58" t="s">
        <v>192</v>
      </c>
      <c r="G58" t="s">
        <v>185</v>
      </c>
      <c r="H58" t="s">
        <v>186</v>
      </c>
      <c r="I58" t="s">
        <v>187</v>
      </c>
      <c r="L58" s="6" t="s">
        <v>192</v>
      </c>
      <c r="M58" s="6"/>
      <c r="N58" s="7"/>
      <c r="O58" s="7">
        <v>0.05</v>
      </c>
      <c r="P58" s="7">
        <v>4244000</v>
      </c>
      <c r="Q58" s="8">
        <v>49.93</v>
      </c>
      <c r="R58" s="4"/>
    </row>
    <row r="59" spans="3:18" x14ac:dyDescent="0.15">
      <c r="D59" t="s">
        <v>193</v>
      </c>
      <c r="G59" t="s">
        <v>185</v>
      </c>
      <c r="H59" t="s">
        <v>186</v>
      </c>
      <c r="I59" t="s">
        <v>187</v>
      </c>
      <c r="L59" s="6" t="s">
        <v>193</v>
      </c>
      <c r="M59" s="6"/>
      <c r="N59" s="7"/>
      <c r="O59" s="7">
        <v>0.05</v>
      </c>
      <c r="P59" s="7">
        <v>4244000</v>
      </c>
      <c r="Q59" s="8">
        <v>49.93</v>
      </c>
      <c r="R59" s="4"/>
    </row>
    <row r="60" spans="3:18" x14ac:dyDescent="0.15">
      <c r="D60" t="s">
        <v>194</v>
      </c>
      <c r="G60" t="s">
        <v>115</v>
      </c>
      <c r="H60" t="s">
        <v>195</v>
      </c>
      <c r="I60" t="s">
        <v>196</v>
      </c>
      <c r="L60" s="6" t="s">
        <v>194</v>
      </c>
      <c r="M60" s="6"/>
      <c r="N60" s="7"/>
      <c r="O60" s="7">
        <v>0.25</v>
      </c>
      <c r="P60" s="7">
        <v>21220000</v>
      </c>
      <c r="Q60" s="8">
        <v>249.65</v>
      </c>
      <c r="R60" s="4"/>
    </row>
    <row r="61" spans="3:18" x14ac:dyDescent="0.15">
      <c r="D61" t="s">
        <v>197</v>
      </c>
      <c r="H61" t="s">
        <v>198</v>
      </c>
      <c r="I61" t="s">
        <v>199</v>
      </c>
      <c r="L61" s="5" t="s">
        <v>197</v>
      </c>
      <c r="M61" s="5"/>
      <c r="N61" s="9"/>
      <c r="O61" s="9"/>
      <c r="P61" s="9">
        <f>SUM(P55:P60)</f>
        <v>156807850</v>
      </c>
      <c r="Q61" s="10">
        <f>SUM(Q55:Q60)</f>
        <v>1790.4300000000003</v>
      </c>
      <c r="R61" s="4"/>
    </row>
    <row r="62" spans="3:18" x14ac:dyDescent="0.15">
      <c r="C62" t="s">
        <v>200</v>
      </c>
      <c r="D62" t="s">
        <v>201</v>
      </c>
      <c r="K62" t="s">
        <v>200</v>
      </c>
      <c r="L62" t="s">
        <v>201</v>
      </c>
      <c r="N62" s="4"/>
      <c r="O62" s="4"/>
      <c r="P62" s="4"/>
      <c r="Q62" s="2"/>
      <c r="R62" s="4"/>
    </row>
    <row r="63" spans="3:18" x14ac:dyDescent="0.15">
      <c r="D63" t="s">
        <v>202</v>
      </c>
      <c r="E63" t="s">
        <v>17</v>
      </c>
      <c r="F63">
        <v>7</v>
      </c>
      <c r="G63" t="s">
        <v>91</v>
      </c>
      <c r="H63" t="s">
        <v>203</v>
      </c>
      <c r="I63" t="s">
        <v>204</v>
      </c>
      <c r="L63" s="6" t="s">
        <v>202</v>
      </c>
      <c r="M63" s="6" t="s">
        <v>17</v>
      </c>
      <c r="N63" s="7">
        <v>7</v>
      </c>
      <c r="O63" s="7">
        <v>75000</v>
      </c>
      <c r="P63" s="7">
        <v>525000</v>
      </c>
      <c r="Q63" s="8">
        <v>6.18</v>
      </c>
      <c r="R63" s="4"/>
    </row>
    <row r="64" spans="3:18" x14ac:dyDescent="0.15">
      <c r="D64" t="s">
        <v>94</v>
      </c>
      <c r="E64" t="s">
        <v>17</v>
      </c>
      <c r="F64">
        <v>83</v>
      </c>
      <c r="G64" t="s">
        <v>29</v>
      </c>
      <c r="H64" t="s">
        <v>205</v>
      </c>
      <c r="I64" t="s">
        <v>206</v>
      </c>
      <c r="L64" s="6" t="s">
        <v>94</v>
      </c>
      <c r="M64" s="6" t="s">
        <v>17</v>
      </c>
      <c r="N64" s="7">
        <v>83</v>
      </c>
      <c r="O64" s="7">
        <v>35000</v>
      </c>
      <c r="P64" s="7">
        <v>2905000</v>
      </c>
      <c r="Q64" s="8">
        <v>34.18</v>
      </c>
      <c r="R64" s="4"/>
    </row>
    <row r="65" spans="3:18" x14ac:dyDescent="0.15">
      <c r="D65" t="s">
        <v>207</v>
      </c>
      <c r="E65" t="s">
        <v>17</v>
      </c>
      <c r="F65">
        <v>120</v>
      </c>
      <c r="G65" t="s">
        <v>95</v>
      </c>
      <c r="H65" t="s">
        <v>208</v>
      </c>
      <c r="I65" t="s">
        <v>209</v>
      </c>
      <c r="L65" s="6" t="s">
        <v>207</v>
      </c>
      <c r="M65" s="6" t="s">
        <v>17</v>
      </c>
      <c r="N65" s="7">
        <v>120</v>
      </c>
      <c r="O65" s="7">
        <v>25000</v>
      </c>
      <c r="P65" s="7">
        <v>3000000</v>
      </c>
      <c r="Q65" s="8">
        <v>35.29</v>
      </c>
      <c r="R65" s="4"/>
    </row>
    <row r="66" spans="3:18" x14ac:dyDescent="0.15">
      <c r="D66" t="s">
        <v>210</v>
      </c>
      <c r="E66" t="s">
        <v>17</v>
      </c>
      <c r="F66">
        <v>18</v>
      </c>
      <c r="G66" t="s">
        <v>211</v>
      </c>
      <c r="H66" t="s">
        <v>212</v>
      </c>
      <c r="I66" t="s">
        <v>213</v>
      </c>
      <c r="L66" s="6" t="s">
        <v>210</v>
      </c>
      <c r="M66" s="6" t="s">
        <v>17</v>
      </c>
      <c r="N66" s="7">
        <v>18</v>
      </c>
      <c r="O66" s="7">
        <v>40000</v>
      </c>
      <c r="P66" s="7">
        <v>720000</v>
      </c>
      <c r="Q66" s="8">
        <v>8.4700000000000006</v>
      </c>
      <c r="R66" s="4"/>
    </row>
    <row r="67" spans="3:18" x14ac:dyDescent="0.15">
      <c r="D67" t="s">
        <v>97</v>
      </c>
      <c r="E67" t="s">
        <v>214</v>
      </c>
      <c r="F67">
        <v>2</v>
      </c>
      <c r="G67" t="s">
        <v>25</v>
      </c>
      <c r="H67" t="s">
        <v>40</v>
      </c>
      <c r="I67" t="s">
        <v>41</v>
      </c>
      <c r="L67" s="6" t="s">
        <v>97</v>
      </c>
      <c r="M67" s="6" t="s">
        <v>214</v>
      </c>
      <c r="N67" s="7">
        <v>2</v>
      </c>
      <c r="O67" s="7">
        <v>750000</v>
      </c>
      <c r="P67" s="7">
        <v>1500000</v>
      </c>
      <c r="Q67" s="8">
        <v>17.649999999999999</v>
      </c>
      <c r="R67" s="4"/>
    </row>
    <row r="68" spans="3:18" x14ac:dyDescent="0.15">
      <c r="D68" t="s">
        <v>215</v>
      </c>
      <c r="E68" t="s">
        <v>216</v>
      </c>
      <c r="F68">
        <v>2</v>
      </c>
      <c r="G68" t="s">
        <v>55</v>
      </c>
      <c r="H68" t="s">
        <v>71</v>
      </c>
      <c r="I68" t="s">
        <v>72</v>
      </c>
      <c r="L68" s="6" t="s">
        <v>215</v>
      </c>
      <c r="M68" s="6" t="s">
        <v>216</v>
      </c>
      <c r="N68" s="7">
        <v>2</v>
      </c>
      <c r="O68" s="7">
        <v>100000</v>
      </c>
      <c r="P68" s="7">
        <v>200000</v>
      </c>
      <c r="Q68" s="8">
        <v>2.35</v>
      </c>
      <c r="R68" s="4"/>
    </row>
    <row r="69" spans="3:18" x14ac:dyDescent="0.15">
      <c r="D69" t="s">
        <v>217</v>
      </c>
      <c r="E69" t="s">
        <v>17</v>
      </c>
      <c r="F69">
        <v>203</v>
      </c>
      <c r="G69" t="s">
        <v>34</v>
      </c>
      <c r="H69" t="s">
        <v>218</v>
      </c>
      <c r="I69" t="s">
        <v>219</v>
      </c>
      <c r="L69" s="6" t="s">
        <v>217</v>
      </c>
      <c r="M69" s="6" t="s">
        <v>17</v>
      </c>
      <c r="N69" s="7">
        <v>203</v>
      </c>
      <c r="O69" s="7">
        <v>65000</v>
      </c>
      <c r="P69" s="7">
        <v>13195000</v>
      </c>
      <c r="Q69" s="8">
        <v>155.24</v>
      </c>
      <c r="R69" s="4"/>
    </row>
    <row r="70" spans="3:18" x14ac:dyDescent="0.15">
      <c r="D70" t="s">
        <v>220</v>
      </c>
      <c r="E70" t="s">
        <v>17</v>
      </c>
      <c r="F70">
        <v>72</v>
      </c>
      <c r="G70" t="s">
        <v>221</v>
      </c>
      <c r="H70" t="s">
        <v>222</v>
      </c>
      <c r="I70" t="s">
        <v>223</v>
      </c>
      <c r="L70" s="6" t="s">
        <v>220</v>
      </c>
      <c r="M70" s="6" t="s">
        <v>17</v>
      </c>
      <c r="N70" s="7">
        <v>72</v>
      </c>
      <c r="O70" s="7">
        <v>120000</v>
      </c>
      <c r="P70" s="7">
        <v>8640000</v>
      </c>
      <c r="Q70" s="8">
        <v>101.65</v>
      </c>
      <c r="R70" s="4"/>
    </row>
    <row r="71" spans="3:18" x14ac:dyDescent="0.15">
      <c r="D71" t="s">
        <v>107</v>
      </c>
      <c r="H71" t="s">
        <v>224</v>
      </c>
      <c r="I71" t="s">
        <v>225</v>
      </c>
      <c r="L71" s="11" t="s">
        <v>107</v>
      </c>
      <c r="M71" s="11"/>
      <c r="N71" s="12"/>
      <c r="O71" s="12"/>
      <c r="P71" s="12">
        <v>30685000</v>
      </c>
      <c r="Q71" s="13">
        <v>361</v>
      </c>
      <c r="R71" s="4"/>
    </row>
    <row r="72" spans="3:18" x14ac:dyDescent="0.15">
      <c r="D72" t="s">
        <v>193</v>
      </c>
      <c r="G72" t="s">
        <v>111</v>
      </c>
      <c r="H72" t="s">
        <v>226</v>
      </c>
      <c r="I72" t="s">
        <v>227</v>
      </c>
      <c r="L72" s="6" t="s">
        <v>193</v>
      </c>
      <c r="M72" s="6"/>
      <c r="N72" s="7"/>
      <c r="O72" s="7">
        <v>0.03</v>
      </c>
      <c r="P72" s="7">
        <v>920550</v>
      </c>
      <c r="Q72" s="8">
        <v>10.83</v>
      </c>
      <c r="R72" s="4"/>
    </row>
    <row r="73" spans="3:18" x14ac:dyDescent="0.15">
      <c r="D73" t="s">
        <v>194</v>
      </c>
      <c r="G73" t="s">
        <v>115</v>
      </c>
      <c r="H73" t="s">
        <v>228</v>
      </c>
      <c r="I73" t="s">
        <v>229</v>
      </c>
      <c r="L73" s="6" t="s">
        <v>194</v>
      </c>
      <c r="M73" s="6"/>
      <c r="N73" s="7"/>
      <c r="O73" s="7">
        <v>0.25</v>
      </c>
      <c r="P73" s="7">
        <v>7671250</v>
      </c>
      <c r="Q73" s="8">
        <v>90.25</v>
      </c>
      <c r="R73" s="4"/>
    </row>
    <row r="74" spans="3:18" x14ac:dyDescent="0.15">
      <c r="D74" t="s">
        <v>230</v>
      </c>
      <c r="H74" t="s">
        <v>231</v>
      </c>
      <c r="I74" t="s">
        <v>232</v>
      </c>
      <c r="L74" s="5" t="s">
        <v>230</v>
      </c>
      <c r="M74" s="5"/>
      <c r="N74" s="9"/>
      <c r="O74" s="9"/>
      <c r="P74" s="9">
        <v>39276800</v>
      </c>
      <c r="Q74" s="10">
        <v>462.08</v>
      </c>
      <c r="R74" s="4"/>
    </row>
    <row r="75" spans="3:18" x14ac:dyDescent="0.15">
      <c r="D75" t="s">
        <v>233</v>
      </c>
      <c r="H75" t="s">
        <v>234</v>
      </c>
      <c r="I75" t="s">
        <v>235</v>
      </c>
      <c r="L75" s="5" t="s">
        <v>233</v>
      </c>
      <c r="M75" s="5"/>
      <c r="N75" s="9"/>
      <c r="O75" s="9"/>
      <c r="P75" s="9">
        <v>204314560</v>
      </c>
      <c r="Q75" s="10">
        <v>2403.6999999999998</v>
      </c>
      <c r="R75" s="4"/>
    </row>
    <row r="76" spans="3:18" x14ac:dyDescent="0.15">
      <c r="C76" t="s">
        <v>236</v>
      </c>
      <c r="D76" t="s">
        <v>237</v>
      </c>
      <c r="K76" t="s">
        <v>236</v>
      </c>
      <c r="L76" t="s">
        <v>237</v>
      </c>
      <c r="N76" s="4"/>
      <c r="O76" s="4"/>
      <c r="P76" s="4"/>
      <c r="Q76" s="2"/>
      <c r="R76" s="4"/>
    </row>
    <row r="77" spans="3:18" x14ac:dyDescent="0.15">
      <c r="C77" t="s">
        <v>50</v>
      </c>
      <c r="D77" t="s">
        <v>51</v>
      </c>
      <c r="K77" t="s">
        <v>50</v>
      </c>
      <c r="L77" t="s">
        <v>51</v>
      </c>
      <c r="N77" s="4"/>
      <c r="O77" s="4"/>
      <c r="P77" s="4"/>
      <c r="Q77" s="2"/>
      <c r="R77" s="4"/>
    </row>
    <row r="78" spans="3:18" x14ac:dyDescent="0.15">
      <c r="D78" t="s">
        <v>52</v>
      </c>
      <c r="E78" t="s">
        <v>53</v>
      </c>
      <c r="F78" t="s">
        <v>238</v>
      </c>
      <c r="G78" t="s">
        <v>55</v>
      </c>
      <c r="H78" t="s">
        <v>239</v>
      </c>
      <c r="I78" t="s">
        <v>240</v>
      </c>
      <c r="L78" s="6" t="s">
        <v>52</v>
      </c>
      <c r="M78" s="6" t="s">
        <v>53</v>
      </c>
      <c r="N78" s="7">
        <v>67</v>
      </c>
      <c r="O78" s="7">
        <v>100000</v>
      </c>
      <c r="P78" s="7">
        <v>6784000</v>
      </c>
      <c r="Q78" s="8">
        <v>79.81</v>
      </c>
      <c r="R78" s="4"/>
    </row>
    <row r="79" spans="3:18" x14ac:dyDescent="0.15">
      <c r="D79" t="s">
        <v>58</v>
      </c>
      <c r="E79" t="s">
        <v>17</v>
      </c>
      <c r="F79" t="s">
        <v>241</v>
      </c>
      <c r="G79" t="s">
        <v>60</v>
      </c>
      <c r="H79" t="s">
        <v>242</v>
      </c>
      <c r="I79" t="s">
        <v>243</v>
      </c>
      <c r="L79" s="6" t="s">
        <v>58</v>
      </c>
      <c r="M79" s="6" t="s">
        <v>17</v>
      </c>
      <c r="N79" s="7">
        <v>1750</v>
      </c>
      <c r="O79" s="7">
        <v>10000</v>
      </c>
      <c r="P79" s="7">
        <v>17500000</v>
      </c>
      <c r="Q79" s="8">
        <v>205.88</v>
      </c>
      <c r="R79" s="4"/>
    </row>
    <row r="80" spans="3:18" x14ac:dyDescent="0.15">
      <c r="D80" t="s">
        <v>63</v>
      </c>
      <c r="E80" t="s">
        <v>64</v>
      </c>
      <c r="F80" t="s">
        <v>244</v>
      </c>
      <c r="G80" t="s">
        <v>66</v>
      </c>
      <c r="H80" t="s">
        <v>245</v>
      </c>
      <c r="I80" t="s">
        <v>246</v>
      </c>
      <c r="L80" s="6" t="s">
        <v>63</v>
      </c>
      <c r="M80" s="6" t="s">
        <v>64</v>
      </c>
      <c r="N80" s="7">
        <v>18</v>
      </c>
      <c r="O80" s="7">
        <v>1600000</v>
      </c>
      <c r="P80" s="7">
        <v>29808000</v>
      </c>
      <c r="Q80" s="8">
        <v>350.68</v>
      </c>
      <c r="R80" s="4"/>
    </row>
    <row r="81" spans="3:18" x14ac:dyDescent="0.15">
      <c r="D81" t="s">
        <v>69</v>
      </c>
      <c r="E81" t="s">
        <v>70</v>
      </c>
      <c r="F81" t="s">
        <v>247</v>
      </c>
      <c r="G81" t="s">
        <v>131</v>
      </c>
      <c r="H81" t="s">
        <v>248</v>
      </c>
      <c r="I81" t="s">
        <v>249</v>
      </c>
      <c r="L81" s="6" t="s">
        <v>69</v>
      </c>
      <c r="M81" s="6" t="s">
        <v>70</v>
      </c>
      <c r="N81" s="7">
        <v>3</v>
      </c>
      <c r="O81" s="7">
        <v>2000000</v>
      </c>
      <c r="P81" s="7">
        <v>6000000</v>
      </c>
      <c r="Q81" s="8">
        <v>70.59</v>
      </c>
      <c r="R81" s="4"/>
    </row>
    <row r="82" spans="3:18" x14ac:dyDescent="0.15">
      <c r="D82" t="s">
        <v>73</v>
      </c>
      <c r="E82" t="s">
        <v>53</v>
      </c>
      <c r="F82" t="s">
        <v>250</v>
      </c>
      <c r="G82" t="s">
        <v>74</v>
      </c>
      <c r="H82" t="s">
        <v>251</v>
      </c>
      <c r="I82" t="s">
        <v>252</v>
      </c>
      <c r="L82" s="6" t="s">
        <v>73</v>
      </c>
      <c r="M82" s="6" t="s">
        <v>53</v>
      </c>
      <c r="N82" s="7">
        <v>61</v>
      </c>
      <c r="O82" s="7">
        <v>250000</v>
      </c>
      <c r="P82" s="7">
        <v>15425000</v>
      </c>
      <c r="Q82" s="8">
        <v>181.47</v>
      </c>
      <c r="R82" s="4"/>
    </row>
    <row r="83" spans="3:18" x14ac:dyDescent="0.15">
      <c r="D83" t="s">
        <v>77</v>
      </c>
      <c r="E83" t="s">
        <v>78</v>
      </c>
      <c r="F83" t="s">
        <v>253</v>
      </c>
      <c r="G83" t="s">
        <v>10</v>
      </c>
      <c r="H83" t="s">
        <v>254</v>
      </c>
      <c r="I83" t="s">
        <v>253</v>
      </c>
      <c r="L83" s="6" t="s">
        <v>77</v>
      </c>
      <c r="M83" s="6" t="s">
        <v>78</v>
      </c>
      <c r="N83" s="7">
        <v>105</v>
      </c>
      <c r="O83" s="7">
        <v>85000</v>
      </c>
      <c r="P83" s="7">
        <v>8925000</v>
      </c>
      <c r="Q83" s="8">
        <v>105</v>
      </c>
      <c r="R83" s="4"/>
    </row>
    <row r="84" spans="3:18" x14ac:dyDescent="0.15">
      <c r="D84" t="s">
        <v>81</v>
      </c>
      <c r="E84" t="s">
        <v>78</v>
      </c>
      <c r="F84" t="s">
        <v>255</v>
      </c>
      <c r="G84" t="s">
        <v>24</v>
      </c>
      <c r="H84" t="s">
        <v>256</v>
      </c>
      <c r="I84" t="s">
        <v>257</v>
      </c>
      <c r="L84" s="6" t="s">
        <v>81</v>
      </c>
      <c r="M84" s="6" t="s">
        <v>78</v>
      </c>
      <c r="N84" s="7">
        <v>91</v>
      </c>
      <c r="O84" s="7">
        <v>30000</v>
      </c>
      <c r="P84" s="7">
        <v>2730000</v>
      </c>
      <c r="Q84" s="8">
        <v>32.119999999999997</v>
      </c>
      <c r="R84" s="4"/>
    </row>
    <row r="85" spans="3:18" x14ac:dyDescent="0.15">
      <c r="D85" t="s">
        <v>85</v>
      </c>
      <c r="E85" t="s">
        <v>86</v>
      </c>
      <c r="F85" t="s">
        <v>38</v>
      </c>
      <c r="G85" t="s">
        <v>88</v>
      </c>
      <c r="H85" t="s">
        <v>142</v>
      </c>
      <c r="I85" t="s">
        <v>143</v>
      </c>
      <c r="L85" s="6" t="s">
        <v>85</v>
      </c>
      <c r="M85" s="6" t="s">
        <v>86</v>
      </c>
      <c r="N85" s="7">
        <v>5</v>
      </c>
      <c r="O85" s="7">
        <v>125000</v>
      </c>
      <c r="P85" s="7">
        <v>625000</v>
      </c>
      <c r="Q85" s="8">
        <v>7.35</v>
      </c>
      <c r="R85" s="4"/>
    </row>
    <row r="86" spans="3:18" x14ac:dyDescent="0.15">
      <c r="D86" t="s">
        <v>90</v>
      </c>
      <c r="E86" t="s">
        <v>17</v>
      </c>
      <c r="F86" t="s">
        <v>258</v>
      </c>
      <c r="G86" t="s">
        <v>91</v>
      </c>
      <c r="H86" t="s">
        <v>75</v>
      </c>
      <c r="I86" t="s">
        <v>76</v>
      </c>
      <c r="L86" s="6" t="s">
        <v>90</v>
      </c>
      <c r="M86" s="6" t="s">
        <v>17</v>
      </c>
      <c r="N86" s="7">
        <v>50</v>
      </c>
      <c r="O86" s="7">
        <v>75000</v>
      </c>
      <c r="P86" s="7">
        <v>3750000</v>
      </c>
      <c r="Q86" s="8">
        <v>44.12</v>
      </c>
      <c r="R86" s="4"/>
    </row>
    <row r="87" spans="3:18" x14ac:dyDescent="0.15">
      <c r="D87" t="s">
        <v>94</v>
      </c>
      <c r="E87" t="s">
        <v>17</v>
      </c>
      <c r="F87" t="s">
        <v>33</v>
      </c>
      <c r="G87" t="s">
        <v>95</v>
      </c>
      <c r="H87" t="s">
        <v>259</v>
      </c>
      <c r="I87" t="s">
        <v>260</v>
      </c>
      <c r="L87" s="6" t="s">
        <v>94</v>
      </c>
      <c r="M87" s="6" t="s">
        <v>17</v>
      </c>
      <c r="N87" s="7">
        <v>15</v>
      </c>
      <c r="O87" s="7">
        <v>25000</v>
      </c>
      <c r="P87" s="7">
        <v>375000</v>
      </c>
      <c r="Q87" s="8">
        <v>4.41</v>
      </c>
      <c r="R87" s="4"/>
    </row>
    <row r="88" spans="3:18" x14ac:dyDescent="0.15">
      <c r="D88" t="s">
        <v>97</v>
      </c>
      <c r="E88" t="s">
        <v>98</v>
      </c>
      <c r="F88" t="s">
        <v>33</v>
      </c>
      <c r="G88" t="s">
        <v>95</v>
      </c>
      <c r="H88" t="s">
        <v>259</v>
      </c>
      <c r="I88" t="s">
        <v>260</v>
      </c>
      <c r="L88" s="6" t="s">
        <v>97</v>
      </c>
      <c r="M88" s="6" t="s">
        <v>98</v>
      </c>
      <c r="N88" s="7">
        <v>15</v>
      </c>
      <c r="O88" s="7">
        <v>25000</v>
      </c>
      <c r="P88" s="7">
        <v>375000</v>
      </c>
      <c r="Q88" s="8">
        <v>4.41</v>
      </c>
      <c r="R88" s="4"/>
    </row>
    <row r="89" spans="3:18" x14ac:dyDescent="0.15">
      <c r="D89" t="s">
        <v>100</v>
      </c>
      <c r="E89" t="s">
        <v>101</v>
      </c>
      <c r="F89" t="s">
        <v>87</v>
      </c>
      <c r="G89" t="s">
        <v>74</v>
      </c>
      <c r="H89" t="s">
        <v>43</v>
      </c>
      <c r="I89" t="s">
        <v>261</v>
      </c>
      <c r="L89" s="6" t="s">
        <v>100</v>
      </c>
      <c r="M89" s="6" t="s">
        <v>101</v>
      </c>
      <c r="N89" s="7">
        <v>2</v>
      </c>
      <c r="O89" s="7">
        <v>250000</v>
      </c>
      <c r="P89" s="7">
        <v>500000</v>
      </c>
      <c r="Q89" s="8">
        <v>5.88</v>
      </c>
      <c r="R89" s="4"/>
    </row>
    <row r="90" spans="3:18" x14ac:dyDescent="0.15">
      <c r="D90" t="s">
        <v>102</v>
      </c>
      <c r="E90" t="s">
        <v>103</v>
      </c>
      <c r="F90" t="s">
        <v>262</v>
      </c>
      <c r="G90" t="s">
        <v>104</v>
      </c>
      <c r="H90" t="s">
        <v>263</v>
      </c>
      <c r="I90" t="s">
        <v>264</v>
      </c>
      <c r="L90" s="6" t="s">
        <v>102</v>
      </c>
      <c r="M90" s="6" t="s">
        <v>103</v>
      </c>
      <c r="N90" s="7">
        <v>6</v>
      </c>
      <c r="O90" s="7">
        <v>600000</v>
      </c>
      <c r="P90" s="7">
        <v>3600000</v>
      </c>
      <c r="Q90" s="8">
        <v>42.35</v>
      </c>
      <c r="R90" s="4"/>
    </row>
    <row r="91" spans="3:18" x14ac:dyDescent="0.15">
      <c r="D91" t="s">
        <v>107</v>
      </c>
      <c r="H91" t="s">
        <v>265</v>
      </c>
      <c r="I91" t="s">
        <v>266</v>
      </c>
      <c r="L91" s="11" t="s">
        <v>107</v>
      </c>
      <c r="M91" s="11"/>
      <c r="N91" s="12"/>
      <c r="O91" s="12"/>
      <c r="P91" s="12">
        <v>96397000</v>
      </c>
      <c r="Q91" s="13">
        <v>1134.08</v>
      </c>
      <c r="R91" s="4"/>
    </row>
    <row r="92" spans="3:18" x14ac:dyDescent="0.15">
      <c r="D92" t="s">
        <v>110</v>
      </c>
      <c r="G92" t="s">
        <v>111</v>
      </c>
      <c r="H92" t="s">
        <v>267</v>
      </c>
      <c r="I92" t="s">
        <v>268</v>
      </c>
      <c r="L92" s="6" t="s">
        <v>110</v>
      </c>
      <c r="M92" s="6"/>
      <c r="N92" s="7"/>
      <c r="O92" s="7">
        <v>0.03</v>
      </c>
      <c r="P92" s="7">
        <v>2891910</v>
      </c>
      <c r="Q92" s="8">
        <v>34.020000000000003</v>
      </c>
      <c r="R92" s="4"/>
    </row>
    <row r="93" spans="3:18" x14ac:dyDescent="0.15">
      <c r="D93" t="s">
        <v>114</v>
      </c>
      <c r="G93" t="s">
        <v>115</v>
      </c>
      <c r="H93" t="s">
        <v>269</v>
      </c>
      <c r="I93" t="s">
        <v>270</v>
      </c>
      <c r="L93" s="6" t="s">
        <v>114</v>
      </c>
      <c r="M93" s="6"/>
      <c r="N93" s="7"/>
      <c r="O93" s="7">
        <v>0.25</v>
      </c>
      <c r="P93" s="7">
        <v>24099250</v>
      </c>
      <c r="Q93" s="8">
        <v>283.52</v>
      </c>
      <c r="R93" s="4"/>
    </row>
    <row r="94" spans="3:18" x14ac:dyDescent="0.15">
      <c r="D94" t="s">
        <v>271</v>
      </c>
      <c r="H94" t="s">
        <v>272</v>
      </c>
      <c r="I94" t="s">
        <v>273</v>
      </c>
      <c r="L94" s="5" t="s">
        <v>271</v>
      </c>
      <c r="M94" s="5"/>
      <c r="N94" s="9"/>
      <c r="O94" s="9"/>
      <c r="P94" s="9">
        <v>123388160</v>
      </c>
      <c r="Q94" s="10">
        <v>1451.63</v>
      </c>
      <c r="R94" s="4"/>
    </row>
    <row r="95" spans="3:18" x14ac:dyDescent="0.15">
      <c r="C95" t="s">
        <v>121</v>
      </c>
      <c r="D95" t="s">
        <v>122</v>
      </c>
      <c r="K95" t="s">
        <v>121</v>
      </c>
      <c r="L95" t="s">
        <v>122</v>
      </c>
      <c r="N95" s="4"/>
      <c r="O95" s="4"/>
      <c r="P95" s="4"/>
      <c r="Q95" s="2"/>
      <c r="R95" s="4"/>
    </row>
    <row r="96" spans="3:18" x14ac:dyDescent="0.15">
      <c r="D96" t="s">
        <v>123</v>
      </c>
      <c r="E96" t="s">
        <v>17</v>
      </c>
      <c r="F96" t="s">
        <v>274</v>
      </c>
      <c r="G96" t="s">
        <v>125</v>
      </c>
      <c r="H96" t="s">
        <v>275</v>
      </c>
      <c r="I96" t="s">
        <v>276</v>
      </c>
      <c r="L96" s="6" t="s">
        <v>123</v>
      </c>
      <c r="M96" s="6" t="s">
        <v>17</v>
      </c>
      <c r="N96" s="7">
        <v>10470</v>
      </c>
      <c r="O96" s="7">
        <v>4000</v>
      </c>
      <c r="P96" s="7">
        <v>41880000</v>
      </c>
      <c r="Q96" s="8">
        <v>492.71</v>
      </c>
      <c r="R96" s="4"/>
    </row>
    <row r="97" spans="4:18" x14ac:dyDescent="0.15">
      <c r="D97" t="s">
        <v>63</v>
      </c>
      <c r="E97" t="s">
        <v>64</v>
      </c>
      <c r="F97" t="s">
        <v>277</v>
      </c>
      <c r="G97" t="s">
        <v>66</v>
      </c>
      <c r="H97" t="s">
        <v>278</v>
      </c>
      <c r="I97" t="s">
        <v>279</v>
      </c>
      <c r="L97" s="6" t="s">
        <v>63</v>
      </c>
      <c r="M97" s="6" t="s">
        <v>64</v>
      </c>
      <c r="N97" s="7">
        <v>28</v>
      </c>
      <c r="O97" s="7">
        <v>1600000</v>
      </c>
      <c r="P97" s="7">
        <v>45296000</v>
      </c>
      <c r="Q97" s="8">
        <v>532.89</v>
      </c>
      <c r="R97" s="4"/>
    </row>
    <row r="98" spans="4:18" x14ac:dyDescent="0.15">
      <c r="D98" t="s">
        <v>69</v>
      </c>
      <c r="E98" t="s">
        <v>103</v>
      </c>
      <c r="F98">
        <v>6</v>
      </c>
      <c r="G98" t="s">
        <v>131</v>
      </c>
      <c r="H98" t="s">
        <v>280</v>
      </c>
      <c r="I98" t="s">
        <v>281</v>
      </c>
      <c r="L98" s="6" t="s">
        <v>69</v>
      </c>
      <c r="M98" s="6" t="s">
        <v>103</v>
      </c>
      <c r="N98" s="7">
        <v>6</v>
      </c>
      <c r="O98" s="7">
        <v>2000000</v>
      </c>
      <c r="P98" s="7">
        <v>12000000</v>
      </c>
      <c r="Q98" s="8">
        <v>141.18</v>
      </c>
      <c r="R98" s="4"/>
    </row>
    <row r="99" spans="4:18" x14ac:dyDescent="0.15">
      <c r="D99" t="s">
        <v>134</v>
      </c>
      <c r="E99" t="s">
        <v>135</v>
      </c>
      <c r="F99" s="1">
        <v>11075</v>
      </c>
      <c r="G99" t="s">
        <v>74</v>
      </c>
      <c r="H99" t="s">
        <v>282</v>
      </c>
      <c r="I99" t="s">
        <v>283</v>
      </c>
      <c r="L99" s="6" t="s">
        <v>134</v>
      </c>
      <c r="M99" s="6" t="s">
        <v>135</v>
      </c>
      <c r="N99" s="7">
        <v>11075</v>
      </c>
      <c r="O99" s="7">
        <v>250000</v>
      </c>
      <c r="P99" s="7">
        <v>2768750</v>
      </c>
      <c r="Q99" s="8">
        <v>32.57</v>
      </c>
      <c r="R99" s="4"/>
    </row>
    <row r="100" spans="4:18" x14ac:dyDescent="0.15">
      <c r="D100" t="s">
        <v>77</v>
      </c>
      <c r="E100" t="s">
        <v>78</v>
      </c>
      <c r="F100">
        <v>140</v>
      </c>
      <c r="G100" t="s">
        <v>10</v>
      </c>
      <c r="H100" t="s">
        <v>284</v>
      </c>
      <c r="I100" t="s">
        <v>285</v>
      </c>
      <c r="L100" s="6" t="s">
        <v>77</v>
      </c>
      <c r="M100" s="6" t="s">
        <v>78</v>
      </c>
      <c r="N100" s="7">
        <v>140</v>
      </c>
      <c r="O100" s="7">
        <v>85000</v>
      </c>
      <c r="P100" s="7">
        <v>11900000</v>
      </c>
      <c r="Q100" s="8">
        <v>140</v>
      </c>
      <c r="R100" s="4"/>
    </row>
    <row r="101" spans="4:18" x14ac:dyDescent="0.15">
      <c r="D101" t="s">
        <v>81</v>
      </c>
      <c r="E101" t="s">
        <v>78</v>
      </c>
      <c r="F101">
        <v>122</v>
      </c>
      <c r="G101" t="s">
        <v>24</v>
      </c>
      <c r="H101" t="s">
        <v>286</v>
      </c>
      <c r="I101" t="s">
        <v>287</v>
      </c>
      <c r="L101" s="6" t="s">
        <v>81</v>
      </c>
      <c r="M101" s="6" t="s">
        <v>78</v>
      </c>
      <c r="N101" s="7">
        <v>122</v>
      </c>
      <c r="O101" s="7">
        <v>30000</v>
      </c>
      <c r="P101" s="7">
        <v>3660000</v>
      </c>
      <c r="Q101" s="8">
        <v>43.06</v>
      </c>
      <c r="R101" s="4"/>
    </row>
    <row r="102" spans="4:18" x14ac:dyDescent="0.15">
      <c r="D102" t="s">
        <v>85</v>
      </c>
      <c r="E102" t="s">
        <v>86</v>
      </c>
      <c r="F102">
        <v>11</v>
      </c>
      <c r="G102" t="s">
        <v>88</v>
      </c>
      <c r="H102" t="s">
        <v>288</v>
      </c>
      <c r="I102" t="s">
        <v>289</v>
      </c>
      <c r="L102" s="6" t="s">
        <v>85</v>
      </c>
      <c r="M102" s="6" t="s">
        <v>86</v>
      </c>
      <c r="N102" s="7">
        <v>11</v>
      </c>
      <c r="O102" s="7">
        <v>125000</v>
      </c>
      <c r="P102" s="7">
        <v>1375000</v>
      </c>
      <c r="Q102" s="8">
        <v>16.18</v>
      </c>
      <c r="R102" s="4"/>
    </row>
    <row r="103" spans="4:18" x14ac:dyDescent="0.15">
      <c r="D103" t="s">
        <v>90</v>
      </c>
      <c r="E103" t="s">
        <v>17</v>
      </c>
      <c r="F103">
        <v>108</v>
      </c>
      <c r="G103" t="s">
        <v>91</v>
      </c>
      <c r="H103" t="s">
        <v>290</v>
      </c>
      <c r="I103" t="s">
        <v>291</v>
      </c>
      <c r="L103" s="6" t="s">
        <v>90</v>
      </c>
      <c r="M103" s="6" t="s">
        <v>17</v>
      </c>
      <c r="N103" s="7">
        <v>108</v>
      </c>
      <c r="O103" s="7">
        <v>75000</v>
      </c>
      <c r="P103" s="7">
        <v>8100000</v>
      </c>
      <c r="Q103" s="8">
        <v>95.29</v>
      </c>
      <c r="R103" s="4"/>
    </row>
    <row r="104" spans="4:18" x14ac:dyDescent="0.15">
      <c r="D104" t="s">
        <v>94</v>
      </c>
      <c r="E104" t="s">
        <v>17</v>
      </c>
      <c r="F104">
        <v>15</v>
      </c>
      <c r="G104" t="s">
        <v>95</v>
      </c>
      <c r="H104" t="s">
        <v>259</v>
      </c>
      <c r="I104" t="s">
        <v>260</v>
      </c>
      <c r="L104" s="6" t="s">
        <v>94</v>
      </c>
      <c r="M104" s="6" t="s">
        <v>17</v>
      </c>
      <c r="N104" s="7">
        <v>15</v>
      </c>
      <c r="O104" s="7">
        <v>25000</v>
      </c>
      <c r="P104" s="7">
        <v>375000</v>
      </c>
      <c r="Q104" s="8">
        <v>4.41</v>
      </c>
      <c r="R104" s="4"/>
    </row>
    <row r="105" spans="4:18" x14ac:dyDescent="0.15">
      <c r="D105" t="s">
        <v>144</v>
      </c>
      <c r="E105" t="s">
        <v>17</v>
      </c>
      <c r="F105">
        <v>10</v>
      </c>
      <c r="G105" t="s">
        <v>145</v>
      </c>
      <c r="H105" t="s">
        <v>146</v>
      </c>
      <c r="I105" t="s">
        <v>147</v>
      </c>
      <c r="L105" s="6" t="s">
        <v>144</v>
      </c>
      <c r="M105" s="6" t="s">
        <v>17</v>
      </c>
      <c r="N105" s="7">
        <v>10</v>
      </c>
      <c r="O105" s="7">
        <v>8000</v>
      </c>
      <c r="P105" s="7">
        <v>80000</v>
      </c>
      <c r="Q105" s="8">
        <v>0.94</v>
      </c>
      <c r="R105" s="4"/>
    </row>
    <row r="106" spans="4:18" x14ac:dyDescent="0.15">
      <c r="D106" t="s">
        <v>97</v>
      </c>
      <c r="E106" t="s">
        <v>98</v>
      </c>
      <c r="F106">
        <v>23</v>
      </c>
      <c r="G106" t="s">
        <v>95</v>
      </c>
      <c r="H106" t="s">
        <v>292</v>
      </c>
      <c r="I106" t="s">
        <v>293</v>
      </c>
      <c r="L106" s="6" t="s">
        <v>97</v>
      </c>
      <c r="M106" s="6" t="s">
        <v>98</v>
      </c>
      <c r="N106" s="7">
        <v>23</v>
      </c>
      <c r="O106" s="7">
        <v>25000</v>
      </c>
      <c r="P106" s="7">
        <v>575000</v>
      </c>
      <c r="Q106" s="8">
        <v>6.76</v>
      </c>
      <c r="R106" s="4"/>
    </row>
    <row r="107" spans="4:18" x14ac:dyDescent="0.15">
      <c r="D107" t="s">
        <v>100</v>
      </c>
      <c r="E107" t="s">
        <v>101</v>
      </c>
      <c r="F107">
        <v>4</v>
      </c>
      <c r="G107" t="s">
        <v>74</v>
      </c>
      <c r="H107" t="s">
        <v>148</v>
      </c>
      <c r="I107" t="s">
        <v>149</v>
      </c>
      <c r="L107" s="6" t="s">
        <v>100</v>
      </c>
      <c r="M107" s="6" t="s">
        <v>101</v>
      </c>
      <c r="N107" s="7">
        <v>4</v>
      </c>
      <c r="O107" s="7">
        <v>250000</v>
      </c>
      <c r="P107" s="7">
        <v>1000000</v>
      </c>
      <c r="Q107" s="8">
        <v>11.76</v>
      </c>
      <c r="R107" s="4"/>
    </row>
    <row r="108" spans="4:18" x14ac:dyDescent="0.15">
      <c r="D108" t="s">
        <v>150</v>
      </c>
      <c r="E108" t="s">
        <v>151</v>
      </c>
      <c r="F108" t="s">
        <v>294</v>
      </c>
      <c r="G108" t="s">
        <v>25</v>
      </c>
      <c r="H108" t="s">
        <v>295</v>
      </c>
      <c r="I108" t="s">
        <v>296</v>
      </c>
      <c r="L108" s="6" t="s">
        <v>150</v>
      </c>
      <c r="M108" s="6" t="s">
        <v>151</v>
      </c>
      <c r="N108" s="7">
        <v>18</v>
      </c>
      <c r="O108" s="7">
        <v>750000</v>
      </c>
      <c r="P108" s="7">
        <v>13860000</v>
      </c>
      <c r="Q108" s="8">
        <v>163.06</v>
      </c>
      <c r="R108" s="4"/>
    </row>
    <row r="109" spans="4:18" x14ac:dyDescent="0.15">
      <c r="D109" t="s">
        <v>155</v>
      </c>
      <c r="E109" t="s">
        <v>151</v>
      </c>
      <c r="F109" t="s">
        <v>297</v>
      </c>
      <c r="G109" t="s">
        <v>157</v>
      </c>
      <c r="H109" t="s">
        <v>298</v>
      </c>
      <c r="I109" t="s">
        <v>299</v>
      </c>
      <c r="L109" s="6" t="s">
        <v>155</v>
      </c>
      <c r="M109" s="6" t="s">
        <v>151</v>
      </c>
      <c r="N109" s="7">
        <v>14</v>
      </c>
      <c r="O109" s="7">
        <v>850000</v>
      </c>
      <c r="P109" s="7">
        <v>12716000</v>
      </c>
      <c r="Q109" s="8">
        <v>149.6</v>
      </c>
      <c r="R109" s="4"/>
    </row>
    <row r="110" spans="4:18" x14ac:dyDescent="0.15">
      <c r="D110" t="s">
        <v>181</v>
      </c>
      <c r="H110" t="s">
        <v>300</v>
      </c>
      <c r="I110" t="s">
        <v>301</v>
      </c>
      <c r="L110" s="11" t="s">
        <v>181</v>
      </c>
      <c r="M110" s="11"/>
      <c r="N110" s="12"/>
      <c r="O110" s="12"/>
      <c r="P110" s="12">
        <v>155585750</v>
      </c>
      <c r="Q110" s="13">
        <v>1830.42</v>
      </c>
      <c r="R110" s="4"/>
    </row>
    <row r="111" spans="4:18" x14ac:dyDescent="0.15">
      <c r="D111" t="s">
        <v>302</v>
      </c>
      <c r="G111" t="s">
        <v>303</v>
      </c>
      <c r="H111" t="s">
        <v>304</v>
      </c>
      <c r="I111" t="s">
        <v>305</v>
      </c>
      <c r="L111" s="6" t="s">
        <v>302</v>
      </c>
      <c r="M111" s="6"/>
      <c r="N111" s="7"/>
      <c r="O111" s="7">
        <v>7.0000000000000007E-2</v>
      </c>
      <c r="P111" s="7">
        <v>10891002</v>
      </c>
      <c r="Q111" s="8">
        <v>128.13</v>
      </c>
      <c r="R111" s="4"/>
    </row>
    <row r="112" spans="4:18" x14ac:dyDescent="0.15">
      <c r="D112" t="s">
        <v>184</v>
      </c>
      <c r="G112" t="s">
        <v>303</v>
      </c>
      <c r="H112" t="s">
        <v>304</v>
      </c>
      <c r="I112" t="s">
        <v>305</v>
      </c>
      <c r="L112" s="6" t="s">
        <v>184</v>
      </c>
      <c r="M112" s="6"/>
      <c r="N112" s="7"/>
      <c r="O112" s="7">
        <v>7.0000000000000007E-2</v>
      </c>
      <c r="P112" s="7">
        <v>10891002</v>
      </c>
      <c r="Q112" s="8">
        <v>128.13</v>
      </c>
      <c r="R112" s="4"/>
    </row>
    <row r="113" spans="3:18" x14ac:dyDescent="0.15">
      <c r="D113" t="s">
        <v>188</v>
      </c>
      <c r="G113" t="s">
        <v>303</v>
      </c>
      <c r="H113" t="s">
        <v>304</v>
      </c>
      <c r="I113" t="s">
        <v>305</v>
      </c>
      <c r="L113" s="6" t="s">
        <v>188</v>
      </c>
      <c r="M113" s="6"/>
      <c r="N113" s="7"/>
      <c r="O113" s="7">
        <v>7.0000000000000007E-2</v>
      </c>
      <c r="P113" s="7">
        <v>10891002</v>
      </c>
      <c r="Q113" s="8">
        <v>128.13</v>
      </c>
      <c r="R113" s="4"/>
    </row>
    <row r="114" spans="3:18" x14ac:dyDescent="0.15">
      <c r="D114" t="s">
        <v>192</v>
      </c>
      <c r="G114" t="s">
        <v>185</v>
      </c>
      <c r="H114" t="s">
        <v>306</v>
      </c>
      <c r="I114" t="s">
        <v>307</v>
      </c>
      <c r="L114" s="6" t="s">
        <v>192</v>
      </c>
      <c r="M114" s="6"/>
      <c r="N114" s="7"/>
      <c r="O114" s="7">
        <v>0.05</v>
      </c>
      <c r="P114" s="7">
        <v>7779287</v>
      </c>
      <c r="Q114" s="8">
        <v>91.52</v>
      </c>
      <c r="R114" s="4"/>
    </row>
    <row r="115" spans="3:18" x14ac:dyDescent="0.15">
      <c r="D115" t="s">
        <v>193</v>
      </c>
      <c r="G115" t="s">
        <v>111</v>
      </c>
      <c r="H115" t="s">
        <v>308</v>
      </c>
      <c r="I115" t="s">
        <v>309</v>
      </c>
      <c r="L115" s="6" t="s">
        <v>193</v>
      </c>
      <c r="M115" s="6"/>
      <c r="N115" s="7"/>
      <c r="O115" s="7">
        <v>0.03</v>
      </c>
      <c r="P115" s="7">
        <v>4667572</v>
      </c>
      <c r="Q115" s="8">
        <v>54.91</v>
      </c>
      <c r="R115" s="4"/>
    </row>
    <row r="116" spans="3:18" x14ac:dyDescent="0.15">
      <c r="D116" t="s">
        <v>194</v>
      </c>
      <c r="G116" t="s">
        <v>310</v>
      </c>
      <c r="H116" t="s">
        <v>311</v>
      </c>
      <c r="I116" t="s">
        <v>312</v>
      </c>
      <c r="L116" s="6" t="s">
        <v>194</v>
      </c>
      <c r="M116" s="6"/>
      <c r="N116" s="7"/>
      <c r="O116" s="7">
        <v>0.03</v>
      </c>
      <c r="P116" s="7">
        <v>46675725</v>
      </c>
      <c r="Q116" s="8">
        <v>549.13</v>
      </c>
      <c r="R116" s="4"/>
    </row>
    <row r="117" spans="3:18" x14ac:dyDescent="0.15">
      <c r="D117" t="s">
        <v>313</v>
      </c>
      <c r="H117" t="s">
        <v>314</v>
      </c>
      <c r="I117" t="s">
        <v>315</v>
      </c>
      <c r="L117" s="5" t="s">
        <v>313</v>
      </c>
      <c r="M117" s="5"/>
      <c r="N117" s="9"/>
      <c r="O117" s="9"/>
      <c r="P117" s="9">
        <v>247381342</v>
      </c>
      <c r="Q117" s="10">
        <v>2910.37</v>
      </c>
      <c r="R117" s="4"/>
    </row>
    <row r="118" spans="3:18" x14ac:dyDescent="0.15">
      <c r="C118" t="s">
        <v>200</v>
      </c>
      <c r="D118" t="s">
        <v>201</v>
      </c>
      <c r="K118" t="s">
        <v>200</v>
      </c>
      <c r="L118" t="s">
        <v>201</v>
      </c>
      <c r="N118" s="4"/>
      <c r="O118" s="4"/>
      <c r="P118" s="4"/>
      <c r="Q118" s="2"/>
      <c r="R118" s="4"/>
    </row>
    <row r="119" spans="3:18" x14ac:dyDescent="0.15">
      <c r="D119" t="s">
        <v>202</v>
      </c>
      <c r="E119" t="s">
        <v>17</v>
      </c>
      <c r="F119">
        <v>14</v>
      </c>
      <c r="G119" t="s">
        <v>91</v>
      </c>
      <c r="H119" t="s">
        <v>316</v>
      </c>
      <c r="I119" t="s">
        <v>317</v>
      </c>
      <c r="L119" s="6" t="s">
        <v>202</v>
      </c>
      <c r="M119" s="6" t="s">
        <v>17</v>
      </c>
      <c r="N119" s="7">
        <v>14</v>
      </c>
      <c r="O119" s="7">
        <v>75000</v>
      </c>
      <c r="P119" s="7">
        <v>1050000</v>
      </c>
      <c r="Q119" s="8">
        <v>12.35</v>
      </c>
      <c r="R119" s="4"/>
    </row>
    <row r="120" spans="3:18" x14ac:dyDescent="0.15">
      <c r="D120" t="s">
        <v>94</v>
      </c>
      <c r="E120" t="s">
        <v>17</v>
      </c>
      <c r="F120">
        <v>380</v>
      </c>
      <c r="G120" t="s">
        <v>29</v>
      </c>
      <c r="H120" t="s">
        <v>318</v>
      </c>
      <c r="I120" t="s">
        <v>319</v>
      </c>
      <c r="L120" s="6" t="s">
        <v>94</v>
      </c>
      <c r="M120" s="6" t="s">
        <v>17</v>
      </c>
      <c r="N120" s="7">
        <v>380</v>
      </c>
      <c r="O120" s="7">
        <v>35000</v>
      </c>
      <c r="P120" s="7">
        <v>13300000</v>
      </c>
      <c r="Q120" s="8">
        <v>156.47</v>
      </c>
      <c r="R120" s="4"/>
    </row>
    <row r="121" spans="3:18" x14ac:dyDescent="0.15">
      <c r="D121" t="s">
        <v>207</v>
      </c>
      <c r="E121" t="s">
        <v>17</v>
      </c>
      <c r="F121">
        <v>526</v>
      </c>
      <c r="G121" t="s">
        <v>95</v>
      </c>
      <c r="H121" t="s">
        <v>320</v>
      </c>
      <c r="I121" t="s">
        <v>321</v>
      </c>
      <c r="L121" s="6" t="s">
        <v>207</v>
      </c>
      <c r="M121" s="6" t="s">
        <v>17</v>
      </c>
      <c r="N121" s="7">
        <v>526</v>
      </c>
      <c r="O121" s="7">
        <v>25000</v>
      </c>
      <c r="P121" s="7">
        <v>13150000</v>
      </c>
      <c r="Q121" s="8">
        <v>154.71</v>
      </c>
      <c r="R121" s="4"/>
    </row>
    <row r="122" spans="3:18" x14ac:dyDescent="0.15">
      <c r="D122" t="s">
        <v>210</v>
      </c>
      <c r="E122" t="s">
        <v>17</v>
      </c>
      <c r="F122">
        <v>38</v>
      </c>
      <c r="G122" t="s">
        <v>211</v>
      </c>
      <c r="H122" t="s">
        <v>322</v>
      </c>
      <c r="I122" t="s">
        <v>323</v>
      </c>
      <c r="L122" s="6" t="s">
        <v>210</v>
      </c>
      <c r="M122" s="6" t="s">
        <v>17</v>
      </c>
      <c r="N122" s="7">
        <v>38</v>
      </c>
      <c r="O122" s="7">
        <v>40000</v>
      </c>
      <c r="P122" s="7">
        <v>1520000</v>
      </c>
      <c r="Q122" s="8">
        <v>17.88</v>
      </c>
      <c r="R122" s="4"/>
    </row>
    <row r="123" spans="3:18" x14ac:dyDescent="0.15">
      <c r="D123" t="s">
        <v>97</v>
      </c>
      <c r="E123" t="s">
        <v>214</v>
      </c>
      <c r="F123">
        <v>2</v>
      </c>
      <c r="G123" t="s">
        <v>25</v>
      </c>
      <c r="H123" t="s">
        <v>40</v>
      </c>
      <c r="I123" t="s">
        <v>41</v>
      </c>
      <c r="L123" s="6" t="s">
        <v>97</v>
      </c>
      <c r="M123" s="6" t="s">
        <v>214</v>
      </c>
      <c r="N123" s="7">
        <v>2</v>
      </c>
      <c r="O123" s="7">
        <v>750000</v>
      </c>
      <c r="P123" s="7">
        <v>1500000</v>
      </c>
      <c r="Q123" s="8">
        <v>17.649999999999999</v>
      </c>
      <c r="R123" s="4"/>
    </row>
    <row r="124" spans="3:18" x14ac:dyDescent="0.15">
      <c r="D124" t="s">
        <v>85</v>
      </c>
      <c r="E124" t="s">
        <v>216</v>
      </c>
      <c r="F124">
        <v>4</v>
      </c>
      <c r="G124" t="s">
        <v>55</v>
      </c>
      <c r="H124" t="s">
        <v>324</v>
      </c>
      <c r="I124" t="s">
        <v>325</v>
      </c>
      <c r="L124" s="6" t="s">
        <v>85</v>
      </c>
      <c r="M124" s="6" t="s">
        <v>216</v>
      </c>
      <c r="N124" s="7">
        <v>4</v>
      </c>
      <c r="O124" s="7">
        <v>100000</v>
      </c>
      <c r="P124" s="7">
        <v>400000</v>
      </c>
      <c r="Q124" s="8">
        <v>4.71</v>
      </c>
      <c r="R124" s="4"/>
    </row>
    <row r="125" spans="3:18" x14ac:dyDescent="0.15">
      <c r="D125" t="s">
        <v>217</v>
      </c>
      <c r="E125" t="s">
        <v>17</v>
      </c>
      <c r="F125">
        <v>858</v>
      </c>
      <c r="G125" t="s">
        <v>34</v>
      </c>
      <c r="H125" t="s">
        <v>326</v>
      </c>
      <c r="I125" t="s">
        <v>327</v>
      </c>
      <c r="L125" s="6" t="s">
        <v>217</v>
      </c>
      <c r="M125" s="6" t="s">
        <v>17</v>
      </c>
      <c r="N125" s="7">
        <v>858</v>
      </c>
      <c r="O125" s="7">
        <v>65000</v>
      </c>
      <c r="P125" s="7">
        <v>55770000</v>
      </c>
      <c r="Q125" s="8">
        <v>656.12</v>
      </c>
      <c r="R125" s="4"/>
    </row>
    <row r="126" spans="3:18" x14ac:dyDescent="0.15">
      <c r="D126" t="s">
        <v>107</v>
      </c>
      <c r="H126" t="s">
        <v>328</v>
      </c>
      <c r="I126" t="s">
        <v>329</v>
      </c>
      <c r="L126" s="11" t="s">
        <v>107</v>
      </c>
      <c r="M126" s="11"/>
      <c r="N126" s="12"/>
      <c r="O126" s="12"/>
      <c r="P126" s="12">
        <v>86690000</v>
      </c>
      <c r="Q126" s="13">
        <v>1019.88</v>
      </c>
      <c r="R126" s="4"/>
    </row>
    <row r="127" spans="3:18" x14ac:dyDescent="0.15">
      <c r="D127" t="s">
        <v>193</v>
      </c>
      <c r="G127" t="s">
        <v>111</v>
      </c>
      <c r="H127" t="s">
        <v>330</v>
      </c>
      <c r="I127" t="s">
        <v>331</v>
      </c>
      <c r="L127" s="6" t="s">
        <v>193</v>
      </c>
      <c r="M127" s="6"/>
      <c r="N127" s="7"/>
      <c r="O127" s="7">
        <v>0.03</v>
      </c>
      <c r="P127" s="7">
        <v>2600700</v>
      </c>
      <c r="Q127" s="8">
        <v>30.6</v>
      </c>
      <c r="R127" s="4"/>
    </row>
    <row r="128" spans="3:18" x14ac:dyDescent="0.15">
      <c r="D128" t="s">
        <v>194</v>
      </c>
      <c r="G128" t="s">
        <v>115</v>
      </c>
      <c r="H128" t="s">
        <v>332</v>
      </c>
      <c r="I128" t="s">
        <v>333</v>
      </c>
      <c r="L128" s="6" t="s">
        <v>194</v>
      </c>
      <c r="M128" s="6"/>
      <c r="N128" s="7"/>
      <c r="O128" s="7">
        <v>0.25</v>
      </c>
      <c r="P128" s="7">
        <v>21672500</v>
      </c>
      <c r="Q128" s="8">
        <v>254.97</v>
      </c>
      <c r="R128" s="4"/>
    </row>
    <row r="129" spans="3:18" x14ac:dyDescent="0.15">
      <c r="D129" t="s">
        <v>334</v>
      </c>
      <c r="H129" t="s">
        <v>335</v>
      </c>
      <c r="I129" t="s">
        <v>336</v>
      </c>
      <c r="L129" s="5" t="s">
        <v>334</v>
      </c>
      <c r="M129" s="5"/>
      <c r="N129" s="9"/>
      <c r="O129" s="9"/>
      <c r="P129" s="9">
        <v>110963200</v>
      </c>
      <c r="Q129" s="10">
        <v>1305.45</v>
      </c>
      <c r="R129" s="4"/>
    </row>
    <row r="130" spans="3:18" x14ac:dyDescent="0.15">
      <c r="D130" t="s">
        <v>233</v>
      </c>
      <c r="H130" t="s">
        <v>337</v>
      </c>
      <c r="I130" t="s">
        <v>338</v>
      </c>
      <c r="L130" s="5" t="s">
        <v>233</v>
      </c>
      <c r="M130" s="5"/>
      <c r="N130" s="9"/>
      <c r="O130" s="9"/>
      <c r="P130" s="9">
        <v>481732702</v>
      </c>
      <c r="Q130" s="10">
        <v>5667.44</v>
      </c>
      <c r="R130" s="4"/>
    </row>
    <row r="131" spans="3:18" x14ac:dyDescent="0.15">
      <c r="C131" t="s">
        <v>339</v>
      </c>
      <c r="D131" t="s">
        <v>340</v>
      </c>
      <c r="K131" t="s">
        <v>339</v>
      </c>
      <c r="L131" t="s">
        <v>340</v>
      </c>
      <c r="N131" s="4"/>
      <c r="O131" s="4"/>
      <c r="P131" s="4"/>
      <c r="Q131" s="2"/>
      <c r="R131" s="4"/>
    </row>
    <row r="132" spans="3:18" x14ac:dyDescent="0.15">
      <c r="C132" t="s">
        <v>50</v>
      </c>
      <c r="D132" t="s">
        <v>51</v>
      </c>
      <c r="K132" t="s">
        <v>50</v>
      </c>
      <c r="L132" t="s">
        <v>51</v>
      </c>
      <c r="N132" s="4"/>
      <c r="O132" s="4"/>
      <c r="P132" s="4"/>
      <c r="Q132" s="2"/>
      <c r="R132" s="4"/>
    </row>
    <row r="133" spans="3:18" x14ac:dyDescent="0.15">
      <c r="D133" t="s">
        <v>52</v>
      </c>
      <c r="E133" t="s">
        <v>53</v>
      </c>
      <c r="F133" t="s">
        <v>341</v>
      </c>
      <c r="G133" t="s">
        <v>55</v>
      </c>
      <c r="H133" t="s">
        <v>342</v>
      </c>
      <c r="I133" t="s">
        <v>343</v>
      </c>
      <c r="L133" s="6" t="s">
        <v>52</v>
      </c>
      <c r="M133" s="6" t="s">
        <v>53</v>
      </c>
      <c r="N133" s="7">
        <v>53</v>
      </c>
      <c r="O133" s="7">
        <v>100000</v>
      </c>
      <c r="P133" s="7">
        <v>5326000</v>
      </c>
      <c r="Q133" s="8">
        <v>15187.53</v>
      </c>
      <c r="R133" s="4"/>
    </row>
    <row r="134" spans="3:18" x14ac:dyDescent="0.15">
      <c r="D134" t="s">
        <v>58</v>
      </c>
      <c r="E134" t="s">
        <v>17</v>
      </c>
      <c r="F134" t="s">
        <v>344</v>
      </c>
      <c r="G134" t="s">
        <v>60</v>
      </c>
      <c r="H134" t="s">
        <v>345</v>
      </c>
      <c r="I134" t="s">
        <v>346</v>
      </c>
      <c r="L134" s="6" t="s">
        <v>58</v>
      </c>
      <c r="M134" s="6" t="s">
        <v>17</v>
      </c>
      <c r="N134" s="7">
        <v>1550</v>
      </c>
      <c r="O134" s="7">
        <v>10000</v>
      </c>
      <c r="P134" s="7">
        <v>15500000</v>
      </c>
      <c r="Q134" s="8">
        <v>44199.54</v>
      </c>
      <c r="R134" s="4"/>
    </row>
    <row r="135" spans="3:18" x14ac:dyDescent="0.15">
      <c r="D135" t="s">
        <v>63</v>
      </c>
      <c r="E135" t="s">
        <v>64</v>
      </c>
      <c r="F135" t="s">
        <v>347</v>
      </c>
      <c r="G135" t="s">
        <v>66</v>
      </c>
      <c r="H135" t="s">
        <v>348</v>
      </c>
      <c r="I135" t="s">
        <v>349</v>
      </c>
      <c r="L135" s="6" t="s">
        <v>63</v>
      </c>
      <c r="M135" s="6" t="s">
        <v>64</v>
      </c>
      <c r="N135" s="7">
        <v>12</v>
      </c>
      <c r="O135" s="7">
        <v>1600000</v>
      </c>
      <c r="P135" s="7">
        <v>20480000</v>
      </c>
      <c r="Q135" s="8">
        <v>58400.43</v>
      </c>
      <c r="R135" s="4"/>
    </row>
    <row r="136" spans="3:18" x14ac:dyDescent="0.15">
      <c r="D136" t="s">
        <v>69</v>
      </c>
      <c r="E136" t="s">
        <v>70</v>
      </c>
      <c r="F136" t="s">
        <v>87</v>
      </c>
      <c r="G136" t="s">
        <v>350</v>
      </c>
      <c r="H136" t="s">
        <v>351</v>
      </c>
      <c r="I136" t="s">
        <v>352</v>
      </c>
      <c r="L136" s="6" t="s">
        <v>69</v>
      </c>
      <c r="M136" s="6" t="s">
        <v>70</v>
      </c>
      <c r="N136" s="7">
        <v>2</v>
      </c>
      <c r="O136" s="7">
        <v>2200000</v>
      </c>
      <c r="P136" s="7">
        <v>4400000</v>
      </c>
      <c r="Q136" s="8">
        <v>12546.97</v>
      </c>
      <c r="R136" s="4"/>
    </row>
    <row r="137" spans="3:18" x14ac:dyDescent="0.15">
      <c r="D137" t="s">
        <v>73</v>
      </c>
      <c r="E137" t="s">
        <v>53</v>
      </c>
      <c r="F137" t="s">
        <v>353</v>
      </c>
      <c r="G137" t="s">
        <v>354</v>
      </c>
      <c r="H137" t="s">
        <v>355</v>
      </c>
      <c r="I137" t="s">
        <v>356</v>
      </c>
      <c r="L137" s="6" t="s">
        <v>73</v>
      </c>
      <c r="M137" s="6" t="s">
        <v>53</v>
      </c>
      <c r="N137" s="7">
        <v>47</v>
      </c>
      <c r="O137" s="7">
        <v>260000</v>
      </c>
      <c r="P137" s="7">
        <v>12376000</v>
      </c>
      <c r="Q137" s="8">
        <v>35291.199999999997</v>
      </c>
      <c r="R137" s="4"/>
    </row>
    <row r="138" spans="3:18" x14ac:dyDescent="0.15">
      <c r="D138" t="s">
        <v>77</v>
      </c>
      <c r="E138" t="s">
        <v>78</v>
      </c>
      <c r="F138" t="s">
        <v>357</v>
      </c>
      <c r="G138" t="s">
        <v>10</v>
      </c>
      <c r="H138" t="s">
        <v>358</v>
      </c>
      <c r="I138" t="s">
        <v>359</v>
      </c>
      <c r="L138" s="6" t="s">
        <v>77</v>
      </c>
      <c r="M138" s="6" t="s">
        <v>78</v>
      </c>
      <c r="N138" s="7">
        <v>92</v>
      </c>
      <c r="O138" s="7">
        <v>85000</v>
      </c>
      <c r="P138" s="7">
        <v>7820000</v>
      </c>
      <c r="Q138" s="8">
        <v>22299.38</v>
      </c>
      <c r="R138" s="4"/>
    </row>
    <row r="139" spans="3:18" x14ac:dyDescent="0.15">
      <c r="D139" t="s">
        <v>81</v>
      </c>
      <c r="E139" t="s">
        <v>78</v>
      </c>
      <c r="F139" t="s">
        <v>360</v>
      </c>
      <c r="G139" t="s">
        <v>24</v>
      </c>
      <c r="H139" t="s">
        <v>361</v>
      </c>
      <c r="I139" t="s">
        <v>362</v>
      </c>
      <c r="L139" s="6" t="s">
        <v>81</v>
      </c>
      <c r="M139" s="6" t="s">
        <v>78</v>
      </c>
      <c r="N139" s="7">
        <v>85</v>
      </c>
      <c r="O139" s="7">
        <v>30000</v>
      </c>
      <c r="P139" s="7">
        <v>2550000</v>
      </c>
      <c r="Q139" s="8">
        <v>7271.54</v>
      </c>
      <c r="R139" s="4"/>
    </row>
    <row r="140" spans="3:18" x14ac:dyDescent="0.15">
      <c r="D140" t="s">
        <v>85</v>
      </c>
      <c r="E140" t="s">
        <v>86</v>
      </c>
      <c r="F140" t="s">
        <v>363</v>
      </c>
      <c r="G140" t="s">
        <v>88</v>
      </c>
      <c r="H140" t="s">
        <v>43</v>
      </c>
      <c r="I140" t="s">
        <v>261</v>
      </c>
      <c r="L140" s="6" t="s">
        <v>85</v>
      </c>
      <c r="M140" s="6" t="s">
        <v>86</v>
      </c>
      <c r="N140" s="7">
        <v>4</v>
      </c>
      <c r="O140" s="7">
        <v>125000</v>
      </c>
      <c r="P140" s="7">
        <v>500000</v>
      </c>
      <c r="Q140" s="8">
        <v>5.88</v>
      </c>
      <c r="R140" s="4"/>
    </row>
    <row r="141" spans="3:18" x14ac:dyDescent="0.15">
      <c r="D141" t="s">
        <v>90</v>
      </c>
      <c r="E141" t="s">
        <v>17</v>
      </c>
      <c r="F141" t="s">
        <v>364</v>
      </c>
      <c r="G141" t="s">
        <v>91</v>
      </c>
      <c r="H141" t="s">
        <v>365</v>
      </c>
      <c r="I141" t="s">
        <v>366</v>
      </c>
      <c r="L141" s="6" t="s">
        <v>90</v>
      </c>
      <c r="M141" s="6" t="s">
        <v>17</v>
      </c>
      <c r="N141" s="7">
        <v>54</v>
      </c>
      <c r="O141" s="7">
        <v>75000</v>
      </c>
      <c r="P141" s="7">
        <v>4050000</v>
      </c>
      <c r="Q141" s="8">
        <v>47.65</v>
      </c>
      <c r="R141" s="4"/>
    </row>
    <row r="142" spans="3:18" x14ac:dyDescent="0.15">
      <c r="D142" t="s">
        <v>94</v>
      </c>
      <c r="E142" t="s">
        <v>17</v>
      </c>
      <c r="F142" t="s">
        <v>33</v>
      </c>
      <c r="G142" t="s">
        <v>95</v>
      </c>
      <c r="H142" t="s">
        <v>259</v>
      </c>
      <c r="I142" t="s">
        <v>260</v>
      </c>
      <c r="L142" s="6" t="s">
        <v>94</v>
      </c>
      <c r="M142" s="6" t="s">
        <v>17</v>
      </c>
      <c r="N142" s="7">
        <v>15</v>
      </c>
      <c r="O142" s="7">
        <v>25000</v>
      </c>
      <c r="P142" s="7">
        <v>375000</v>
      </c>
      <c r="Q142" s="8">
        <v>4.41</v>
      </c>
      <c r="R142" s="4"/>
    </row>
    <row r="143" spans="3:18" x14ac:dyDescent="0.15">
      <c r="D143" t="s">
        <v>97</v>
      </c>
      <c r="E143" t="s">
        <v>98</v>
      </c>
      <c r="F143" t="s">
        <v>367</v>
      </c>
      <c r="G143" t="s">
        <v>95</v>
      </c>
      <c r="H143" t="s">
        <v>43</v>
      </c>
      <c r="I143" t="s">
        <v>261</v>
      </c>
      <c r="L143" s="6" t="s">
        <v>97</v>
      </c>
      <c r="M143" s="6" t="s">
        <v>98</v>
      </c>
      <c r="N143" s="7">
        <v>20</v>
      </c>
      <c r="O143" s="7">
        <v>25000</v>
      </c>
      <c r="P143" s="7">
        <v>500000</v>
      </c>
      <c r="Q143" s="8">
        <v>5.88</v>
      </c>
      <c r="R143" s="4"/>
    </row>
    <row r="144" spans="3:18" x14ac:dyDescent="0.15">
      <c r="D144" t="s">
        <v>100</v>
      </c>
      <c r="E144" t="s">
        <v>101</v>
      </c>
      <c r="F144" t="s">
        <v>87</v>
      </c>
      <c r="G144" t="s">
        <v>74</v>
      </c>
      <c r="H144" t="s">
        <v>43</v>
      </c>
      <c r="I144" t="s">
        <v>261</v>
      </c>
      <c r="L144" s="6" t="s">
        <v>100</v>
      </c>
      <c r="M144" s="6" t="s">
        <v>101</v>
      </c>
      <c r="N144" s="7">
        <v>2</v>
      </c>
      <c r="O144" s="7">
        <v>250000</v>
      </c>
      <c r="P144" s="7">
        <v>500000</v>
      </c>
      <c r="Q144" s="8">
        <v>5.88</v>
      </c>
      <c r="R144" s="4"/>
    </row>
    <row r="145" spans="3:18" x14ac:dyDescent="0.15">
      <c r="D145" t="s">
        <v>102</v>
      </c>
      <c r="E145" t="s">
        <v>103</v>
      </c>
      <c r="F145" t="s">
        <v>38</v>
      </c>
      <c r="G145" t="s">
        <v>104</v>
      </c>
      <c r="H145" t="s">
        <v>208</v>
      </c>
      <c r="I145" t="s">
        <v>209</v>
      </c>
      <c r="L145" s="6" t="s">
        <v>102</v>
      </c>
      <c r="M145" s="6" t="s">
        <v>103</v>
      </c>
      <c r="N145" s="7">
        <v>5</v>
      </c>
      <c r="O145" s="7">
        <v>600000</v>
      </c>
      <c r="P145" s="7">
        <v>3000000</v>
      </c>
      <c r="Q145" s="8">
        <v>35.29</v>
      </c>
      <c r="R145" s="4"/>
    </row>
    <row r="146" spans="3:18" x14ac:dyDescent="0.15">
      <c r="D146" t="s">
        <v>107</v>
      </c>
      <c r="H146" t="s">
        <v>368</v>
      </c>
      <c r="I146" t="s">
        <v>369</v>
      </c>
      <c r="L146" s="5" t="s">
        <v>107</v>
      </c>
      <c r="M146" s="5"/>
      <c r="N146" s="9"/>
      <c r="O146" s="9"/>
      <c r="P146" s="9">
        <v>77377000</v>
      </c>
      <c r="Q146" s="10">
        <v>910.32</v>
      </c>
      <c r="R146" s="4"/>
    </row>
    <row r="147" spans="3:18" x14ac:dyDescent="0.15">
      <c r="D147" t="s">
        <v>110</v>
      </c>
      <c r="G147" t="s">
        <v>111</v>
      </c>
      <c r="H147" t="s">
        <v>370</v>
      </c>
      <c r="I147" t="s">
        <v>371</v>
      </c>
      <c r="L147" s="6" t="s">
        <v>110</v>
      </c>
      <c r="M147" s="6"/>
      <c r="N147" s="7"/>
      <c r="O147" s="7">
        <v>0.03</v>
      </c>
      <c r="P147" s="7">
        <v>2321310</v>
      </c>
      <c r="Q147" s="8">
        <v>27.31</v>
      </c>
      <c r="R147" s="4"/>
    </row>
    <row r="148" spans="3:18" x14ac:dyDescent="0.15">
      <c r="D148" t="s">
        <v>114</v>
      </c>
      <c r="G148" t="s">
        <v>115</v>
      </c>
      <c r="H148" t="s">
        <v>372</v>
      </c>
      <c r="I148" t="s">
        <v>373</v>
      </c>
      <c r="L148" s="6" t="s">
        <v>114</v>
      </c>
      <c r="M148" s="6"/>
      <c r="N148" s="7"/>
      <c r="O148" s="7">
        <v>0.25</v>
      </c>
      <c r="P148" s="7">
        <v>19344250</v>
      </c>
      <c r="Q148" s="8">
        <v>227.58</v>
      </c>
      <c r="R148" s="4"/>
    </row>
    <row r="149" spans="3:18" x14ac:dyDescent="0.15">
      <c r="D149" t="s">
        <v>374</v>
      </c>
      <c r="H149" t="s">
        <v>375</v>
      </c>
      <c r="I149" t="s">
        <v>376</v>
      </c>
      <c r="L149" s="11" t="s">
        <v>374</v>
      </c>
      <c r="M149" s="11"/>
      <c r="N149" s="12"/>
      <c r="O149" s="12"/>
      <c r="P149" s="12">
        <v>99042560</v>
      </c>
      <c r="Q149" s="13">
        <v>1165.21</v>
      </c>
      <c r="R149" s="4"/>
    </row>
    <row r="150" spans="3:18" x14ac:dyDescent="0.15">
      <c r="C150" t="s">
        <v>121</v>
      </c>
      <c r="D150" t="s">
        <v>377</v>
      </c>
      <c r="K150" t="s">
        <v>121</v>
      </c>
      <c r="L150" t="s">
        <v>377</v>
      </c>
      <c r="N150" s="4"/>
      <c r="O150" s="4"/>
      <c r="P150" s="4"/>
      <c r="Q150" s="2"/>
      <c r="R150" s="4"/>
    </row>
    <row r="151" spans="3:18" x14ac:dyDescent="0.15">
      <c r="D151" t="s">
        <v>123</v>
      </c>
      <c r="E151" t="s">
        <v>17</v>
      </c>
      <c r="F151" t="s">
        <v>378</v>
      </c>
      <c r="G151" t="s">
        <v>125</v>
      </c>
      <c r="H151" t="s">
        <v>379</v>
      </c>
      <c r="I151" t="s">
        <v>380</v>
      </c>
      <c r="L151" s="6" t="s">
        <v>123</v>
      </c>
      <c r="M151" s="6" t="s">
        <v>17</v>
      </c>
      <c r="N151" s="7">
        <v>11000</v>
      </c>
      <c r="O151" s="7">
        <v>4000</v>
      </c>
      <c r="P151" s="7">
        <v>44000000</v>
      </c>
      <c r="Q151" s="8">
        <v>517.65</v>
      </c>
      <c r="R151" s="4"/>
    </row>
    <row r="152" spans="3:18" x14ac:dyDescent="0.15">
      <c r="D152" t="s">
        <v>63</v>
      </c>
      <c r="E152" t="s">
        <v>64</v>
      </c>
      <c r="F152" t="s">
        <v>381</v>
      </c>
      <c r="G152" t="s">
        <v>66</v>
      </c>
      <c r="H152" t="s">
        <v>382</v>
      </c>
      <c r="I152" t="s">
        <v>383</v>
      </c>
      <c r="L152" s="6" t="s">
        <v>63</v>
      </c>
      <c r="M152" s="6" t="s">
        <v>64</v>
      </c>
      <c r="N152" s="7">
        <v>30</v>
      </c>
      <c r="O152" s="7">
        <v>1600000</v>
      </c>
      <c r="P152" s="7">
        <v>49520000</v>
      </c>
      <c r="Q152" s="8">
        <v>582.59</v>
      </c>
      <c r="R152" s="4"/>
    </row>
    <row r="153" spans="3:18" x14ac:dyDescent="0.15">
      <c r="D153" t="s">
        <v>69</v>
      </c>
      <c r="E153" t="s">
        <v>103</v>
      </c>
      <c r="F153">
        <v>6</v>
      </c>
      <c r="G153" t="s">
        <v>131</v>
      </c>
      <c r="H153" t="s">
        <v>280</v>
      </c>
      <c r="I153" t="s">
        <v>281</v>
      </c>
      <c r="L153" s="6" t="s">
        <v>69</v>
      </c>
      <c r="M153" s="6" t="s">
        <v>103</v>
      </c>
      <c r="N153" s="7">
        <v>6</v>
      </c>
      <c r="O153" s="7">
        <v>2000000</v>
      </c>
      <c r="P153" s="7">
        <v>12000000</v>
      </c>
      <c r="Q153" s="8">
        <v>141.18</v>
      </c>
      <c r="R153" s="4"/>
    </row>
    <row r="154" spans="3:18" x14ac:dyDescent="0.15">
      <c r="D154" t="s">
        <v>134</v>
      </c>
      <c r="E154" t="s">
        <v>135</v>
      </c>
      <c r="F154">
        <v>15</v>
      </c>
      <c r="G154" t="s">
        <v>354</v>
      </c>
      <c r="H154" t="s">
        <v>384</v>
      </c>
      <c r="I154" t="s">
        <v>385</v>
      </c>
      <c r="L154" s="6" t="s">
        <v>134</v>
      </c>
      <c r="M154" s="6" t="s">
        <v>135</v>
      </c>
      <c r="N154" s="7">
        <v>15</v>
      </c>
      <c r="O154" s="7">
        <v>260000</v>
      </c>
      <c r="P154" s="7">
        <v>3900000</v>
      </c>
      <c r="Q154" s="8">
        <v>45.88</v>
      </c>
      <c r="R154" s="4"/>
    </row>
    <row r="155" spans="3:18" x14ac:dyDescent="0.15">
      <c r="D155" t="s">
        <v>77</v>
      </c>
      <c r="E155" t="s">
        <v>78</v>
      </c>
      <c r="F155">
        <v>182</v>
      </c>
      <c r="G155" t="s">
        <v>10</v>
      </c>
      <c r="H155" t="s">
        <v>386</v>
      </c>
      <c r="I155" t="s">
        <v>387</v>
      </c>
      <c r="L155" s="6" t="s">
        <v>77</v>
      </c>
      <c r="M155" s="6" t="s">
        <v>78</v>
      </c>
      <c r="N155" s="7">
        <v>182</v>
      </c>
      <c r="O155" s="7">
        <v>85000</v>
      </c>
      <c r="P155" s="7">
        <v>15470000</v>
      </c>
      <c r="Q155" s="8">
        <v>182</v>
      </c>
      <c r="R155" s="4"/>
    </row>
    <row r="156" spans="3:18" x14ac:dyDescent="0.15">
      <c r="D156" t="s">
        <v>81</v>
      </c>
      <c r="E156" t="s">
        <v>78</v>
      </c>
      <c r="F156">
        <v>170</v>
      </c>
      <c r="G156" t="s">
        <v>24</v>
      </c>
      <c r="H156" t="s">
        <v>388</v>
      </c>
      <c r="I156" t="s">
        <v>389</v>
      </c>
      <c r="L156" s="6" t="s">
        <v>81</v>
      </c>
      <c r="M156" s="6" t="s">
        <v>78</v>
      </c>
      <c r="N156" s="7">
        <v>170</v>
      </c>
      <c r="O156" s="7">
        <v>30000</v>
      </c>
      <c r="P156" s="7">
        <v>5100000</v>
      </c>
      <c r="Q156" s="8">
        <v>60</v>
      </c>
      <c r="R156" s="4"/>
    </row>
    <row r="157" spans="3:18" x14ac:dyDescent="0.15">
      <c r="D157" t="s">
        <v>85</v>
      </c>
      <c r="E157" t="s">
        <v>86</v>
      </c>
      <c r="F157">
        <v>20</v>
      </c>
      <c r="G157" t="s">
        <v>88</v>
      </c>
      <c r="H157" t="s">
        <v>390</v>
      </c>
      <c r="I157" t="s">
        <v>391</v>
      </c>
      <c r="L157" s="6" t="s">
        <v>85</v>
      </c>
      <c r="M157" s="6" t="s">
        <v>86</v>
      </c>
      <c r="N157" s="7">
        <v>20</v>
      </c>
      <c r="O157" s="7">
        <v>125000</v>
      </c>
      <c r="P157" s="7">
        <v>2500000</v>
      </c>
      <c r="Q157" s="8">
        <v>29.41</v>
      </c>
      <c r="R157" s="4"/>
    </row>
    <row r="158" spans="3:18" x14ac:dyDescent="0.15">
      <c r="D158" t="s">
        <v>90</v>
      </c>
      <c r="E158" t="s">
        <v>17</v>
      </c>
      <c r="F158">
        <v>95</v>
      </c>
      <c r="G158" t="s">
        <v>91</v>
      </c>
      <c r="H158" t="s">
        <v>392</v>
      </c>
      <c r="I158" t="s">
        <v>393</v>
      </c>
      <c r="L158" s="6" t="s">
        <v>90</v>
      </c>
      <c r="M158" s="6" t="s">
        <v>17</v>
      </c>
      <c r="N158" s="7">
        <v>95</v>
      </c>
      <c r="O158" s="7">
        <v>75000</v>
      </c>
      <c r="P158" s="7">
        <v>7125000</v>
      </c>
      <c r="Q158" s="8">
        <v>83.82</v>
      </c>
      <c r="R158" s="4"/>
    </row>
    <row r="159" spans="3:18" x14ac:dyDescent="0.15">
      <c r="D159" t="s">
        <v>94</v>
      </c>
      <c r="E159" t="s">
        <v>17</v>
      </c>
      <c r="F159">
        <v>20</v>
      </c>
      <c r="G159" t="s">
        <v>95</v>
      </c>
      <c r="H159" t="s">
        <v>43</v>
      </c>
      <c r="I159" t="s">
        <v>261</v>
      </c>
      <c r="L159" s="6" t="s">
        <v>94</v>
      </c>
      <c r="M159" s="6" t="s">
        <v>17</v>
      </c>
      <c r="N159" s="7">
        <v>20</v>
      </c>
      <c r="O159" s="7">
        <v>25000</v>
      </c>
      <c r="P159" s="7">
        <v>500000</v>
      </c>
      <c r="Q159" s="8">
        <v>5.88</v>
      </c>
      <c r="R159" s="4"/>
    </row>
    <row r="160" spans="3:18" x14ac:dyDescent="0.15">
      <c r="D160" t="s">
        <v>144</v>
      </c>
      <c r="E160" t="s">
        <v>17</v>
      </c>
      <c r="F160">
        <v>35</v>
      </c>
      <c r="G160" t="s">
        <v>145</v>
      </c>
      <c r="H160" t="s">
        <v>394</v>
      </c>
      <c r="I160" t="s">
        <v>395</v>
      </c>
      <c r="L160" s="6" t="s">
        <v>144</v>
      </c>
      <c r="M160" s="6" t="s">
        <v>17</v>
      </c>
      <c r="N160" s="7">
        <v>35</v>
      </c>
      <c r="O160" s="7">
        <v>8000</v>
      </c>
      <c r="P160" s="7">
        <v>280000</v>
      </c>
      <c r="Q160" s="8">
        <v>3.29</v>
      </c>
      <c r="R160" s="4"/>
    </row>
    <row r="161" spans="3:18" x14ac:dyDescent="0.15">
      <c r="D161" t="s">
        <v>97</v>
      </c>
      <c r="E161" t="s">
        <v>98</v>
      </c>
      <c r="F161">
        <v>30</v>
      </c>
      <c r="G161" t="s">
        <v>95</v>
      </c>
      <c r="H161" t="s">
        <v>25</v>
      </c>
      <c r="I161" t="s">
        <v>26</v>
      </c>
      <c r="L161" s="6" t="s">
        <v>97</v>
      </c>
      <c r="M161" s="6" t="s">
        <v>98</v>
      </c>
      <c r="N161" s="7">
        <v>30</v>
      </c>
      <c r="O161" s="7">
        <v>25000</v>
      </c>
      <c r="P161" s="7">
        <v>750000</v>
      </c>
      <c r="Q161" s="8">
        <v>8.82</v>
      </c>
      <c r="R161" s="4"/>
    </row>
    <row r="162" spans="3:18" x14ac:dyDescent="0.15">
      <c r="D162" t="s">
        <v>100</v>
      </c>
      <c r="E162" t="s">
        <v>101</v>
      </c>
      <c r="F162">
        <v>4</v>
      </c>
      <c r="G162" t="s">
        <v>39</v>
      </c>
      <c r="H162" t="s">
        <v>105</v>
      </c>
      <c r="I162" t="s">
        <v>106</v>
      </c>
      <c r="L162" s="6" t="s">
        <v>100</v>
      </c>
      <c r="M162" s="6" t="s">
        <v>101</v>
      </c>
      <c r="N162" s="7">
        <v>4</v>
      </c>
      <c r="O162" s="7">
        <v>300000</v>
      </c>
      <c r="P162" s="7">
        <v>1200000</v>
      </c>
      <c r="Q162" s="8">
        <v>14.12</v>
      </c>
      <c r="R162" s="4"/>
    </row>
    <row r="163" spans="3:18" x14ac:dyDescent="0.15">
      <c r="D163" t="s">
        <v>155</v>
      </c>
      <c r="E163" t="s">
        <v>151</v>
      </c>
      <c r="F163" t="s">
        <v>396</v>
      </c>
      <c r="G163" t="s">
        <v>157</v>
      </c>
      <c r="H163" t="s">
        <v>397</v>
      </c>
      <c r="I163" t="s">
        <v>398</v>
      </c>
      <c r="L163" s="6" t="s">
        <v>155</v>
      </c>
      <c r="M163" s="6" t="s">
        <v>151</v>
      </c>
      <c r="N163" s="7">
        <v>79</v>
      </c>
      <c r="O163" s="7">
        <v>850000</v>
      </c>
      <c r="P163" s="7">
        <v>67320000</v>
      </c>
      <c r="Q163" s="8">
        <v>792</v>
      </c>
      <c r="R163" s="4"/>
    </row>
    <row r="164" spans="3:18" x14ac:dyDescent="0.15">
      <c r="D164" t="s">
        <v>160</v>
      </c>
      <c r="E164" t="s">
        <v>151</v>
      </c>
      <c r="F164" t="s">
        <v>396</v>
      </c>
      <c r="G164" t="s">
        <v>162</v>
      </c>
      <c r="H164" t="s">
        <v>399</v>
      </c>
      <c r="I164" t="s">
        <v>400</v>
      </c>
      <c r="L164" s="6" t="s">
        <v>160</v>
      </c>
      <c r="M164" s="6" t="s">
        <v>151</v>
      </c>
      <c r="N164" s="7">
        <v>79</v>
      </c>
      <c r="O164" s="7">
        <v>900000</v>
      </c>
      <c r="P164" s="7">
        <v>71280000</v>
      </c>
      <c r="Q164" s="8">
        <v>838.59</v>
      </c>
      <c r="R164" s="4"/>
    </row>
    <row r="165" spans="3:18" x14ac:dyDescent="0.15">
      <c r="D165" t="s">
        <v>401</v>
      </c>
      <c r="E165" t="s">
        <v>151</v>
      </c>
      <c r="F165" t="s">
        <v>402</v>
      </c>
      <c r="G165" t="s">
        <v>25</v>
      </c>
      <c r="H165" t="s">
        <v>403</v>
      </c>
      <c r="I165" t="s">
        <v>404</v>
      </c>
      <c r="L165" s="6" t="s">
        <v>401</v>
      </c>
      <c r="M165" s="6" t="s">
        <v>151</v>
      </c>
      <c r="N165" s="7">
        <v>15</v>
      </c>
      <c r="O165" s="7">
        <v>750000</v>
      </c>
      <c r="P165" s="7">
        <v>11550000</v>
      </c>
      <c r="Q165" s="8">
        <v>135.88</v>
      </c>
      <c r="R165" s="4"/>
    </row>
    <row r="166" spans="3:18" x14ac:dyDescent="0.15">
      <c r="D166" t="s">
        <v>405</v>
      </c>
      <c r="E166" t="s">
        <v>151</v>
      </c>
      <c r="F166" t="s">
        <v>406</v>
      </c>
      <c r="G166" t="s">
        <v>167</v>
      </c>
      <c r="H166" t="s">
        <v>407</v>
      </c>
      <c r="I166" t="s">
        <v>408</v>
      </c>
      <c r="L166" s="6" t="s">
        <v>405</v>
      </c>
      <c r="M166" s="6" t="s">
        <v>151</v>
      </c>
      <c r="N166" s="7">
        <v>804</v>
      </c>
      <c r="O166" s="7">
        <v>110000</v>
      </c>
      <c r="P166" s="7">
        <v>88444400</v>
      </c>
      <c r="Q166" s="8">
        <v>1040.52</v>
      </c>
      <c r="R166" s="4"/>
    </row>
    <row r="167" spans="3:18" x14ac:dyDescent="0.15">
      <c r="D167" t="s">
        <v>170</v>
      </c>
      <c r="E167" t="s">
        <v>171</v>
      </c>
      <c r="F167" t="s">
        <v>409</v>
      </c>
      <c r="G167" t="s">
        <v>173</v>
      </c>
      <c r="H167" t="s">
        <v>410</v>
      </c>
      <c r="I167" t="s">
        <v>411</v>
      </c>
      <c r="L167" s="6" t="s">
        <v>170</v>
      </c>
      <c r="M167" s="6" t="s">
        <v>171</v>
      </c>
      <c r="N167" s="7">
        <v>469</v>
      </c>
      <c r="O167" s="7">
        <v>8500</v>
      </c>
      <c r="P167" s="7">
        <v>3990750</v>
      </c>
      <c r="Q167" s="8">
        <v>46.95</v>
      </c>
      <c r="R167" s="4"/>
    </row>
    <row r="168" spans="3:18" x14ac:dyDescent="0.15">
      <c r="D168" t="s">
        <v>176</v>
      </c>
      <c r="E168" t="s">
        <v>151</v>
      </c>
      <c r="F168" t="s">
        <v>412</v>
      </c>
      <c r="G168" t="s">
        <v>178</v>
      </c>
      <c r="H168" t="s">
        <v>413</v>
      </c>
      <c r="I168" t="s">
        <v>414</v>
      </c>
      <c r="L168" s="6" t="s">
        <v>176</v>
      </c>
      <c r="M168" s="6" t="s">
        <v>151</v>
      </c>
      <c r="N168" s="7">
        <v>275</v>
      </c>
      <c r="O168" s="7">
        <v>62000</v>
      </c>
      <c r="P168" s="7">
        <v>17081000</v>
      </c>
      <c r="Q168" s="8">
        <v>200.95</v>
      </c>
      <c r="R168" s="4"/>
    </row>
    <row r="169" spans="3:18" x14ac:dyDescent="0.15">
      <c r="D169" t="s">
        <v>181</v>
      </c>
      <c r="H169" t="s">
        <v>415</v>
      </c>
      <c r="I169" t="s">
        <v>416</v>
      </c>
      <c r="L169" s="11" t="s">
        <v>181</v>
      </c>
      <c r="M169" s="11"/>
      <c r="N169" s="12"/>
      <c r="O169" s="12"/>
      <c r="P169" s="12">
        <v>402011150</v>
      </c>
      <c r="Q169" s="13">
        <v>4729.54</v>
      </c>
      <c r="R169" s="4"/>
    </row>
    <row r="170" spans="3:18" x14ac:dyDescent="0.15">
      <c r="D170" t="s">
        <v>184</v>
      </c>
      <c r="G170" t="s">
        <v>185</v>
      </c>
      <c r="H170" t="s">
        <v>417</v>
      </c>
      <c r="I170" t="s">
        <v>418</v>
      </c>
      <c r="L170" s="6" t="s">
        <v>184</v>
      </c>
      <c r="M170" s="6"/>
      <c r="N170" s="7"/>
      <c r="O170" s="7">
        <v>0.05</v>
      </c>
      <c r="P170" s="7">
        <v>20100557</v>
      </c>
      <c r="Q170" s="8">
        <v>236.48</v>
      </c>
      <c r="R170" s="4"/>
    </row>
    <row r="171" spans="3:18" x14ac:dyDescent="0.15">
      <c r="D171" t="s">
        <v>188</v>
      </c>
      <c r="G171" t="s">
        <v>189</v>
      </c>
      <c r="H171" t="s">
        <v>419</v>
      </c>
      <c r="I171" t="s">
        <v>420</v>
      </c>
      <c r="L171" s="6" t="s">
        <v>188</v>
      </c>
      <c r="M171" s="6"/>
      <c r="N171" s="7"/>
      <c r="O171" s="7">
        <v>0.01</v>
      </c>
      <c r="P171" s="7">
        <v>40201115</v>
      </c>
      <c r="Q171" s="8">
        <v>472.95</v>
      </c>
      <c r="R171" s="4"/>
    </row>
    <row r="172" spans="3:18" x14ac:dyDescent="0.15">
      <c r="D172" t="s">
        <v>192</v>
      </c>
      <c r="G172" t="s">
        <v>185</v>
      </c>
      <c r="H172" t="s">
        <v>417</v>
      </c>
      <c r="I172" t="s">
        <v>418</v>
      </c>
      <c r="L172" s="6" t="s">
        <v>192</v>
      </c>
      <c r="M172" s="6"/>
      <c r="N172" s="7"/>
      <c r="O172" s="7">
        <v>0.05</v>
      </c>
      <c r="P172" s="7">
        <v>20100557</v>
      </c>
      <c r="Q172" s="8">
        <v>236.48</v>
      </c>
      <c r="R172" s="4"/>
    </row>
    <row r="173" spans="3:18" x14ac:dyDescent="0.15">
      <c r="D173" t="s">
        <v>193</v>
      </c>
      <c r="G173" t="s">
        <v>111</v>
      </c>
      <c r="H173" t="s">
        <v>421</v>
      </c>
      <c r="I173" t="s">
        <v>422</v>
      </c>
      <c r="L173" s="6" t="s">
        <v>193</v>
      </c>
      <c r="M173" s="6"/>
      <c r="N173" s="7"/>
      <c r="O173" s="7">
        <v>0.03</v>
      </c>
      <c r="P173" s="7">
        <v>12060334</v>
      </c>
      <c r="Q173" s="8">
        <v>141.88999999999999</v>
      </c>
      <c r="R173" s="4"/>
    </row>
    <row r="174" spans="3:18" x14ac:dyDescent="0.15">
      <c r="D174" t="s">
        <v>194</v>
      </c>
      <c r="G174" t="s">
        <v>115</v>
      </c>
      <c r="H174" t="s">
        <v>423</v>
      </c>
      <c r="I174" t="s">
        <v>424</v>
      </c>
      <c r="L174" s="6" t="s">
        <v>194</v>
      </c>
      <c r="M174" s="6"/>
      <c r="N174" s="7"/>
      <c r="O174" s="7">
        <v>0.25</v>
      </c>
      <c r="P174" s="7">
        <v>100502787</v>
      </c>
      <c r="Q174" s="8">
        <v>1182.3900000000001</v>
      </c>
      <c r="R174" s="4"/>
    </row>
    <row r="175" spans="3:18" x14ac:dyDescent="0.15">
      <c r="D175" t="s">
        <v>313</v>
      </c>
      <c r="H175" t="s">
        <v>425</v>
      </c>
      <c r="I175" t="s">
        <v>426</v>
      </c>
      <c r="L175" s="5" t="s">
        <v>313</v>
      </c>
      <c r="M175" s="5"/>
      <c r="N175" s="9"/>
      <c r="O175" s="9"/>
      <c r="P175" s="9">
        <v>594976502</v>
      </c>
      <c r="Q175" s="10">
        <v>6999.72</v>
      </c>
      <c r="R175" s="4"/>
    </row>
    <row r="176" spans="3:18" x14ac:dyDescent="0.15">
      <c r="C176" t="s">
        <v>200</v>
      </c>
      <c r="D176" t="s">
        <v>201</v>
      </c>
      <c r="K176" t="s">
        <v>200</v>
      </c>
      <c r="L176" t="s">
        <v>201</v>
      </c>
      <c r="N176" s="4"/>
      <c r="O176" s="4"/>
      <c r="P176" s="4"/>
      <c r="Q176" s="2"/>
      <c r="R176" s="4"/>
    </row>
    <row r="177" spans="3:18" x14ac:dyDescent="0.15">
      <c r="D177" t="s">
        <v>202</v>
      </c>
      <c r="E177" t="s">
        <v>17</v>
      </c>
      <c r="F177">
        <v>22</v>
      </c>
      <c r="G177" t="s">
        <v>91</v>
      </c>
      <c r="H177" t="s">
        <v>427</v>
      </c>
      <c r="I177" t="s">
        <v>428</v>
      </c>
      <c r="L177" s="6" t="s">
        <v>202</v>
      </c>
      <c r="M177" s="6" t="s">
        <v>17</v>
      </c>
      <c r="N177" s="7">
        <v>22</v>
      </c>
      <c r="O177" s="7">
        <v>75000</v>
      </c>
      <c r="P177" s="7">
        <v>1650000</v>
      </c>
      <c r="Q177" s="8">
        <v>19.41</v>
      </c>
      <c r="R177" s="4"/>
    </row>
    <row r="178" spans="3:18" x14ac:dyDescent="0.15">
      <c r="D178" t="s">
        <v>94</v>
      </c>
      <c r="E178" t="s">
        <v>17</v>
      </c>
      <c r="F178">
        <v>362</v>
      </c>
      <c r="G178" t="s">
        <v>29</v>
      </c>
      <c r="H178" t="s">
        <v>429</v>
      </c>
      <c r="I178" t="s">
        <v>430</v>
      </c>
      <c r="L178" s="6" t="s">
        <v>94</v>
      </c>
      <c r="M178" s="6" t="s">
        <v>17</v>
      </c>
      <c r="N178" s="7">
        <v>362</v>
      </c>
      <c r="O178" s="7">
        <v>35000</v>
      </c>
      <c r="P178" s="7">
        <v>12670000</v>
      </c>
      <c r="Q178" s="8">
        <v>149.06</v>
      </c>
      <c r="R178" s="4"/>
    </row>
    <row r="179" spans="3:18" x14ac:dyDescent="0.15">
      <c r="D179" t="s">
        <v>207</v>
      </c>
      <c r="E179" t="s">
        <v>17</v>
      </c>
      <c r="F179">
        <v>516</v>
      </c>
      <c r="G179" t="s">
        <v>95</v>
      </c>
      <c r="H179" t="s">
        <v>431</v>
      </c>
      <c r="I179" t="s">
        <v>432</v>
      </c>
      <c r="L179" s="6" t="s">
        <v>207</v>
      </c>
      <c r="M179" s="6" t="s">
        <v>17</v>
      </c>
      <c r="N179" s="7">
        <v>516</v>
      </c>
      <c r="O179" s="7">
        <v>25000</v>
      </c>
      <c r="P179" s="7">
        <v>12900000</v>
      </c>
      <c r="Q179" s="8">
        <v>151.76</v>
      </c>
      <c r="R179" s="4"/>
    </row>
    <row r="180" spans="3:18" x14ac:dyDescent="0.15">
      <c r="D180" t="s">
        <v>210</v>
      </c>
      <c r="E180" t="s">
        <v>17</v>
      </c>
      <c r="F180">
        <v>58</v>
      </c>
      <c r="G180" t="s">
        <v>211</v>
      </c>
      <c r="H180" t="s">
        <v>433</v>
      </c>
      <c r="I180" t="s">
        <v>434</v>
      </c>
      <c r="L180" s="6" t="s">
        <v>210</v>
      </c>
      <c r="M180" s="6" t="s">
        <v>17</v>
      </c>
      <c r="N180" s="7">
        <v>58</v>
      </c>
      <c r="O180" s="7">
        <v>40000</v>
      </c>
      <c r="P180" s="7">
        <v>2320000</v>
      </c>
      <c r="Q180" s="8">
        <v>27.29</v>
      </c>
      <c r="R180" s="4"/>
    </row>
    <row r="181" spans="3:18" x14ac:dyDescent="0.15">
      <c r="D181" t="s">
        <v>97</v>
      </c>
      <c r="E181" t="s">
        <v>214</v>
      </c>
      <c r="F181">
        <v>3</v>
      </c>
      <c r="G181" t="s">
        <v>25</v>
      </c>
      <c r="H181" t="s">
        <v>435</v>
      </c>
      <c r="I181" t="s">
        <v>436</v>
      </c>
      <c r="L181" s="6" t="s">
        <v>97</v>
      </c>
      <c r="M181" s="6" t="s">
        <v>214</v>
      </c>
      <c r="N181" s="7">
        <v>3</v>
      </c>
      <c r="O181" s="7">
        <v>750000</v>
      </c>
      <c r="P181" s="7">
        <v>2250000</v>
      </c>
      <c r="Q181" s="8">
        <v>26.47</v>
      </c>
      <c r="R181" s="4"/>
    </row>
    <row r="182" spans="3:18" x14ac:dyDescent="0.15">
      <c r="D182" t="s">
        <v>85</v>
      </c>
      <c r="E182" t="s">
        <v>17</v>
      </c>
      <c r="F182">
        <v>5</v>
      </c>
      <c r="G182" t="s">
        <v>55</v>
      </c>
      <c r="H182" t="s">
        <v>43</v>
      </c>
      <c r="I182" t="s">
        <v>261</v>
      </c>
      <c r="L182" s="6" t="s">
        <v>85</v>
      </c>
      <c r="M182" s="6" t="s">
        <v>17</v>
      </c>
      <c r="N182" s="7">
        <v>5</v>
      </c>
      <c r="O182" s="7">
        <v>100000</v>
      </c>
      <c r="P182" s="7">
        <v>500000</v>
      </c>
      <c r="Q182" s="8">
        <v>5.88</v>
      </c>
      <c r="R182" s="4"/>
    </row>
    <row r="183" spans="3:18" x14ac:dyDescent="0.15">
      <c r="D183" t="s">
        <v>217</v>
      </c>
      <c r="E183" t="s">
        <v>17</v>
      </c>
      <c r="F183">
        <v>854</v>
      </c>
      <c r="G183" t="s">
        <v>34</v>
      </c>
      <c r="H183" t="s">
        <v>437</v>
      </c>
      <c r="I183" t="s">
        <v>438</v>
      </c>
      <c r="L183" s="6" t="s">
        <v>217</v>
      </c>
      <c r="M183" s="6" t="s">
        <v>17</v>
      </c>
      <c r="N183" s="7">
        <v>854</v>
      </c>
      <c r="O183" s="7">
        <v>65000</v>
      </c>
      <c r="P183" s="7">
        <v>55510000</v>
      </c>
      <c r="Q183" s="8">
        <v>653.05999999999995</v>
      </c>
      <c r="R183" s="4"/>
    </row>
    <row r="184" spans="3:18" x14ac:dyDescent="0.15">
      <c r="D184" t="s">
        <v>220</v>
      </c>
      <c r="E184" t="s">
        <v>17</v>
      </c>
      <c r="F184">
        <v>446</v>
      </c>
      <c r="G184" t="s">
        <v>221</v>
      </c>
      <c r="H184" t="s">
        <v>439</v>
      </c>
      <c r="I184" t="s">
        <v>440</v>
      </c>
      <c r="L184" s="6" t="s">
        <v>220</v>
      </c>
      <c r="M184" s="6" t="s">
        <v>17</v>
      </c>
      <c r="N184" s="7">
        <v>446</v>
      </c>
      <c r="O184" s="7">
        <v>120000</v>
      </c>
      <c r="P184" s="7">
        <v>53520000</v>
      </c>
      <c r="Q184" s="8">
        <v>629.65</v>
      </c>
      <c r="R184" s="4"/>
    </row>
    <row r="185" spans="3:18" x14ac:dyDescent="0.15">
      <c r="D185" t="s">
        <v>107</v>
      </c>
      <c r="H185" t="s">
        <v>441</v>
      </c>
      <c r="I185" t="s">
        <v>442</v>
      </c>
      <c r="L185" s="11" t="s">
        <v>107</v>
      </c>
      <c r="M185" s="11"/>
      <c r="N185" s="12"/>
      <c r="O185" s="12"/>
      <c r="P185" s="12">
        <v>141320000</v>
      </c>
      <c r="Q185" s="13">
        <v>1662.59</v>
      </c>
      <c r="R185" s="4"/>
    </row>
    <row r="186" spans="3:18" x14ac:dyDescent="0.15">
      <c r="D186" t="s">
        <v>193</v>
      </c>
      <c r="G186" t="s">
        <v>111</v>
      </c>
      <c r="H186" t="s">
        <v>443</v>
      </c>
      <c r="I186" t="s">
        <v>444</v>
      </c>
      <c r="L186" s="6" t="s">
        <v>193</v>
      </c>
      <c r="M186" s="6"/>
      <c r="N186" s="7"/>
      <c r="O186" s="7">
        <v>0.03</v>
      </c>
      <c r="P186" s="7">
        <v>4239600</v>
      </c>
      <c r="Q186" s="8">
        <v>49.88</v>
      </c>
      <c r="R186" s="4"/>
    </row>
    <row r="187" spans="3:18" x14ac:dyDescent="0.15">
      <c r="D187" t="s">
        <v>194</v>
      </c>
      <c r="G187" t="s">
        <v>445</v>
      </c>
      <c r="H187" t="s">
        <v>446</v>
      </c>
      <c r="I187" t="s">
        <v>447</v>
      </c>
      <c r="L187" s="6" t="s">
        <v>194</v>
      </c>
      <c r="M187" s="6"/>
      <c r="N187" s="7"/>
      <c r="O187" s="7">
        <v>0.2</v>
      </c>
      <c r="P187" s="7">
        <v>28264000</v>
      </c>
      <c r="Q187" s="8">
        <v>332.52</v>
      </c>
      <c r="R187" s="4"/>
    </row>
    <row r="188" spans="3:18" x14ac:dyDescent="0.15">
      <c r="D188" t="s">
        <v>448</v>
      </c>
      <c r="H188" t="s">
        <v>449</v>
      </c>
      <c r="I188" t="s">
        <v>450</v>
      </c>
      <c r="L188" s="5" t="s">
        <v>448</v>
      </c>
      <c r="M188" s="5"/>
      <c r="N188" s="9"/>
      <c r="O188" s="9"/>
      <c r="P188" s="9">
        <v>173823600</v>
      </c>
      <c r="Q188" s="10">
        <v>2044.98</v>
      </c>
      <c r="R188" s="4"/>
    </row>
    <row r="189" spans="3:18" x14ac:dyDescent="0.15">
      <c r="D189" t="s">
        <v>451</v>
      </c>
      <c r="H189" t="s">
        <v>452</v>
      </c>
      <c r="I189" t="s">
        <v>453</v>
      </c>
      <c r="L189" s="5" t="s">
        <v>451</v>
      </c>
      <c r="M189" s="5"/>
      <c r="N189" s="9"/>
      <c r="O189" s="9"/>
      <c r="P189" s="9">
        <v>867842662</v>
      </c>
      <c r="Q189" s="10">
        <v>10209.91</v>
      </c>
      <c r="R189" s="4"/>
    </row>
    <row r="190" spans="3:18" x14ac:dyDescent="0.15">
      <c r="C190" t="s">
        <v>454</v>
      </c>
      <c r="D190" t="s">
        <v>455</v>
      </c>
      <c r="K190" t="s">
        <v>454</v>
      </c>
      <c r="L190" t="s">
        <v>455</v>
      </c>
      <c r="N190" s="4"/>
      <c r="O190" s="4"/>
      <c r="P190" s="4"/>
      <c r="Q190" s="2"/>
      <c r="R190" s="4"/>
    </row>
    <row r="191" spans="3:18" x14ac:dyDescent="0.15">
      <c r="C191" t="s">
        <v>50</v>
      </c>
      <c r="D191" t="s">
        <v>51</v>
      </c>
      <c r="K191" t="s">
        <v>50</v>
      </c>
      <c r="L191" t="s">
        <v>51</v>
      </c>
      <c r="N191" s="4"/>
      <c r="O191" s="4"/>
      <c r="P191" s="4"/>
      <c r="Q191" s="2"/>
      <c r="R191" s="4"/>
    </row>
    <row r="192" spans="3:18" x14ac:dyDescent="0.15">
      <c r="D192" t="s">
        <v>52</v>
      </c>
      <c r="E192" t="s">
        <v>53</v>
      </c>
      <c r="F192" t="s">
        <v>456</v>
      </c>
      <c r="G192" t="s">
        <v>55</v>
      </c>
      <c r="H192" t="s">
        <v>92</v>
      </c>
      <c r="I192" t="s">
        <v>457</v>
      </c>
      <c r="L192" s="6" t="s">
        <v>52</v>
      </c>
      <c r="M192" s="6" t="s">
        <v>53</v>
      </c>
      <c r="N192" s="7">
        <v>18</v>
      </c>
      <c r="O192" s="7">
        <v>100000</v>
      </c>
      <c r="P192" s="7">
        <v>1875000</v>
      </c>
      <c r="Q192" s="8">
        <v>32.11</v>
      </c>
      <c r="R192" s="4"/>
    </row>
    <row r="193" spans="4:18" x14ac:dyDescent="0.15">
      <c r="D193" t="s">
        <v>58</v>
      </c>
      <c r="E193" t="s">
        <v>17</v>
      </c>
      <c r="F193" t="s">
        <v>458</v>
      </c>
      <c r="G193" t="s">
        <v>60</v>
      </c>
      <c r="H193" t="s">
        <v>248</v>
      </c>
      <c r="I193" t="s">
        <v>459</v>
      </c>
      <c r="L193" s="6" t="s">
        <v>58</v>
      </c>
      <c r="M193" s="6" t="s">
        <v>17</v>
      </c>
      <c r="N193" s="7">
        <v>600</v>
      </c>
      <c r="O193" s="7">
        <v>10000</v>
      </c>
      <c r="P193" s="7">
        <v>6000000</v>
      </c>
      <c r="Q193" s="8">
        <v>102.74</v>
      </c>
      <c r="R193" s="4"/>
    </row>
    <row r="194" spans="4:18" x14ac:dyDescent="0.15">
      <c r="D194" t="s">
        <v>63</v>
      </c>
      <c r="E194" t="s">
        <v>64</v>
      </c>
      <c r="F194" t="s">
        <v>460</v>
      </c>
      <c r="G194" t="s">
        <v>66</v>
      </c>
      <c r="H194" t="s">
        <v>461</v>
      </c>
      <c r="I194" t="s">
        <v>462</v>
      </c>
      <c r="L194" s="6" t="s">
        <v>63</v>
      </c>
      <c r="M194" s="6" t="s">
        <v>64</v>
      </c>
      <c r="N194" s="7">
        <v>4</v>
      </c>
      <c r="O194" s="7">
        <v>1600000</v>
      </c>
      <c r="P194" s="7">
        <v>7120000</v>
      </c>
      <c r="Q194" s="8">
        <v>121.92</v>
      </c>
      <c r="R194" s="4"/>
    </row>
    <row r="195" spans="4:18" x14ac:dyDescent="0.15">
      <c r="D195" t="s">
        <v>69</v>
      </c>
      <c r="E195" t="s">
        <v>70</v>
      </c>
      <c r="F195" t="s">
        <v>13</v>
      </c>
      <c r="G195" t="s">
        <v>131</v>
      </c>
      <c r="H195" t="s">
        <v>131</v>
      </c>
      <c r="I195" t="s">
        <v>463</v>
      </c>
      <c r="L195" s="6" t="s">
        <v>69</v>
      </c>
      <c r="M195" s="6" t="s">
        <v>70</v>
      </c>
      <c r="N195" s="7">
        <v>1</v>
      </c>
      <c r="O195" s="7">
        <v>2000000</v>
      </c>
      <c r="P195" s="7">
        <v>2000000</v>
      </c>
      <c r="Q195" s="8">
        <v>34.25</v>
      </c>
      <c r="R195" s="4"/>
    </row>
    <row r="196" spans="4:18" x14ac:dyDescent="0.15">
      <c r="D196" t="s">
        <v>73</v>
      </c>
      <c r="E196" t="s">
        <v>53</v>
      </c>
      <c r="F196" t="s">
        <v>464</v>
      </c>
      <c r="G196" t="s">
        <v>354</v>
      </c>
      <c r="H196" t="s">
        <v>465</v>
      </c>
      <c r="I196" t="s">
        <v>466</v>
      </c>
      <c r="L196" s="6" t="s">
        <v>73</v>
      </c>
      <c r="M196" s="6" t="s">
        <v>53</v>
      </c>
      <c r="N196" s="7">
        <v>13</v>
      </c>
      <c r="O196" s="7">
        <v>260000</v>
      </c>
      <c r="P196" s="7">
        <v>3546400</v>
      </c>
      <c r="Q196" s="8">
        <v>60.73</v>
      </c>
      <c r="R196" s="4"/>
    </row>
    <row r="197" spans="4:18" x14ac:dyDescent="0.15">
      <c r="D197" t="s">
        <v>77</v>
      </c>
      <c r="E197" t="s">
        <v>78</v>
      </c>
      <c r="F197" t="s">
        <v>467</v>
      </c>
      <c r="G197" t="s">
        <v>10</v>
      </c>
      <c r="H197" t="s">
        <v>468</v>
      </c>
      <c r="I197" t="s">
        <v>469</v>
      </c>
      <c r="L197" s="6" t="s">
        <v>77</v>
      </c>
      <c r="M197" s="6" t="s">
        <v>78</v>
      </c>
      <c r="N197" s="7">
        <v>31</v>
      </c>
      <c r="O197" s="7">
        <v>85000</v>
      </c>
      <c r="P197" s="7">
        <v>2635000</v>
      </c>
      <c r="Q197" s="8">
        <v>45.12</v>
      </c>
      <c r="R197" s="4"/>
    </row>
    <row r="198" spans="4:18" x14ac:dyDescent="0.15">
      <c r="D198" t="s">
        <v>81</v>
      </c>
      <c r="E198" t="s">
        <v>78</v>
      </c>
      <c r="F198" t="s">
        <v>470</v>
      </c>
      <c r="G198" t="s">
        <v>24</v>
      </c>
      <c r="H198" t="s">
        <v>471</v>
      </c>
      <c r="I198" t="s">
        <v>472</v>
      </c>
      <c r="L198" s="6" t="s">
        <v>81</v>
      </c>
      <c r="M198" s="6" t="s">
        <v>78</v>
      </c>
      <c r="N198" s="7">
        <v>28</v>
      </c>
      <c r="O198" s="7">
        <v>30000</v>
      </c>
      <c r="P198" s="7">
        <v>840000</v>
      </c>
      <c r="Q198" s="8">
        <v>14.38</v>
      </c>
      <c r="R198" s="4"/>
    </row>
    <row r="199" spans="4:18" x14ac:dyDescent="0.15">
      <c r="D199" t="s">
        <v>85</v>
      </c>
      <c r="E199" t="s">
        <v>86</v>
      </c>
      <c r="F199" t="s">
        <v>87</v>
      </c>
      <c r="G199" t="s">
        <v>88</v>
      </c>
      <c r="H199" t="s">
        <v>74</v>
      </c>
      <c r="I199" t="s">
        <v>89</v>
      </c>
      <c r="L199" s="6" t="s">
        <v>85</v>
      </c>
      <c r="M199" s="6" t="s">
        <v>86</v>
      </c>
      <c r="N199" s="7">
        <v>2</v>
      </c>
      <c r="O199" s="7">
        <v>125000</v>
      </c>
      <c r="P199" s="7">
        <v>250000</v>
      </c>
      <c r="Q199" s="8">
        <v>2.94</v>
      </c>
      <c r="R199" s="4"/>
    </row>
    <row r="200" spans="4:18" x14ac:dyDescent="0.15">
      <c r="D200" t="s">
        <v>90</v>
      </c>
      <c r="E200" t="s">
        <v>17</v>
      </c>
      <c r="F200" t="s">
        <v>23</v>
      </c>
      <c r="G200" t="s">
        <v>91</v>
      </c>
      <c r="H200" t="s">
        <v>92</v>
      </c>
      <c r="I200" t="s">
        <v>93</v>
      </c>
      <c r="L200" s="6" t="s">
        <v>90</v>
      </c>
      <c r="M200" s="6" t="s">
        <v>17</v>
      </c>
      <c r="N200" s="7">
        <v>25</v>
      </c>
      <c r="O200" s="7">
        <v>75000</v>
      </c>
      <c r="P200" s="7">
        <v>1875000</v>
      </c>
      <c r="Q200" s="8">
        <v>22.06</v>
      </c>
      <c r="R200" s="4"/>
    </row>
    <row r="201" spans="4:18" x14ac:dyDescent="0.15">
      <c r="D201" t="s">
        <v>94</v>
      </c>
      <c r="E201" t="s">
        <v>17</v>
      </c>
      <c r="F201" t="s">
        <v>28</v>
      </c>
      <c r="G201" t="s">
        <v>95</v>
      </c>
      <c r="H201" t="s">
        <v>74</v>
      </c>
      <c r="I201" t="s">
        <v>89</v>
      </c>
      <c r="L201" s="6" t="s">
        <v>94</v>
      </c>
      <c r="M201" s="6" t="s">
        <v>17</v>
      </c>
      <c r="N201" s="7">
        <v>10</v>
      </c>
      <c r="O201" s="7">
        <v>25000</v>
      </c>
      <c r="P201" s="7">
        <v>250000</v>
      </c>
      <c r="Q201" s="8">
        <v>2.94</v>
      </c>
      <c r="R201" s="4"/>
    </row>
    <row r="202" spans="4:18" x14ac:dyDescent="0.15">
      <c r="D202" t="s">
        <v>97</v>
      </c>
      <c r="E202" t="s">
        <v>98</v>
      </c>
      <c r="F202" t="s">
        <v>28</v>
      </c>
      <c r="G202" t="s">
        <v>95</v>
      </c>
      <c r="H202" t="s">
        <v>74</v>
      </c>
      <c r="I202" t="s">
        <v>89</v>
      </c>
      <c r="L202" s="6" t="s">
        <v>97</v>
      </c>
      <c r="M202" s="6" t="s">
        <v>98</v>
      </c>
      <c r="N202" s="7">
        <v>10</v>
      </c>
      <c r="O202" s="7">
        <v>25000</v>
      </c>
      <c r="P202" s="7">
        <v>250000</v>
      </c>
      <c r="Q202" s="8">
        <v>2.94</v>
      </c>
      <c r="R202" s="4"/>
    </row>
    <row r="203" spans="4:18" x14ac:dyDescent="0.15">
      <c r="D203" t="s">
        <v>100</v>
      </c>
      <c r="E203" t="s">
        <v>101</v>
      </c>
      <c r="F203" t="s">
        <v>13</v>
      </c>
      <c r="G203" t="s">
        <v>74</v>
      </c>
      <c r="H203" t="s">
        <v>74</v>
      </c>
      <c r="I203" t="s">
        <v>89</v>
      </c>
      <c r="L203" s="6" t="s">
        <v>100</v>
      </c>
      <c r="M203" s="6" t="s">
        <v>101</v>
      </c>
      <c r="N203" s="7">
        <v>1</v>
      </c>
      <c r="O203" s="7">
        <v>250000</v>
      </c>
      <c r="P203" s="7">
        <v>250000</v>
      </c>
      <c r="Q203" s="8">
        <v>2.94</v>
      </c>
      <c r="R203" s="4"/>
    </row>
    <row r="204" spans="4:18" x14ac:dyDescent="0.15">
      <c r="D204" t="s">
        <v>102</v>
      </c>
      <c r="E204" t="s">
        <v>103</v>
      </c>
      <c r="F204" t="s">
        <v>87</v>
      </c>
      <c r="G204" t="s">
        <v>473</v>
      </c>
      <c r="H204" t="s">
        <v>474</v>
      </c>
      <c r="I204" t="s">
        <v>475</v>
      </c>
      <c r="L204" s="6" t="s">
        <v>102</v>
      </c>
      <c r="M204" s="6" t="s">
        <v>103</v>
      </c>
      <c r="N204" s="7">
        <v>2</v>
      </c>
      <c r="O204" s="7">
        <v>700000</v>
      </c>
      <c r="P204" s="7">
        <v>1400000</v>
      </c>
      <c r="Q204" s="8">
        <v>16.47</v>
      </c>
      <c r="R204" s="4"/>
    </row>
    <row r="205" spans="4:18" x14ac:dyDescent="0.15">
      <c r="D205" t="s">
        <v>107</v>
      </c>
      <c r="H205" t="s">
        <v>476</v>
      </c>
      <c r="I205" t="s">
        <v>477</v>
      </c>
      <c r="L205" s="11" t="s">
        <v>107</v>
      </c>
      <c r="M205" s="11"/>
      <c r="N205" s="12"/>
      <c r="O205" s="12"/>
      <c r="P205" s="12">
        <v>28291400</v>
      </c>
      <c r="Q205" s="13">
        <v>332.84</v>
      </c>
      <c r="R205" s="4"/>
    </row>
    <row r="206" spans="4:18" x14ac:dyDescent="0.15">
      <c r="D206" t="s">
        <v>110</v>
      </c>
      <c r="G206" t="s">
        <v>111</v>
      </c>
      <c r="H206" t="s">
        <v>478</v>
      </c>
      <c r="I206" t="s">
        <v>479</v>
      </c>
      <c r="L206" s="6" t="s">
        <v>110</v>
      </c>
      <c r="M206" s="6"/>
      <c r="N206" s="7"/>
      <c r="O206" s="7">
        <v>0.03</v>
      </c>
      <c r="P206" s="7">
        <v>848742</v>
      </c>
      <c r="Q206" s="8">
        <v>9.99</v>
      </c>
      <c r="R206" s="4"/>
    </row>
    <row r="207" spans="4:18" x14ac:dyDescent="0.15">
      <c r="D207" t="s">
        <v>114</v>
      </c>
      <c r="G207" t="s">
        <v>115</v>
      </c>
      <c r="H207" t="s">
        <v>480</v>
      </c>
      <c r="I207" t="s">
        <v>481</v>
      </c>
      <c r="L207" s="6" t="s">
        <v>114</v>
      </c>
      <c r="M207" s="6"/>
      <c r="N207" s="7"/>
      <c r="O207" s="7">
        <v>0.25</v>
      </c>
      <c r="P207" s="7">
        <v>7072850</v>
      </c>
      <c r="Q207" s="8">
        <v>83.21</v>
      </c>
      <c r="R207" s="4"/>
    </row>
    <row r="208" spans="4:18" x14ac:dyDescent="0.15">
      <c r="D208" t="s">
        <v>482</v>
      </c>
      <c r="H208" t="s">
        <v>483</v>
      </c>
      <c r="I208" t="s">
        <v>484</v>
      </c>
      <c r="L208" s="5" t="s">
        <v>482</v>
      </c>
      <c r="M208" s="5"/>
      <c r="N208" s="9"/>
      <c r="O208" s="9"/>
      <c r="P208" s="9">
        <v>36212992</v>
      </c>
      <c r="Q208" s="10">
        <v>426.04</v>
      </c>
      <c r="R208" s="4"/>
    </row>
    <row r="209" spans="3:18" x14ac:dyDescent="0.15">
      <c r="C209" t="s">
        <v>121</v>
      </c>
      <c r="D209" t="s">
        <v>122</v>
      </c>
      <c r="K209" t="s">
        <v>121</v>
      </c>
      <c r="L209" t="s">
        <v>122</v>
      </c>
      <c r="N209" s="4"/>
      <c r="O209" s="4"/>
      <c r="P209" s="4"/>
      <c r="Q209" s="2"/>
      <c r="R209" s="4"/>
    </row>
    <row r="210" spans="3:18" x14ac:dyDescent="0.15">
      <c r="D210" t="s">
        <v>123</v>
      </c>
      <c r="E210" t="s">
        <v>17</v>
      </c>
      <c r="F210" t="s">
        <v>485</v>
      </c>
      <c r="G210" t="s">
        <v>125</v>
      </c>
      <c r="H210" t="s">
        <v>486</v>
      </c>
      <c r="I210" t="s">
        <v>487</v>
      </c>
      <c r="L210" s="6" t="s">
        <v>123</v>
      </c>
      <c r="M210" s="6" t="s">
        <v>17</v>
      </c>
      <c r="N210" s="7">
        <v>2600</v>
      </c>
      <c r="O210" s="7">
        <v>4000</v>
      </c>
      <c r="P210" s="7">
        <v>10400000</v>
      </c>
      <c r="Q210" s="8">
        <v>122.35</v>
      </c>
      <c r="R210" s="4"/>
    </row>
    <row r="211" spans="3:18" x14ac:dyDescent="0.15">
      <c r="D211" t="s">
        <v>63</v>
      </c>
      <c r="E211" t="s">
        <v>64</v>
      </c>
      <c r="F211" t="s">
        <v>488</v>
      </c>
      <c r="G211" t="s">
        <v>66</v>
      </c>
      <c r="H211" t="s">
        <v>489</v>
      </c>
      <c r="I211" t="s">
        <v>490</v>
      </c>
      <c r="L211" s="6" t="s">
        <v>63</v>
      </c>
      <c r="M211" s="6" t="s">
        <v>64</v>
      </c>
      <c r="N211" s="7">
        <v>7</v>
      </c>
      <c r="O211" s="7">
        <v>1600000</v>
      </c>
      <c r="P211" s="7">
        <v>12720000</v>
      </c>
      <c r="Q211" s="8">
        <v>149.65</v>
      </c>
      <c r="R211" s="4"/>
    </row>
    <row r="212" spans="3:18" x14ac:dyDescent="0.15">
      <c r="D212" t="s">
        <v>69</v>
      </c>
      <c r="E212" t="s">
        <v>103</v>
      </c>
      <c r="F212">
        <v>2</v>
      </c>
      <c r="G212" t="s">
        <v>131</v>
      </c>
      <c r="H212" t="s">
        <v>132</v>
      </c>
      <c r="I212" t="s">
        <v>133</v>
      </c>
      <c r="L212" s="6" t="s">
        <v>69</v>
      </c>
      <c r="M212" s="6" t="s">
        <v>103</v>
      </c>
      <c r="N212" s="7">
        <v>2</v>
      </c>
      <c r="O212" s="7">
        <v>2000000</v>
      </c>
      <c r="P212" s="7">
        <v>4000000</v>
      </c>
      <c r="Q212" s="8">
        <v>47.06</v>
      </c>
      <c r="R212" s="4"/>
    </row>
    <row r="213" spans="3:18" x14ac:dyDescent="0.15">
      <c r="D213" t="s">
        <v>134</v>
      </c>
      <c r="E213" t="s">
        <v>135</v>
      </c>
      <c r="F213" t="s">
        <v>491</v>
      </c>
      <c r="G213" t="s">
        <v>354</v>
      </c>
      <c r="H213" t="s">
        <v>492</v>
      </c>
      <c r="I213" t="s">
        <v>493</v>
      </c>
      <c r="L213" s="6" t="s">
        <v>134</v>
      </c>
      <c r="M213" s="6" t="s">
        <v>135</v>
      </c>
      <c r="N213" s="7">
        <v>4</v>
      </c>
      <c r="O213" s="7">
        <v>260000</v>
      </c>
      <c r="P213" s="7">
        <v>1201200</v>
      </c>
      <c r="Q213" s="8">
        <v>14.13</v>
      </c>
      <c r="R213" s="4"/>
    </row>
    <row r="214" spans="3:18" x14ac:dyDescent="0.15">
      <c r="D214" t="s">
        <v>77</v>
      </c>
      <c r="E214" t="s">
        <v>78</v>
      </c>
      <c r="F214">
        <v>52</v>
      </c>
      <c r="G214" t="s">
        <v>10</v>
      </c>
      <c r="H214" t="s">
        <v>494</v>
      </c>
      <c r="I214" t="s">
        <v>495</v>
      </c>
      <c r="L214" s="6" t="s">
        <v>77</v>
      </c>
      <c r="M214" s="6" t="s">
        <v>78</v>
      </c>
      <c r="N214" s="7">
        <v>52</v>
      </c>
      <c r="O214" s="7">
        <v>85000</v>
      </c>
      <c r="P214" s="7">
        <v>4420000</v>
      </c>
      <c r="Q214" s="8">
        <v>52</v>
      </c>
      <c r="R214" s="4"/>
    </row>
    <row r="215" spans="3:18" x14ac:dyDescent="0.15">
      <c r="D215" t="s">
        <v>81</v>
      </c>
      <c r="E215" t="s">
        <v>78</v>
      </c>
      <c r="F215">
        <v>49</v>
      </c>
      <c r="G215" t="s">
        <v>24</v>
      </c>
      <c r="H215" t="s">
        <v>496</v>
      </c>
      <c r="I215" t="s">
        <v>497</v>
      </c>
      <c r="L215" s="6" t="s">
        <v>81</v>
      </c>
      <c r="M215" s="6" t="s">
        <v>78</v>
      </c>
      <c r="N215" s="7">
        <v>49</v>
      </c>
      <c r="O215" s="7">
        <v>30000</v>
      </c>
      <c r="P215" s="7">
        <v>1470000</v>
      </c>
      <c r="Q215" s="8">
        <v>17.29</v>
      </c>
      <c r="R215" s="4"/>
    </row>
    <row r="216" spans="3:18" x14ac:dyDescent="0.15">
      <c r="D216" t="s">
        <v>85</v>
      </c>
      <c r="E216" t="s">
        <v>86</v>
      </c>
      <c r="F216">
        <v>5</v>
      </c>
      <c r="G216" t="s">
        <v>88</v>
      </c>
      <c r="H216" t="s">
        <v>142</v>
      </c>
      <c r="I216" t="s">
        <v>143</v>
      </c>
      <c r="L216" s="6" t="s">
        <v>85</v>
      </c>
      <c r="M216" s="6" t="s">
        <v>86</v>
      </c>
      <c r="N216" s="7">
        <v>5</v>
      </c>
      <c r="O216" s="7">
        <v>125000</v>
      </c>
      <c r="P216" s="7">
        <v>625000</v>
      </c>
      <c r="Q216" s="8">
        <v>7.35</v>
      </c>
      <c r="R216" s="4"/>
    </row>
    <row r="217" spans="3:18" x14ac:dyDescent="0.15">
      <c r="D217" t="s">
        <v>90</v>
      </c>
      <c r="E217" t="s">
        <v>17</v>
      </c>
      <c r="F217">
        <v>25</v>
      </c>
      <c r="G217" t="s">
        <v>91</v>
      </c>
      <c r="H217" t="s">
        <v>92</v>
      </c>
      <c r="I217" t="s">
        <v>93</v>
      </c>
      <c r="L217" s="6" t="s">
        <v>90</v>
      </c>
      <c r="M217" s="6" t="s">
        <v>17</v>
      </c>
      <c r="N217" s="7">
        <v>25</v>
      </c>
      <c r="O217" s="7">
        <v>75000</v>
      </c>
      <c r="P217" s="7">
        <v>1875000</v>
      </c>
      <c r="Q217" s="8">
        <v>22.06</v>
      </c>
      <c r="R217" s="4"/>
    </row>
    <row r="218" spans="3:18" x14ac:dyDescent="0.15">
      <c r="D218" t="s">
        <v>94</v>
      </c>
      <c r="E218" t="s">
        <v>17</v>
      </c>
      <c r="F218">
        <v>8</v>
      </c>
      <c r="G218" t="s">
        <v>95</v>
      </c>
      <c r="H218" t="s">
        <v>71</v>
      </c>
      <c r="I218" t="s">
        <v>72</v>
      </c>
      <c r="L218" s="6" t="s">
        <v>94</v>
      </c>
      <c r="M218" s="6" t="s">
        <v>17</v>
      </c>
      <c r="N218" s="7">
        <v>8</v>
      </c>
      <c r="O218" s="7">
        <v>25000</v>
      </c>
      <c r="P218" s="7">
        <v>200000</v>
      </c>
      <c r="Q218" s="8">
        <v>2.35</v>
      </c>
      <c r="R218" s="4"/>
    </row>
    <row r="219" spans="3:18" x14ac:dyDescent="0.15">
      <c r="D219" t="s">
        <v>144</v>
      </c>
      <c r="E219" t="s">
        <v>17</v>
      </c>
      <c r="F219">
        <v>15</v>
      </c>
      <c r="G219" t="s">
        <v>145</v>
      </c>
      <c r="H219" t="s">
        <v>221</v>
      </c>
      <c r="I219" t="s">
        <v>498</v>
      </c>
      <c r="L219" s="6" t="s">
        <v>144</v>
      </c>
      <c r="M219" s="6" t="s">
        <v>17</v>
      </c>
      <c r="N219" s="7">
        <v>15</v>
      </c>
      <c r="O219" s="7">
        <v>8000</v>
      </c>
      <c r="P219" s="7">
        <v>120000</v>
      </c>
      <c r="Q219" s="8">
        <v>1.41</v>
      </c>
      <c r="R219" s="4"/>
    </row>
    <row r="220" spans="3:18" x14ac:dyDescent="0.15">
      <c r="D220" t="s">
        <v>97</v>
      </c>
      <c r="E220" t="s">
        <v>98</v>
      </c>
      <c r="F220">
        <v>10</v>
      </c>
      <c r="G220" t="s">
        <v>95</v>
      </c>
      <c r="H220" t="s">
        <v>74</v>
      </c>
      <c r="I220" t="s">
        <v>89</v>
      </c>
      <c r="L220" s="6" t="s">
        <v>97</v>
      </c>
      <c r="M220" s="6" t="s">
        <v>98</v>
      </c>
      <c r="N220" s="7">
        <v>10</v>
      </c>
      <c r="O220" s="7">
        <v>25000</v>
      </c>
      <c r="P220" s="7">
        <v>250000</v>
      </c>
      <c r="Q220" s="8">
        <v>2.94</v>
      </c>
      <c r="R220" s="4"/>
    </row>
    <row r="221" spans="3:18" x14ac:dyDescent="0.15">
      <c r="D221" t="s">
        <v>100</v>
      </c>
      <c r="E221" t="s">
        <v>101</v>
      </c>
      <c r="F221">
        <v>2</v>
      </c>
      <c r="G221" t="s">
        <v>74</v>
      </c>
      <c r="H221" t="s">
        <v>43</v>
      </c>
      <c r="I221" t="s">
        <v>261</v>
      </c>
      <c r="L221" s="6" t="s">
        <v>100</v>
      </c>
      <c r="M221" s="6" t="s">
        <v>101</v>
      </c>
      <c r="N221" s="7">
        <v>2</v>
      </c>
      <c r="O221" s="7">
        <v>250000</v>
      </c>
      <c r="P221" s="7">
        <v>500000</v>
      </c>
      <c r="Q221" s="8">
        <v>5.88</v>
      </c>
      <c r="R221" s="4"/>
    </row>
    <row r="222" spans="3:18" x14ac:dyDescent="0.15">
      <c r="D222" t="s">
        <v>155</v>
      </c>
      <c r="E222" t="s">
        <v>151</v>
      </c>
      <c r="F222" t="s">
        <v>499</v>
      </c>
      <c r="G222" t="s">
        <v>157</v>
      </c>
      <c r="H222" t="s">
        <v>500</v>
      </c>
      <c r="I222" t="s">
        <v>501</v>
      </c>
      <c r="L222" s="6" t="s">
        <v>155</v>
      </c>
      <c r="M222" s="6" t="s">
        <v>151</v>
      </c>
      <c r="N222" s="7">
        <v>16</v>
      </c>
      <c r="O222" s="7">
        <v>850000</v>
      </c>
      <c r="P222" s="7">
        <v>14348000</v>
      </c>
      <c r="Q222" s="8">
        <v>168.8</v>
      </c>
      <c r="R222" s="4"/>
    </row>
    <row r="223" spans="3:18" x14ac:dyDescent="0.15">
      <c r="D223" t="s">
        <v>160</v>
      </c>
      <c r="E223" t="s">
        <v>151</v>
      </c>
      <c r="F223" t="s">
        <v>499</v>
      </c>
      <c r="G223" t="s">
        <v>162</v>
      </c>
      <c r="H223" t="s">
        <v>502</v>
      </c>
      <c r="I223" t="s">
        <v>503</v>
      </c>
      <c r="L223" s="6" t="s">
        <v>160</v>
      </c>
      <c r="M223" s="6" t="s">
        <v>151</v>
      </c>
      <c r="N223" s="7">
        <v>16</v>
      </c>
      <c r="O223" s="7">
        <v>900000</v>
      </c>
      <c r="P223" s="7">
        <v>15192000</v>
      </c>
      <c r="Q223" s="8">
        <v>178.73</v>
      </c>
      <c r="R223" s="4"/>
    </row>
    <row r="224" spans="3:18" x14ac:dyDescent="0.15">
      <c r="D224" t="s">
        <v>401</v>
      </c>
      <c r="E224" t="s">
        <v>151</v>
      </c>
      <c r="F224" t="s">
        <v>504</v>
      </c>
      <c r="G224" t="s">
        <v>25</v>
      </c>
      <c r="H224" t="s">
        <v>505</v>
      </c>
      <c r="I224" t="s">
        <v>506</v>
      </c>
      <c r="L224" s="6" t="s">
        <v>401</v>
      </c>
      <c r="M224" s="6" t="s">
        <v>151</v>
      </c>
      <c r="N224" s="7">
        <v>3</v>
      </c>
      <c r="O224" s="7">
        <v>750000</v>
      </c>
      <c r="P224" s="7">
        <v>2640000</v>
      </c>
      <c r="Q224" s="8">
        <v>31.06</v>
      </c>
      <c r="R224" s="4"/>
    </row>
    <row r="225" spans="3:18" x14ac:dyDescent="0.15">
      <c r="D225" t="s">
        <v>405</v>
      </c>
      <c r="E225" t="s">
        <v>151</v>
      </c>
      <c r="F225" t="s">
        <v>507</v>
      </c>
      <c r="G225" t="s">
        <v>167</v>
      </c>
      <c r="H225" t="s">
        <v>508</v>
      </c>
      <c r="I225" t="s">
        <v>509</v>
      </c>
      <c r="L225" s="6" t="s">
        <v>405</v>
      </c>
      <c r="M225" s="6" t="s">
        <v>151</v>
      </c>
      <c r="N225" s="7">
        <v>149</v>
      </c>
      <c r="O225" s="7">
        <v>110000</v>
      </c>
      <c r="P225" s="7">
        <v>16469200</v>
      </c>
      <c r="Q225" s="8">
        <v>193.76</v>
      </c>
      <c r="R225" s="4"/>
    </row>
    <row r="226" spans="3:18" x14ac:dyDescent="0.15">
      <c r="D226" t="s">
        <v>170</v>
      </c>
      <c r="E226" t="s">
        <v>171</v>
      </c>
      <c r="F226" t="s">
        <v>510</v>
      </c>
      <c r="G226" t="s">
        <v>173</v>
      </c>
      <c r="H226" t="s">
        <v>511</v>
      </c>
      <c r="I226" t="s">
        <v>213</v>
      </c>
      <c r="L226" s="6" t="s">
        <v>170</v>
      </c>
      <c r="M226" s="6" t="s">
        <v>171</v>
      </c>
      <c r="N226" s="7">
        <v>84</v>
      </c>
      <c r="O226" s="7">
        <v>8500</v>
      </c>
      <c r="P226" s="7">
        <v>719950</v>
      </c>
      <c r="Q226" s="8">
        <v>8.4700000000000006</v>
      </c>
      <c r="R226" s="4"/>
    </row>
    <row r="227" spans="3:18" x14ac:dyDescent="0.15">
      <c r="D227" t="s">
        <v>176</v>
      </c>
      <c r="E227" t="s">
        <v>151</v>
      </c>
      <c r="F227" t="s">
        <v>512</v>
      </c>
      <c r="G227" t="s">
        <v>178</v>
      </c>
      <c r="H227" t="s">
        <v>513</v>
      </c>
      <c r="I227" t="s">
        <v>514</v>
      </c>
      <c r="L227" s="6" t="s">
        <v>176</v>
      </c>
      <c r="M227" s="6" t="s">
        <v>151</v>
      </c>
      <c r="N227" s="7">
        <v>32</v>
      </c>
      <c r="O227" s="7">
        <v>62000</v>
      </c>
      <c r="P227" s="7">
        <v>2015000</v>
      </c>
      <c r="Q227" s="8">
        <v>23.71</v>
      </c>
      <c r="R227" s="4"/>
    </row>
    <row r="228" spans="3:18" x14ac:dyDescent="0.15">
      <c r="D228" t="s">
        <v>181</v>
      </c>
      <c r="H228" t="s">
        <v>515</v>
      </c>
      <c r="I228" t="s">
        <v>516</v>
      </c>
      <c r="L228" s="11" t="s">
        <v>181</v>
      </c>
      <c r="M228" s="11"/>
      <c r="N228" s="12"/>
      <c r="O228" s="12"/>
      <c r="P228" s="12">
        <v>89165350</v>
      </c>
      <c r="Q228" s="13">
        <v>1049</v>
      </c>
      <c r="R228" s="4"/>
    </row>
    <row r="229" spans="3:18" x14ac:dyDescent="0.15">
      <c r="D229" t="s">
        <v>184</v>
      </c>
      <c r="G229" t="s">
        <v>185</v>
      </c>
      <c r="H229" t="s">
        <v>517</v>
      </c>
      <c r="I229" t="s">
        <v>518</v>
      </c>
      <c r="L229" s="6" t="s">
        <v>184</v>
      </c>
      <c r="M229" s="6"/>
      <c r="N229" s="7"/>
      <c r="O229" s="7">
        <v>0.05</v>
      </c>
      <c r="P229" s="7">
        <v>4458267</v>
      </c>
      <c r="Q229" s="8">
        <v>52.45</v>
      </c>
      <c r="R229" s="4"/>
    </row>
    <row r="230" spans="3:18" x14ac:dyDescent="0.15">
      <c r="D230" t="s">
        <v>188</v>
      </c>
      <c r="G230" t="s">
        <v>189</v>
      </c>
      <c r="H230" t="s">
        <v>519</v>
      </c>
      <c r="I230" t="s">
        <v>520</v>
      </c>
      <c r="L230" s="6" t="s">
        <v>188</v>
      </c>
      <c r="M230" s="6"/>
      <c r="N230" s="7"/>
      <c r="O230" s="7">
        <v>0.01</v>
      </c>
      <c r="P230" s="7">
        <v>8916535</v>
      </c>
      <c r="Q230" s="8">
        <v>104.9</v>
      </c>
      <c r="R230" s="4"/>
    </row>
    <row r="231" spans="3:18" x14ac:dyDescent="0.15">
      <c r="D231" t="s">
        <v>192</v>
      </c>
      <c r="G231" t="s">
        <v>185</v>
      </c>
      <c r="H231" t="s">
        <v>517</v>
      </c>
      <c r="I231" t="s">
        <v>518</v>
      </c>
      <c r="L231" s="6" t="s">
        <v>192</v>
      </c>
      <c r="M231" s="6"/>
      <c r="N231" s="7"/>
      <c r="O231" s="7">
        <v>0.05</v>
      </c>
      <c r="P231" s="7">
        <v>4458267</v>
      </c>
      <c r="Q231" s="8">
        <v>52.45</v>
      </c>
      <c r="R231" s="4"/>
    </row>
    <row r="232" spans="3:18" x14ac:dyDescent="0.15">
      <c r="D232" t="s">
        <v>193</v>
      </c>
      <c r="G232" t="s">
        <v>185</v>
      </c>
      <c r="H232" t="s">
        <v>517</v>
      </c>
      <c r="I232" t="s">
        <v>518</v>
      </c>
      <c r="L232" s="6" t="s">
        <v>193</v>
      </c>
      <c r="M232" s="6"/>
      <c r="N232" s="7"/>
      <c r="O232" s="7">
        <v>0.05</v>
      </c>
      <c r="P232" s="7">
        <v>4458267</v>
      </c>
      <c r="Q232" s="8">
        <v>52.45</v>
      </c>
      <c r="R232" s="4"/>
    </row>
    <row r="233" spans="3:18" x14ac:dyDescent="0.15">
      <c r="D233" t="s">
        <v>194</v>
      </c>
      <c r="G233" t="s">
        <v>115</v>
      </c>
      <c r="H233" t="s">
        <v>521</v>
      </c>
      <c r="I233" t="s">
        <v>522</v>
      </c>
      <c r="L233" s="6" t="s">
        <v>194</v>
      </c>
      <c r="M233" s="6"/>
      <c r="N233" s="7"/>
      <c r="O233" s="7">
        <v>0.25</v>
      </c>
      <c r="P233" s="7">
        <v>22291337</v>
      </c>
      <c r="Q233" s="8">
        <v>262.25</v>
      </c>
      <c r="R233" s="4"/>
    </row>
    <row r="234" spans="3:18" x14ac:dyDescent="0.15">
      <c r="D234" t="s">
        <v>523</v>
      </c>
      <c r="H234" t="s">
        <v>524</v>
      </c>
      <c r="I234" t="s">
        <v>525</v>
      </c>
      <c r="L234" s="5" t="s">
        <v>523</v>
      </c>
      <c r="M234" s="5"/>
      <c r="N234" s="9"/>
      <c r="O234" s="9"/>
      <c r="P234" s="9">
        <v>133748025</v>
      </c>
      <c r="Q234" s="10">
        <v>1573.51</v>
      </c>
      <c r="R234" s="4"/>
    </row>
    <row r="235" spans="3:18" x14ac:dyDescent="0.15">
      <c r="C235" t="s">
        <v>200</v>
      </c>
      <c r="D235" t="s">
        <v>201</v>
      </c>
      <c r="K235" t="s">
        <v>200</v>
      </c>
      <c r="L235" t="s">
        <v>201</v>
      </c>
      <c r="N235" s="4"/>
      <c r="O235" s="4"/>
      <c r="P235" s="4"/>
      <c r="Q235" s="2"/>
      <c r="R235" s="4"/>
    </row>
    <row r="236" spans="3:18" x14ac:dyDescent="0.15">
      <c r="D236" t="s">
        <v>202</v>
      </c>
      <c r="E236" t="s">
        <v>17</v>
      </c>
      <c r="F236">
        <v>5</v>
      </c>
      <c r="G236" t="s">
        <v>91</v>
      </c>
      <c r="H236" t="s">
        <v>259</v>
      </c>
      <c r="I236" t="s">
        <v>260</v>
      </c>
      <c r="L236" s="6" t="s">
        <v>202</v>
      </c>
      <c r="M236" s="6" t="s">
        <v>17</v>
      </c>
      <c r="N236" s="7">
        <v>5</v>
      </c>
      <c r="O236" s="7">
        <v>75000</v>
      </c>
      <c r="P236" s="7">
        <v>375000</v>
      </c>
      <c r="Q236" s="8">
        <v>4.41</v>
      </c>
      <c r="R236" s="4"/>
    </row>
    <row r="237" spans="3:18" x14ac:dyDescent="0.15">
      <c r="D237" t="s">
        <v>94</v>
      </c>
      <c r="E237" t="s">
        <v>17</v>
      </c>
      <c r="F237">
        <v>56</v>
      </c>
      <c r="G237" t="s">
        <v>29</v>
      </c>
      <c r="H237" t="s">
        <v>526</v>
      </c>
      <c r="I237" t="s">
        <v>527</v>
      </c>
      <c r="L237" s="6" t="s">
        <v>94</v>
      </c>
      <c r="M237" s="6" t="s">
        <v>17</v>
      </c>
      <c r="N237" s="7">
        <v>56</v>
      </c>
      <c r="O237" s="7">
        <v>35000</v>
      </c>
      <c r="P237" s="7">
        <v>1960000</v>
      </c>
      <c r="Q237" s="8">
        <v>23.06</v>
      </c>
      <c r="R237" s="4"/>
    </row>
    <row r="238" spans="3:18" x14ac:dyDescent="0.15">
      <c r="D238" t="s">
        <v>207</v>
      </c>
      <c r="E238" t="s">
        <v>17</v>
      </c>
      <c r="F238">
        <v>102</v>
      </c>
      <c r="G238" t="s">
        <v>95</v>
      </c>
      <c r="H238" t="s">
        <v>361</v>
      </c>
      <c r="I238" t="s">
        <v>528</v>
      </c>
      <c r="L238" s="6" t="s">
        <v>207</v>
      </c>
      <c r="M238" s="6" t="s">
        <v>17</v>
      </c>
      <c r="N238" s="7">
        <v>102</v>
      </c>
      <c r="O238" s="7">
        <v>25000</v>
      </c>
      <c r="P238" s="7">
        <v>2550000</v>
      </c>
      <c r="Q238" s="8">
        <v>30</v>
      </c>
      <c r="R238" s="4"/>
    </row>
    <row r="239" spans="3:18" x14ac:dyDescent="0.15">
      <c r="D239" t="s">
        <v>210</v>
      </c>
      <c r="E239" t="s">
        <v>17</v>
      </c>
      <c r="F239">
        <v>14</v>
      </c>
      <c r="G239" t="s">
        <v>211</v>
      </c>
      <c r="H239" t="s">
        <v>529</v>
      </c>
      <c r="I239" t="s">
        <v>530</v>
      </c>
      <c r="L239" s="6" t="s">
        <v>210</v>
      </c>
      <c r="M239" s="6" t="s">
        <v>17</v>
      </c>
      <c r="N239" s="7">
        <v>14</v>
      </c>
      <c r="O239" s="7">
        <v>40000</v>
      </c>
      <c r="P239" s="7">
        <v>560000</v>
      </c>
      <c r="Q239" s="8">
        <v>6.59</v>
      </c>
      <c r="R239" s="4"/>
    </row>
    <row r="240" spans="3:18" x14ac:dyDescent="0.15">
      <c r="D240" t="s">
        <v>97</v>
      </c>
      <c r="E240" t="s">
        <v>214</v>
      </c>
      <c r="F240">
        <v>2</v>
      </c>
      <c r="G240" t="s">
        <v>25</v>
      </c>
      <c r="H240" t="s">
        <v>40</v>
      </c>
      <c r="I240" t="s">
        <v>41</v>
      </c>
      <c r="L240" s="6" t="s">
        <v>97</v>
      </c>
      <c r="M240" s="6" t="s">
        <v>214</v>
      </c>
      <c r="N240" s="7">
        <v>2</v>
      </c>
      <c r="O240" s="7">
        <v>750000</v>
      </c>
      <c r="P240" s="7">
        <v>1500000</v>
      </c>
      <c r="Q240" s="8">
        <v>17.649999999999999</v>
      </c>
      <c r="R240" s="4"/>
    </row>
    <row r="241" spans="3:18" x14ac:dyDescent="0.15">
      <c r="D241" t="s">
        <v>85</v>
      </c>
      <c r="E241" t="s">
        <v>17</v>
      </c>
      <c r="F241">
        <v>2</v>
      </c>
      <c r="G241" t="s">
        <v>55</v>
      </c>
      <c r="H241" t="s">
        <v>71</v>
      </c>
      <c r="I241" t="s">
        <v>72</v>
      </c>
      <c r="L241" s="6" t="s">
        <v>85</v>
      </c>
      <c r="M241" s="6" t="s">
        <v>17</v>
      </c>
      <c r="N241" s="7">
        <v>2</v>
      </c>
      <c r="O241" s="7">
        <v>100000</v>
      </c>
      <c r="P241" s="7">
        <v>200000</v>
      </c>
      <c r="Q241" s="8">
        <v>2.35</v>
      </c>
      <c r="R241" s="4"/>
    </row>
    <row r="242" spans="3:18" x14ac:dyDescent="0.15">
      <c r="D242" t="s">
        <v>217</v>
      </c>
      <c r="E242" t="s">
        <v>17</v>
      </c>
      <c r="F242">
        <v>130</v>
      </c>
      <c r="G242" t="s">
        <v>34</v>
      </c>
      <c r="H242" t="s">
        <v>531</v>
      </c>
      <c r="I242" t="s">
        <v>532</v>
      </c>
      <c r="L242" s="6" t="s">
        <v>217</v>
      </c>
      <c r="M242" s="6" t="s">
        <v>17</v>
      </c>
      <c r="N242" s="7">
        <v>130</v>
      </c>
      <c r="O242" s="7">
        <v>65000</v>
      </c>
      <c r="P242" s="7">
        <v>8450000</v>
      </c>
      <c r="Q242" s="8">
        <v>99.41</v>
      </c>
      <c r="R242" s="4"/>
    </row>
    <row r="243" spans="3:18" x14ac:dyDescent="0.15">
      <c r="D243" t="s">
        <v>220</v>
      </c>
      <c r="F243">
        <v>83</v>
      </c>
      <c r="G243" t="s">
        <v>221</v>
      </c>
      <c r="H243" t="s">
        <v>533</v>
      </c>
      <c r="I243" t="s">
        <v>534</v>
      </c>
      <c r="L243" s="6" t="s">
        <v>220</v>
      </c>
      <c r="M243" s="6"/>
      <c r="N243" s="7">
        <v>83</v>
      </c>
      <c r="O243" s="7">
        <v>120000</v>
      </c>
      <c r="P243" s="7">
        <v>9960000</v>
      </c>
      <c r="Q243" s="8">
        <v>117.18</v>
      </c>
      <c r="R243" s="4"/>
    </row>
    <row r="244" spans="3:18" x14ac:dyDescent="0.15">
      <c r="D244" t="s">
        <v>107</v>
      </c>
      <c r="H244" t="s">
        <v>535</v>
      </c>
      <c r="I244" t="s">
        <v>536</v>
      </c>
      <c r="L244" s="6" t="s">
        <v>107</v>
      </c>
      <c r="M244" s="6"/>
      <c r="N244" s="7"/>
      <c r="O244" s="7"/>
      <c r="P244" s="7">
        <v>25555000</v>
      </c>
      <c r="Q244" s="8">
        <v>300.64999999999998</v>
      </c>
      <c r="R244" s="4"/>
    </row>
    <row r="245" spans="3:18" x14ac:dyDescent="0.15">
      <c r="D245" t="s">
        <v>193</v>
      </c>
      <c r="G245" t="s">
        <v>111</v>
      </c>
      <c r="H245" t="s">
        <v>537</v>
      </c>
      <c r="I245" t="s">
        <v>538</v>
      </c>
      <c r="L245" s="6" t="s">
        <v>193</v>
      </c>
      <c r="M245" s="6"/>
      <c r="N245" s="7"/>
      <c r="O245" s="7">
        <v>0.03</v>
      </c>
      <c r="P245" s="7">
        <v>766650</v>
      </c>
      <c r="Q245" s="8">
        <v>9.02</v>
      </c>
      <c r="R245" s="4"/>
    </row>
    <row r="246" spans="3:18" x14ac:dyDescent="0.15">
      <c r="D246" t="s">
        <v>194</v>
      </c>
      <c r="G246" t="s">
        <v>115</v>
      </c>
      <c r="H246" t="s">
        <v>539</v>
      </c>
      <c r="I246" t="s">
        <v>540</v>
      </c>
      <c r="L246" s="6" t="s">
        <v>194</v>
      </c>
      <c r="M246" s="6"/>
      <c r="N246" s="7"/>
      <c r="O246" s="7">
        <v>0.25</v>
      </c>
      <c r="P246" s="7">
        <v>6388750</v>
      </c>
      <c r="Q246" s="8">
        <v>75.16</v>
      </c>
      <c r="R246" s="4"/>
    </row>
    <row r="247" spans="3:18" x14ac:dyDescent="0.15">
      <c r="D247" t="s">
        <v>541</v>
      </c>
      <c r="H247" t="s">
        <v>542</v>
      </c>
      <c r="I247" t="s">
        <v>543</v>
      </c>
      <c r="L247" s="5" t="s">
        <v>541</v>
      </c>
      <c r="M247" s="5"/>
      <c r="N247" s="9"/>
      <c r="O247" s="9"/>
      <c r="P247" s="9">
        <v>32710400</v>
      </c>
      <c r="Q247" s="10">
        <v>384.83</v>
      </c>
      <c r="R247" s="4"/>
    </row>
    <row r="248" spans="3:18" x14ac:dyDescent="0.15">
      <c r="D248" t="s">
        <v>544</v>
      </c>
      <c r="H248" t="s">
        <v>545</v>
      </c>
      <c r="I248" t="s">
        <v>546</v>
      </c>
      <c r="L248" s="5" t="s">
        <v>544</v>
      </c>
      <c r="M248" s="5"/>
      <c r="N248" s="9"/>
      <c r="O248" s="9"/>
      <c r="P248" s="9">
        <v>202671417</v>
      </c>
      <c r="Q248" s="10">
        <v>2384.37</v>
      </c>
      <c r="R248" s="4"/>
    </row>
    <row r="249" spans="3:18" x14ac:dyDescent="0.15">
      <c r="C249" t="s">
        <v>547</v>
      </c>
      <c r="D249" t="s">
        <v>548</v>
      </c>
      <c r="K249" t="s">
        <v>547</v>
      </c>
      <c r="L249" t="s">
        <v>548</v>
      </c>
      <c r="N249" s="4"/>
      <c r="O249" s="4"/>
      <c r="P249" s="4"/>
      <c r="Q249" s="2"/>
      <c r="R249" s="4"/>
    </row>
    <row r="250" spans="3:18" x14ac:dyDescent="0.15">
      <c r="C250" t="s">
        <v>50</v>
      </c>
      <c r="D250" t="s">
        <v>51</v>
      </c>
      <c r="K250" t="s">
        <v>50</v>
      </c>
      <c r="L250" t="s">
        <v>51</v>
      </c>
      <c r="N250" s="4"/>
      <c r="O250" s="4"/>
      <c r="P250" s="4"/>
      <c r="Q250" s="2"/>
      <c r="R250" s="4"/>
    </row>
    <row r="251" spans="3:18" x14ac:dyDescent="0.15">
      <c r="D251" t="s">
        <v>52</v>
      </c>
      <c r="E251" t="s">
        <v>53</v>
      </c>
      <c r="F251" t="s">
        <v>549</v>
      </c>
      <c r="G251" t="s">
        <v>55</v>
      </c>
      <c r="H251" t="s">
        <v>550</v>
      </c>
      <c r="I251" t="s">
        <v>551</v>
      </c>
      <c r="L251" s="6" t="s">
        <v>52</v>
      </c>
      <c r="M251" s="6" t="s">
        <v>53</v>
      </c>
      <c r="N251" s="7">
        <v>21</v>
      </c>
      <c r="O251" s="7">
        <v>100000</v>
      </c>
      <c r="P251" s="7">
        <v>2105000</v>
      </c>
      <c r="Q251" s="8">
        <v>17265.86</v>
      </c>
      <c r="R251" s="4"/>
    </row>
    <row r="252" spans="3:18" x14ac:dyDescent="0.15">
      <c r="D252" t="s">
        <v>58</v>
      </c>
      <c r="E252" t="s">
        <v>17</v>
      </c>
      <c r="F252" t="s">
        <v>59</v>
      </c>
      <c r="G252" t="s">
        <v>60</v>
      </c>
      <c r="H252" t="s">
        <v>61</v>
      </c>
      <c r="I252" t="s">
        <v>552</v>
      </c>
      <c r="L252" s="6" t="s">
        <v>58</v>
      </c>
      <c r="M252" s="6" t="s">
        <v>17</v>
      </c>
      <c r="N252" s="7">
        <v>700</v>
      </c>
      <c r="O252" s="7">
        <v>10000</v>
      </c>
      <c r="P252" s="7">
        <v>7000000</v>
      </c>
      <c r="Q252" s="8">
        <v>57416.15</v>
      </c>
      <c r="R252" s="4"/>
    </row>
    <row r="253" spans="3:18" x14ac:dyDescent="0.15">
      <c r="D253" t="s">
        <v>63</v>
      </c>
      <c r="E253" t="s">
        <v>64</v>
      </c>
      <c r="F253" t="s">
        <v>553</v>
      </c>
      <c r="G253" t="s">
        <v>66</v>
      </c>
      <c r="H253" t="s">
        <v>554</v>
      </c>
      <c r="I253" t="s">
        <v>555</v>
      </c>
      <c r="L253" s="6" t="s">
        <v>63</v>
      </c>
      <c r="M253" s="6" t="s">
        <v>64</v>
      </c>
      <c r="N253" s="7">
        <v>5</v>
      </c>
      <c r="O253" s="7">
        <v>1600000</v>
      </c>
      <c r="P253" s="7">
        <v>8048000</v>
      </c>
      <c r="Q253" s="8">
        <v>66012.17</v>
      </c>
      <c r="R253" s="4"/>
    </row>
    <row r="254" spans="3:18" x14ac:dyDescent="0.15">
      <c r="D254" t="s">
        <v>69</v>
      </c>
      <c r="E254" t="s">
        <v>70</v>
      </c>
      <c r="F254" t="s">
        <v>13</v>
      </c>
      <c r="G254" t="s">
        <v>131</v>
      </c>
      <c r="H254" t="s">
        <v>131</v>
      </c>
      <c r="I254" t="s">
        <v>556</v>
      </c>
      <c r="L254" s="6" t="s">
        <v>69</v>
      </c>
      <c r="M254" s="6" t="s">
        <v>70</v>
      </c>
      <c r="N254" s="7">
        <v>1</v>
      </c>
      <c r="O254" s="7">
        <v>2000000</v>
      </c>
      <c r="P254" s="7">
        <v>2000000</v>
      </c>
      <c r="Q254" s="8">
        <v>16404.62</v>
      </c>
      <c r="R254" s="4"/>
    </row>
    <row r="255" spans="3:18" x14ac:dyDescent="0.15">
      <c r="D255" t="s">
        <v>73</v>
      </c>
      <c r="E255" t="s">
        <v>53</v>
      </c>
      <c r="F255" t="s">
        <v>557</v>
      </c>
      <c r="G255" t="s">
        <v>354</v>
      </c>
      <c r="H255" t="s">
        <v>558</v>
      </c>
      <c r="I255" t="s">
        <v>559</v>
      </c>
      <c r="L255" s="6" t="s">
        <v>73</v>
      </c>
      <c r="M255" s="6" t="s">
        <v>53</v>
      </c>
      <c r="N255" s="7">
        <v>15</v>
      </c>
      <c r="O255" s="7">
        <v>260000</v>
      </c>
      <c r="P255" s="7">
        <v>4102800</v>
      </c>
      <c r="Q255" s="8">
        <v>33652.43</v>
      </c>
      <c r="R255" s="4"/>
    </row>
    <row r="256" spans="3:18" x14ac:dyDescent="0.15">
      <c r="D256" t="s">
        <v>77</v>
      </c>
      <c r="E256" t="s">
        <v>78</v>
      </c>
      <c r="F256" t="s">
        <v>82</v>
      </c>
      <c r="G256" t="s">
        <v>10</v>
      </c>
      <c r="H256" t="s">
        <v>560</v>
      </c>
      <c r="I256" t="s">
        <v>561</v>
      </c>
      <c r="L256" s="6" t="s">
        <v>77</v>
      </c>
      <c r="M256" s="6" t="s">
        <v>78</v>
      </c>
      <c r="N256" s="7">
        <v>37</v>
      </c>
      <c r="O256" s="7">
        <v>85000</v>
      </c>
      <c r="P256" s="7">
        <v>3145000</v>
      </c>
      <c r="Q256" s="8">
        <v>25796.26</v>
      </c>
      <c r="R256" s="4"/>
    </row>
    <row r="257" spans="3:18" x14ac:dyDescent="0.15">
      <c r="D257" t="s">
        <v>81</v>
      </c>
      <c r="E257" t="s">
        <v>78</v>
      </c>
      <c r="F257" t="s">
        <v>562</v>
      </c>
      <c r="G257" t="s">
        <v>24</v>
      </c>
      <c r="H257" t="s">
        <v>563</v>
      </c>
      <c r="I257" t="s">
        <v>564</v>
      </c>
      <c r="L257" s="6" t="s">
        <v>81</v>
      </c>
      <c r="M257" s="6" t="s">
        <v>78</v>
      </c>
      <c r="N257" s="7">
        <v>34</v>
      </c>
      <c r="O257" s="7">
        <v>30000</v>
      </c>
      <c r="P257" s="7">
        <v>1020000</v>
      </c>
      <c r="Q257" s="8">
        <v>8366.35</v>
      </c>
      <c r="R257" s="4"/>
    </row>
    <row r="258" spans="3:18" x14ac:dyDescent="0.15">
      <c r="D258" t="s">
        <v>85</v>
      </c>
      <c r="E258" t="s">
        <v>86</v>
      </c>
      <c r="F258" t="s">
        <v>247</v>
      </c>
      <c r="G258" t="s">
        <v>88</v>
      </c>
      <c r="H258" t="s">
        <v>259</v>
      </c>
      <c r="I258" t="s">
        <v>260</v>
      </c>
      <c r="L258" s="6" t="s">
        <v>85</v>
      </c>
      <c r="M258" s="6" t="s">
        <v>86</v>
      </c>
      <c r="N258" s="7">
        <v>3</v>
      </c>
      <c r="O258" s="7">
        <v>125000</v>
      </c>
      <c r="P258" s="7">
        <v>375000</v>
      </c>
      <c r="Q258" s="8">
        <v>4.41</v>
      </c>
      <c r="R258" s="4"/>
    </row>
    <row r="259" spans="3:18" x14ac:dyDescent="0.15">
      <c r="D259" t="s">
        <v>90</v>
      </c>
      <c r="E259" t="s">
        <v>17</v>
      </c>
      <c r="F259" t="s">
        <v>495</v>
      </c>
      <c r="G259" t="s">
        <v>91</v>
      </c>
      <c r="H259" t="s">
        <v>384</v>
      </c>
      <c r="I259" t="s">
        <v>385</v>
      </c>
      <c r="L259" s="6" t="s">
        <v>90</v>
      </c>
      <c r="M259" s="6" t="s">
        <v>17</v>
      </c>
      <c r="N259" s="7">
        <v>52</v>
      </c>
      <c r="O259" s="7">
        <v>75000</v>
      </c>
      <c r="P259" s="7">
        <v>3900000</v>
      </c>
      <c r="Q259" s="8">
        <v>45.88</v>
      </c>
      <c r="R259" s="4"/>
    </row>
    <row r="260" spans="3:18" x14ac:dyDescent="0.15">
      <c r="D260" t="s">
        <v>94</v>
      </c>
      <c r="E260" t="s">
        <v>17</v>
      </c>
      <c r="F260" t="s">
        <v>33</v>
      </c>
      <c r="G260" t="s">
        <v>95</v>
      </c>
      <c r="H260" t="s">
        <v>259</v>
      </c>
      <c r="I260" t="s">
        <v>260</v>
      </c>
      <c r="L260" s="6" t="s">
        <v>94</v>
      </c>
      <c r="M260" s="6" t="s">
        <v>17</v>
      </c>
      <c r="N260" s="7">
        <v>15</v>
      </c>
      <c r="O260" s="7">
        <v>25000</v>
      </c>
      <c r="P260" s="7">
        <v>375000</v>
      </c>
      <c r="Q260" s="8">
        <v>4.41</v>
      </c>
      <c r="R260" s="4"/>
    </row>
    <row r="261" spans="3:18" x14ac:dyDescent="0.15">
      <c r="D261" t="s">
        <v>97</v>
      </c>
      <c r="E261" t="s">
        <v>98</v>
      </c>
      <c r="F261" t="s">
        <v>33</v>
      </c>
      <c r="G261" t="s">
        <v>95</v>
      </c>
      <c r="H261" t="s">
        <v>259</v>
      </c>
      <c r="I261" t="s">
        <v>260</v>
      </c>
      <c r="L261" s="6" t="s">
        <v>97</v>
      </c>
      <c r="M261" s="6" t="s">
        <v>98</v>
      </c>
      <c r="N261" s="7">
        <v>15</v>
      </c>
      <c r="O261" s="7">
        <v>25000</v>
      </c>
      <c r="P261" s="7">
        <v>375000</v>
      </c>
      <c r="Q261" s="8">
        <v>4.41</v>
      </c>
      <c r="R261" s="4"/>
    </row>
    <row r="262" spans="3:18" x14ac:dyDescent="0.15">
      <c r="D262" t="s">
        <v>100</v>
      </c>
      <c r="E262" t="s">
        <v>101</v>
      </c>
      <c r="F262" t="s">
        <v>13</v>
      </c>
      <c r="G262" t="s">
        <v>74</v>
      </c>
      <c r="H262" t="s">
        <v>74</v>
      </c>
      <c r="I262" t="s">
        <v>89</v>
      </c>
      <c r="L262" s="6" t="s">
        <v>100</v>
      </c>
      <c r="M262" s="6" t="s">
        <v>101</v>
      </c>
      <c r="N262" s="7">
        <v>1</v>
      </c>
      <c r="O262" s="7">
        <v>250000</v>
      </c>
      <c r="P262" s="7">
        <v>250000</v>
      </c>
      <c r="Q262" s="8">
        <v>2.94</v>
      </c>
      <c r="R262" s="4"/>
    </row>
    <row r="263" spans="3:18" x14ac:dyDescent="0.15">
      <c r="D263" t="s">
        <v>102</v>
      </c>
      <c r="E263" t="s">
        <v>103</v>
      </c>
      <c r="F263" t="s">
        <v>247</v>
      </c>
      <c r="G263" t="s">
        <v>473</v>
      </c>
      <c r="H263" t="s">
        <v>565</v>
      </c>
      <c r="I263" t="s">
        <v>566</v>
      </c>
      <c r="L263" s="6" t="s">
        <v>102</v>
      </c>
      <c r="M263" s="6" t="s">
        <v>103</v>
      </c>
      <c r="N263" s="7">
        <v>3</v>
      </c>
      <c r="O263" s="7">
        <v>700000</v>
      </c>
      <c r="P263" s="7">
        <v>2100000</v>
      </c>
      <c r="Q263" s="8">
        <v>24.71</v>
      </c>
      <c r="R263" s="4"/>
    </row>
    <row r="264" spans="3:18" x14ac:dyDescent="0.15">
      <c r="D264" t="s">
        <v>107</v>
      </c>
      <c r="H264" t="s">
        <v>567</v>
      </c>
      <c r="I264" t="s">
        <v>568</v>
      </c>
      <c r="L264" s="11" t="s">
        <v>107</v>
      </c>
      <c r="M264" s="11"/>
      <c r="N264" s="12"/>
      <c r="O264" s="12"/>
      <c r="P264" s="12">
        <v>34795800</v>
      </c>
      <c r="Q264" s="13">
        <v>409.36</v>
      </c>
      <c r="R264" s="4"/>
    </row>
    <row r="265" spans="3:18" x14ac:dyDescent="0.15">
      <c r="D265" t="s">
        <v>110</v>
      </c>
      <c r="G265" t="s">
        <v>111</v>
      </c>
      <c r="H265" t="s">
        <v>569</v>
      </c>
      <c r="I265" t="s">
        <v>570</v>
      </c>
      <c r="L265" s="6" t="s">
        <v>110</v>
      </c>
      <c r="M265" s="6"/>
      <c r="N265" s="7"/>
      <c r="O265" s="7">
        <v>0.03</v>
      </c>
      <c r="P265" s="7">
        <v>1043874</v>
      </c>
      <c r="Q265" s="8">
        <v>12.28</v>
      </c>
      <c r="R265" s="4"/>
    </row>
    <row r="266" spans="3:18" x14ac:dyDescent="0.15">
      <c r="D266" t="s">
        <v>114</v>
      </c>
      <c r="G266" t="s">
        <v>115</v>
      </c>
      <c r="H266" t="s">
        <v>571</v>
      </c>
      <c r="I266" t="s">
        <v>572</v>
      </c>
      <c r="L266" s="6" t="s">
        <v>114</v>
      </c>
      <c r="M266" s="6"/>
      <c r="N266" s="7"/>
      <c r="O266" s="7">
        <v>0.25</v>
      </c>
      <c r="P266" s="7">
        <v>8698950</v>
      </c>
      <c r="Q266" s="8">
        <v>102.34</v>
      </c>
      <c r="R266" s="4"/>
    </row>
    <row r="267" spans="3:18" x14ac:dyDescent="0.15">
      <c r="D267" t="s">
        <v>271</v>
      </c>
      <c r="H267" t="s">
        <v>573</v>
      </c>
      <c r="I267" t="s">
        <v>574</v>
      </c>
      <c r="L267" s="5" t="s">
        <v>271</v>
      </c>
      <c r="M267" s="5"/>
      <c r="N267" s="9"/>
      <c r="O267" s="9"/>
      <c r="P267" s="9">
        <v>44538624</v>
      </c>
      <c r="Q267" s="10">
        <v>523.98</v>
      </c>
      <c r="R267" s="4"/>
    </row>
    <row r="268" spans="3:18" x14ac:dyDescent="0.15">
      <c r="C268" t="s">
        <v>121</v>
      </c>
      <c r="D268" t="s">
        <v>122</v>
      </c>
      <c r="K268" t="s">
        <v>121</v>
      </c>
      <c r="L268" t="s">
        <v>122</v>
      </c>
      <c r="N268" s="4"/>
      <c r="O268" s="4"/>
      <c r="P268" s="4"/>
      <c r="Q268" s="2"/>
      <c r="R268" s="4"/>
    </row>
    <row r="269" spans="3:18" x14ac:dyDescent="0.15">
      <c r="D269" t="s">
        <v>123</v>
      </c>
      <c r="E269" t="s">
        <v>17</v>
      </c>
      <c r="F269" t="s">
        <v>575</v>
      </c>
      <c r="G269" t="s">
        <v>125</v>
      </c>
      <c r="H269" t="s">
        <v>576</v>
      </c>
      <c r="I269" t="s">
        <v>577</v>
      </c>
      <c r="L269" s="6" t="s">
        <v>123</v>
      </c>
      <c r="M269" s="6" t="s">
        <v>17</v>
      </c>
      <c r="N269" s="7">
        <v>4300</v>
      </c>
      <c r="O269" s="7">
        <v>4000</v>
      </c>
      <c r="P269" s="7">
        <v>17200000</v>
      </c>
      <c r="Q269" s="8">
        <v>202.35</v>
      </c>
      <c r="R269" s="4"/>
    </row>
    <row r="270" spans="3:18" x14ac:dyDescent="0.15">
      <c r="D270" t="s">
        <v>63</v>
      </c>
      <c r="E270" t="s">
        <v>64</v>
      </c>
      <c r="F270" t="s">
        <v>578</v>
      </c>
      <c r="G270" t="s">
        <v>66</v>
      </c>
      <c r="H270" t="s">
        <v>579</v>
      </c>
      <c r="I270" t="s">
        <v>580</v>
      </c>
      <c r="L270" s="6" t="s">
        <v>63</v>
      </c>
      <c r="M270" s="6" t="s">
        <v>64</v>
      </c>
      <c r="N270" s="7">
        <v>12</v>
      </c>
      <c r="O270" s="7">
        <v>1600000</v>
      </c>
      <c r="P270" s="7">
        <v>20592000</v>
      </c>
      <c r="Q270" s="8">
        <v>242.26</v>
      </c>
      <c r="R270" s="4"/>
    </row>
    <row r="271" spans="3:18" x14ac:dyDescent="0.15">
      <c r="D271" t="s">
        <v>69</v>
      </c>
      <c r="E271" t="s">
        <v>103</v>
      </c>
      <c r="F271">
        <v>3</v>
      </c>
      <c r="G271" t="s">
        <v>131</v>
      </c>
      <c r="H271" t="s">
        <v>248</v>
      </c>
      <c r="I271" t="s">
        <v>249</v>
      </c>
      <c r="L271" s="6" t="s">
        <v>69</v>
      </c>
      <c r="M271" s="6" t="s">
        <v>103</v>
      </c>
      <c r="N271" s="7">
        <v>3</v>
      </c>
      <c r="O271" s="7">
        <v>2000000</v>
      </c>
      <c r="P271" s="7">
        <v>6000000</v>
      </c>
      <c r="Q271" s="8">
        <v>70.59</v>
      </c>
      <c r="R271" s="4"/>
    </row>
    <row r="272" spans="3:18" x14ac:dyDescent="0.15">
      <c r="D272" t="s">
        <v>134</v>
      </c>
      <c r="E272" t="s">
        <v>135</v>
      </c>
      <c r="F272">
        <v>6</v>
      </c>
      <c r="G272" t="s">
        <v>354</v>
      </c>
      <c r="H272" t="s">
        <v>140</v>
      </c>
      <c r="I272" t="s">
        <v>141</v>
      </c>
      <c r="L272" s="6" t="s">
        <v>134</v>
      </c>
      <c r="M272" s="6" t="s">
        <v>135</v>
      </c>
      <c r="N272" s="7">
        <v>6</v>
      </c>
      <c r="O272" s="7">
        <v>260000</v>
      </c>
      <c r="P272" s="7">
        <v>1560000</v>
      </c>
      <c r="Q272" s="8">
        <v>18.350000000000001</v>
      </c>
      <c r="R272" s="4"/>
    </row>
    <row r="273" spans="4:18" x14ac:dyDescent="0.15">
      <c r="D273" t="s">
        <v>77</v>
      </c>
      <c r="E273" t="s">
        <v>78</v>
      </c>
      <c r="F273">
        <v>67</v>
      </c>
      <c r="G273" t="s">
        <v>10</v>
      </c>
      <c r="H273" t="s">
        <v>581</v>
      </c>
      <c r="I273" t="s">
        <v>582</v>
      </c>
      <c r="L273" s="6" t="s">
        <v>77</v>
      </c>
      <c r="M273" s="6" t="s">
        <v>78</v>
      </c>
      <c r="N273" s="7">
        <v>67</v>
      </c>
      <c r="O273" s="7">
        <v>85000</v>
      </c>
      <c r="P273" s="7">
        <v>5695000</v>
      </c>
      <c r="Q273" s="8">
        <v>67</v>
      </c>
      <c r="R273" s="4"/>
    </row>
    <row r="274" spans="4:18" x14ac:dyDescent="0.15">
      <c r="D274" t="s">
        <v>81</v>
      </c>
      <c r="E274" t="s">
        <v>78</v>
      </c>
      <c r="F274">
        <v>55</v>
      </c>
      <c r="G274" t="s">
        <v>24</v>
      </c>
      <c r="H274" t="s">
        <v>427</v>
      </c>
      <c r="I274" t="s">
        <v>428</v>
      </c>
      <c r="L274" s="6" t="s">
        <v>81</v>
      </c>
      <c r="M274" s="6" t="s">
        <v>78</v>
      </c>
      <c r="N274" s="7">
        <v>55</v>
      </c>
      <c r="O274" s="7">
        <v>30000</v>
      </c>
      <c r="P274" s="7">
        <v>1650000</v>
      </c>
      <c r="Q274" s="8">
        <v>19.41</v>
      </c>
      <c r="R274" s="4"/>
    </row>
    <row r="275" spans="4:18" x14ac:dyDescent="0.15">
      <c r="D275" t="s">
        <v>85</v>
      </c>
      <c r="E275" t="s">
        <v>86</v>
      </c>
      <c r="F275">
        <v>5</v>
      </c>
      <c r="G275" t="s">
        <v>88</v>
      </c>
      <c r="H275" t="s">
        <v>142</v>
      </c>
      <c r="I275" t="s">
        <v>143</v>
      </c>
      <c r="L275" s="6" t="s">
        <v>85</v>
      </c>
      <c r="M275" s="6" t="s">
        <v>86</v>
      </c>
      <c r="N275" s="7">
        <v>5</v>
      </c>
      <c r="O275" s="7">
        <v>125000</v>
      </c>
      <c r="P275" s="7">
        <v>625000</v>
      </c>
      <c r="Q275" s="8">
        <v>7.35</v>
      </c>
      <c r="R275" s="4"/>
    </row>
    <row r="276" spans="4:18" x14ac:dyDescent="0.15">
      <c r="D276" t="s">
        <v>90</v>
      </c>
      <c r="E276" t="s">
        <v>17</v>
      </c>
      <c r="F276">
        <v>45</v>
      </c>
      <c r="G276" t="s">
        <v>91</v>
      </c>
      <c r="H276" t="s">
        <v>583</v>
      </c>
      <c r="I276" t="s">
        <v>584</v>
      </c>
      <c r="L276" s="6" t="s">
        <v>90</v>
      </c>
      <c r="M276" s="6" t="s">
        <v>17</v>
      </c>
      <c r="N276" s="7">
        <v>45</v>
      </c>
      <c r="O276" s="7">
        <v>75000</v>
      </c>
      <c r="P276" s="7">
        <v>3375000</v>
      </c>
      <c r="Q276" s="8">
        <v>39.71</v>
      </c>
      <c r="R276" s="4"/>
    </row>
    <row r="277" spans="4:18" x14ac:dyDescent="0.15">
      <c r="D277" t="s">
        <v>94</v>
      </c>
      <c r="E277" t="s">
        <v>17</v>
      </c>
      <c r="F277">
        <v>15</v>
      </c>
      <c r="G277" t="s">
        <v>95</v>
      </c>
      <c r="H277" t="s">
        <v>259</v>
      </c>
      <c r="I277" t="s">
        <v>260</v>
      </c>
      <c r="L277" s="6" t="s">
        <v>94</v>
      </c>
      <c r="M277" s="6" t="s">
        <v>17</v>
      </c>
      <c r="N277" s="7">
        <v>15</v>
      </c>
      <c r="O277" s="7">
        <v>25000</v>
      </c>
      <c r="P277" s="7">
        <v>375000</v>
      </c>
      <c r="Q277" s="8">
        <v>4.41</v>
      </c>
      <c r="R277" s="4"/>
    </row>
    <row r="278" spans="4:18" x14ac:dyDescent="0.15">
      <c r="D278" t="s">
        <v>144</v>
      </c>
      <c r="E278" t="s">
        <v>17</v>
      </c>
      <c r="F278">
        <v>15</v>
      </c>
      <c r="G278" t="s">
        <v>145</v>
      </c>
      <c r="H278" t="s">
        <v>221</v>
      </c>
      <c r="I278" t="s">
        <v>498</v>
      </c>
      <c r="L278" s="6" t="s">
        <v>144</v>
      </c>
      <c r="M278" s="6" t="s">
        <v>17</v>
      </c>
      <c r="N278" s="7">
        <v>15</v>
      </c>
      <c r="O278" s="7">
        <v>8000</v>
      </c>
      <c r="P278" s="7">
        <v>120000</v>
      </c>
      <c r="Q278" s="8">
        <v>1.41</v>
      </c>
      <c r="R278" s="4"/>
    </row>
    <row r="279" spans="4:18" x14ac:dyDescent="0.15">
      <c r="D279" t="s">
        <v>97</v>
      </c>
      <c r="E279" t="s">
        <v>98</v>
      </c>
      <c r="F279">
        <v>10</v>
      </c>
      <c r="G279" t="s">
        <v>95</v>
      </c>
      <c r="H279" t="s">
        <v>74</v>
      </c>
      <c r="I279" t="s">
        <v>89</v>
      </c>
      <c r="L279" s="6" t="s">
        <v>97</v>
      </c>
      <c r="M279" s="6" t="s">
        <v>98</v>
      </c>
      <c r="N279" s="7">
        <v>10</v>
      </c>
      <c r="O279" s="7">
        <v>25000</v>
      </c>
      <c r="P279" s="7">
        <v>250000</v>
      </c>
      <c r="Q279" s="8">
        <v>2.94</v>
      </c>
      <c r="R279" s="4"/>
    </row>
    <row r="280" spans="4:18" x14ac:dyDescent="0.15">
      <c r="D280" t="s">
        <v>100</v>
      </c>
      <c r="E280" t="s">
        <v>101</v>
      </c>
      <c r="F280">
        <v>2</v>
      </c>
      <c r="G280" t="s">
        <v>74</v>
      </c>
      <c r="H280" t="s">
        <v>43</v>
      </c>
      <c r="I280" t="s">
        <v>261</v>
      </c>
      <c r="L280" s="6" t="s">
        <v>100</v>
      </c>
      <c r="M280" s="6" t="s">
        <v>101</v>
      </c>
      <c r="N280" s="7">
        <v>2</v>
      </c>
      <c r="O280" s="7">
        <v>250000</v>
      </c>
      <c r="P280" s="7">
        <v>500000</v>
      </c>
      <c r="Q280" s="8">
        <v>5.88</v>
      </c>
      <c r="R280" s="4"/>
    </row>
    <row r="281" spans="4:18" x14ac:dyDescent="0.15">
      <c r="D281" t="s">
        <v>155</v>
      </c>
      <c r="E281" t="s">
        <v>151</v>
      </c>
      <c r="F281" t="s">
        <v>585</v>
      </c>
      <c r="G281" t="s">
        <v>157</v>
      </c>
      <c r="H281" t="s">
        <v>586</v>
      </c>
      <c r="I281" t="s">
        <v>587</v>
      </c>
      <c r="L281" s="6" t="s">
        <v>155</v>
      </c>
      <c r="M281" s="6" t="s">
        <v>151</v>
      </c>
      <c r="N281" s="7">
        <v>15</v>
      </c>
      <c r="O281" s="7">
        <v>850000</v>
      </c>
      <c r="P281" s="7">
        <v>13430000</v>
      </c>
      <c r="Q281" s="8">
        <v>158</v>
      </c>
      <c r="R281" s="4"/>
    </row>
    <row r="282" spans="4:18" x14ac:dyDescent="0.15">
      <c r="D282" t="s">
        <v>160</v>
      </c>
      <c r="E282" t="s">
        <v>151</v>
      </c>
      <c r="F282" t="s">
        <v>585</v>
      </c>
      <c r="G282" t="s">
        <v>162</v>
      </c>
      <c r="H282" t="s">
        <v>588</v>
      </c>
      <c r="I282" t="s">
        <v>589</v>
      </c>
      <c r="L282" s="6" t="s">
        <v>160</v>
      </c>
      <c r="M282" s="6" t="s">
        <v>151</v>
      </c>
      <c r="N282" s="7">
        <v>15</v>
      </c>
      <c r="O282" s="7">
        <v>900000</v>
      </c>
      <c r="P282" s="7">
        <v>14220000</v>
      </c>
      <c r="Q282" s="8">
        <v>167.29</v>
      </c>
      <c r="R282" s="4"/>
    </row>
    <row r="283" spans="4:18" x14ac:dyDescent="0.15">
      <c r="D283" t="s">
        <v>401</v>
      </c>
      <c r="E283" t="s">
        <v>151</v>
      </c>
      <c r="F283" t="s">
        <v>590</v>
      </c>
      <c r="G283" t="s">
        <v>25</v>
      </c>
      <c r="H283" t="s">
        <v>591</v>
      </c>
      <c r="I283" t="s">
        <v>592</v>
      </c>
      <c r="L283" s="6" t="s">
        <v>401</v>
      </c>
      <c r="M283" s="6" t="s">
        <v>151</v>
      </c>
      <c r="N283" s="7">
        <v>8</v>
      </c>
      <c r="O283" s="7">
        <v>750000</v>
      </c>
      <c r="P283" s="7">
        <v>6600000</v>
      </c>
      <c r="Q283" s="8">
        <v>77.650000000000006</v>
      </c>
      <c r="R283" s="4"/>
    </row>
    <row r="284" spans="4:18" x14ac:dyDescent="0.15">
      <c r="D284" t="s">
        <v>405</v>
      </c>
      <c r="E284" t="s">
        <v>151</v>
      </c>
      <c r="F284" t="s">
        <v>593</v>
      </c>
      <c r="G284" t="s">
        <v>167</v>
      </c>
      <c r="H284" t="s">
        <v>594</v>
      </c>
      <c r="I284" t="s">
        <v>595</v>
      </c>
      <c r="L284" s="6" t="s">
        <v>405</v>
      </c>
      <c r="M284" s="6" t="s">
        <v>151</v>
      </c>
      <c r="N284" s="7">
        <v>143</v>
      </c>
      <c r="O284" s="7">
        <v>110000</v>
      </c>
      <c r="P284" s="7">
        <v>15799300</v>
      </c>
      <c r="Q284" s="8">
        <v>185.87</v>
      </c>
      <c r="R284" s="4"/>
    </row>
    <row r="285" spans="4:18" x14ac:dyDescent="0.15">
      <c r="D285" t="s">
        <v>170</v>
      </c>
      <c r="E285" t="s">
        <v>171</v>
      </c>
      <c r="F285" t="s">
        <v>596</v>
      </c>
      <c r="G285" t="s">
        <v>173</v>
      </c>
      <c r="H285" t="s">
        <v>597</v>
      </c>
      <c r="I285" t="s">
        <v>598</v>
      </c>
      <c r="L285" s="6" t="s">
        <v>170</v>
      </c>
      <c r="M285" s="6" t="s">
        <v>171</v>
      </c>
      <c r="N285" s="7">
        <v>126</v>
      </c>
      <c r="O285" s="7">
        <v>8500</v>
      </c>
      <c r="P285" s="7">
        <v>1078055</v>
      </c>
      <c r="Q285" s="8">
        <v>12.68</v>
      </c>
      <c r="R285" s="4"/>
    </row>
    <row r="286" spans="4:18" x14ac:dyDescent="0.15">
      <c r="D286" t="s">
        <v>176</v>
      </c>
      <c r="E286" t="s">
        <v>151</v>
      </c>
      <c r="F286" t="s">
        <v>599</v>
      </c>
      <c r="G286" t="s">
        <v>178</v>
      </c>
      <c r="H286" t="s">
        <v>600</v>
      </c>
      <c r="I286" t="s">
        <v>601</v>
      </c>
      <c r="L286" s="6" t="s">
        <v>176</v>
      </c>
      <c r="M286" s="6" t="s">
        <v>151</v>
      </c>
      <c r="N286" s="7">
        <v>70</v>
      </c>
      <c r="O286" s="7">
        <v>62000</v>
      </c>
      <c r="P286" s="7">
        <v>4355500</v>
      </c>
      <c r="Q286" s="8">
        <v>51.24</v>
      </c>
      <c r="R286" s="4"/>
    </row>
    <row r="287" spans="4:18" x14ac:dyDescent="0.15">
      <c r="D287" t="s">
        <v>181</v>
      </c>
      <c r="H287" t="s">
        <v>602</v>
      </c>
      <c r="I287" t="s">
        <v>603</v>
      </c>
      <c r="L287" s="11" t="s">
        <v>181</v>
      </c>
      <c r="M287" s="11"/>
      <c r="N287" s="12"/>
      <c r="O287" s="12"/>
      <c r="P287" s="12">
        <v>113424855</v>
      </c>
      <c r="Q287" s="13">
        <v>1334.41</v>
      </c>
      <c r="R287" s="4"/>
    </row>
    <row r="288" spans="4:18" x14ac:dyDescent="0.15">
      <c r="D288" t="s">
        <v>184</v>
      </c>
      <c r="G288" t="s">
        <v>185</v>
      </c>
      <c r="H288" t="s">
        <v>604</v>
      </c>
      <c r="I288" t="s">
        <v>605</v>
      </c>
      <c r="L288" s="6" t="s">
        <v>184</v>
      </c>
      <c r="M288" s="6"/>
      <c r="N288" s="7"/>
      <c r="O288" s="7">
        <v>0.05</v>
      </c>
      <c r="P288" s="7">
        <v>5671242</v>
      </c>
      <c r="Q288" s="8">
        <v>66.72</v>
      </c>
      <c r="R288" s="4"/>
    </row>
    <row r="289" spans="3:18" x14ac:dyDescent="0.15">
      <c r="D289" t="s">
        <v>188</v>
      </c>
      <c r="G289" t="s">
        <v>189</v>
      </c>
      <c r="H289" t="s">
        <v>606</v>
      </c>
      <c r="I289" t="s">
        <v>607</v>
      </c>
      <c r="L289" s="6" t="s">
        <v>188</v>
      </c>
      <c r="M289" s="6"/>
      <c r="N289" s="7"/>
      <c r="O289" s="7">
        <v>0.01</v>
      </c>
      <c r="P289" s="7">
        <v>11342485</v>
      </c>
      <c r="Q289" s="8">
        <v>133.44</v>
      </c>
      <c r="R289" s="4"/>
    </row>
    <row r="290" spans="3:18" x14ac:dyDescent="0.15">
      <c r="D290" t="s">
        <v>192</v>
      </c>
      <c r="G290" t="s">
        <v>185</v>
      </c>
      <c r="H290" t="s">
        <v>604</v>
      </c>
      <c r="I290" t="s">
        <v>605</v>
      </c>
      <c r="L290" s="6" t="s">
        <v>192</v>
      </c>
      <c r="M290" s="6"/>
      <c r="N290" s="7"/>
      <c r="O290" s="7">
        <v>0.05</v>
      </c>
      <c r="P290" s="7">
        <v>5671242</v>
      </c>
      <c r="Q290" s="8">
        <v>66.72</v>
      </c>
      <c r="R290" s="4"/>
    </row>
    <row r="291" spans="3:18" x14ac:dyDescent="0.15">
      <c r="D291" t="s">
        <v>193</v>
      </c>
      <c r="G291" t="s">
        <v>111</v>
      </c>
      <c r="H291" t="s">
        <v>608</v>
      </c>
      <c r="I291" t="s">
        <v>609</v>
      </c>
      <c r="L291" s="6" t="s">
        <v>193</v>
      </c>
      <c r="M291" s="6"/>
      <c r="N291" s="7"/>
      <c r="O291" s="7">
        <v>0.03</v>
      </c>
      <c r="P291" s="7">
        <v>3402745</v>
      </c>
      <c r="Q291" s="8">
        <v>40.03</v>
      </c>
      <c r="R291" s="4"/>
    </row>
    <row r="292" spans="3:18" x14ac:dyDescent="0.15">
      <c r="D292" t="s">
        <v>194</v>
      </c>
      <c r="G292" t="s">
        <v>115</v>
      </c>
      <c r="H292" t="s">
        <v>610</v>
      </c>
      <c r="I292" t="s">
        <v>611</v>
      </c>
      <c r="L292" s="6" t="s">
        <v>194</v>
      </c>
      <c r="M292" s="6"/>
      <c r="N292" s="7"/>
      <c r="O292" s="7">
        <v>0.25</v>
      </c>
      <c r="P292" s="7">
        <v>28356213</v>
      </c>
      <c r="Q292" s="8">
        <v>333.6</v>
      </c>
      <c r="R292" s="4"/>
    </row>
    <row r="293" spans="3:18" x14ac:dyDescent="0.15">
      <c r="D293" t="s">
        <v>612</v>
      </c>
      <c r="H293" t="s">
        <v>613</v>
      </c>
      <c r="I293" t="s">
        <v>614</v>
      </c>
      <c r="L293" s="5" t="s">
        <v>612</v>
      </c>
      <c r="M293" s="5"/>
      <c r="N293" s="9"/>
      <c r="O293" s="9"/>
      <c r="P293" s="9">
        <v>167868785</v>
      </c>
      <c r="Q293" s="10">
        <v>1974.93</v>
      </c>
      <c r="R293" s="4"/>
    </row>
    <row r="294" spans="3:18" x14ac:dyDescent="0.15">
      <c r="C294" t="s">
        <v>200</v>
      </c>
      <c r="D294" t="s">
        <v>201</v>
      </c>
      <c r="K294" t="s">
        <v>200</v>
      </c>
      <c r="L294" t="s">
        <v>201</v>
      </c>
      <c r="N294" s="4"/>
      <c r="O294" s="4"/>
      <c r="P294" s="4"/>
      <c r="Q294" s="2"/>
      <c r="R294" s="4"/>
    </row>
    <row r="295" spans="3:18" x14ac:dyDescent="0.15">
      <c r="D295" t="s">
        <v>202</v>
      </c>
      <c r="E295" t="s">
        <v>17</v>
      </c>
      <c r="F295">
        <v>8</v>
      </c>
      <c r="G295" t="s">
        <v>91</v>
      </c>
      <c r="H295" t="s">
        <v>104</v>
      </c>
      <c r="I295" t="s">
        <v>615</v>
      </c>
      <c r="L295" s="6" t="s">
        <v>202</v>
      </c>
      <c r="M295" s="6" t="s">
        <v>17</v>
      </c>
      <c r="N295" s="7">
        <v>8</v>
      </c>
      <c r="O295" s="7">
        <v>75000</v>
      </c>
      <c r="P295" s="7">
        <v>600000</v>
      </c>
      <c r="Q295" s="8">
        <v>7.06</v>
      </c>
      <c r="R295" s="4"/>
    </row>
    <row r="296" spans="3:18" x14ac:dyDescent="0.15">
      <c r="D296" t="s">
        <v>94</v>
      </c>
      <c r="E296" t="s">
        <v>17</v>
      </c>
      <c r="F296">
        <v>69</v>
      </c>
      <c r="G296" t="s">
        <v>29</v>
      </c>
      <c r="H296" t="s">
        <v>616</v>
      </c>
      <c r="I296" t="s">
        <v>617</v>
      </c>
      <c r="L296" s="6" t="s">
        <v>94</v>
      </c>
      <c r="M296" s="6" t="s">
        <v>17</v>
      </c>
      <c r="N296" s="7">
        <v>69</v>
      </c>
      <c r="O296" s="7">
        <v>35000</v>
      </c>
      <c r="P296" s="7">
        <v>2415000</v>
      </c>
      <c r="Q296" s="8">
        <v>28.41</v>
      </c>
      <c r="R296" s="4"/>
    </row>
    <row r="297" spans="3:18" x14ac:dyDescent="0.15">
      <c r="D297" t="s">
        <v>207</v>
      </c>
      <c r="E297" t="s">
        <v>17</v>
      </c>
      <c r="F297">
        <v>120</v>
      </c>
      <c r="G297" t="s">
        <v>95</v>
      </c>
      <c r="H297" t="s">
        <v>208</v>
      </c>
      <c r="I297" t="s">
        <v>209</v>
      </c>
      <c r="L297" s="6" t="s">
        <v>207</v>
      </c>
      <c r="M297" s="6" t="s">
        <v>17</v>
      </c>
      <c r="N297" s="7">
        <v>120</v>
      </c>
      <c r="O297" s="7">
        <v>25000</v>
      </c>
      <c r="P297" s="7">
        <v>3000000</v>
      </c>
      <c r="Q297" s="8">
        <v>35.29</v>
      </c>
      <c r="R297" s="4"/>
    </row>
    <row r="298" spans="3:18" x14ac:dyDescent="0.15">
      <c r="D298" t="s">
        <v>210</v>
      </c>
      <c r="E298" t="s">
        <v>17</v>
      </c>
      <c r="F298">
        <v>16</v>
      </c>
      <c r="G298" t="s">
        <v>211</v>
      </c>
      <c r="H298" t="s">
        <v>618</v>
      </c>
      <c r="I298" t="s">
        <v>619</v>
      </c>
      <c r="L298" s="6" t="s">
        <v>210</v>
      </c>
      <c r="M298" s="6" t="s">
        <v>17</v>
      </c>
      <c r="N298" s="7">
        <v>16</v>
      </c>
      <c r="O298" s="7">
        <v>40000</v>
      </c>
      <c r="P298" s="7">
        <v>640000</v>
      </c>
      <c r="Q298" s="8">
        <v>7.53</v>
      </c>
      <c r="R298" s="4"/>
    </row>
    <row r="299" spans="3:18" x14ac:dyDescent="0.15">
      <c r="D299" t="s">
        <v>97</v>
      </c>
      <c r="E299" t="s">
        <v>214</v>
      </c>
      <c r="F299">
        <v>3</v>
      </c>
      <c r="G299" t="s">
        <v>25</v>
      </c>
      <c r="H299" t="s">
        <v>435</v>
      </c>
      <c r="I299" t="s">
        <v>436</v>
      </c>
      <c r="L299" s="6" t="s">
        <v>97</v>
      </c>
      <c r="M299" s="6" t="s">
        <v>214</v>
      </c>
      <c r="N299" s="7">
        <v>3</v>
      </c>
      <c r="O299" s="7">
        <v>750000</v>
      </c>
      <c r="P299" s="7">
        <v>2250000</v>
      </c>
      <c r="Q299" s="8">
        <v>26.47</v>
      </c>
      <c r="R299" s="4"/>
    </row>
    <row r="300" spans="3:18" x14ac:dyDescent="0.15">
      <c r="D300" t="s">
        <v>85</v>
      </c>
      <c r="E300" t="s">
        <v>17</v>
      </c>
      <c r="F300">
        <v>2</v>
      </c>
      <c r="G300" t="s">
        <v>55</v>
      </c>
      <c r="H300" t="s">
        <v>71</v>
      </c>
      <c r="I300" t="s">
        <v>72</v>
      </c>
      <c r="L300" s="6" t="s">
        <v>85</v>
      </c>
      <c r="M300" s="6" t="s">
        <v>17</v>
      </c>
      <c r="N300" s="7">
        <v>2</v>
      </c>
      <c r="O300" s="7">
        <v>100000</v>
      </c>
      <c r="P300" s="7">
        <v>200000</v>
      </c>
      <c r="Q300" s="8">
        <v>2.35</v>
      </c>
      <c r="R300" s="4"/>
    </row>
    <row r="301" spans="3:18" x14ac:dyDescent="0.15">
      <c r="D301" t="s">
        <v>217</v>
      </c>
      <c r="E301" t="s">
        <v>17</v>
      </c>
      <c r="F301">
        <v>158</v>
      </c>
      <c r="G301" t="s">
        <v>34</v>
      </c>
      <c r="H301" t="s">
        <v>620</v>
      </c>
      <c r="I301" t="s">
        <v>621</v>
      </c>
      <c r="L301" s="6" t="s">
        <v>217</v>
      </c>
      <c r="M301" s="6" t="s">
        <v>17</v>
      </c>
      <c r="N301" s="7">
        <v>158</v>
      </c>
      <c r="O301" s="7">
        <v>65000</v>
      </c>
      <c r="P301" s="7">
        <v>10270000</v>
      </c>
      <c r="Q301" s="8">
        <v>120.82</v>
      </c>
      <c r="R301" s="4"/>
    </row>
    <row r="302" spans="3:18" x14ac:dyDescent="0.15">
      <c r="D302" t="s">
        <v>220</v>
      </c>
      <c r="E302" t="s">
        <v>17</v>
      </c>
      <c r="F302">
        <v>79</v>
      </c>
      <c r="G302" t="s">
        <v>221</v>
      </c>
      <c r="H302" t="s">
        <v>622</v>
      </c>
      <c r="I302" t="s">
        <v>623</v>
      </c>
      <c r="L302" s="6" t="s">
        <v>220</v>
      </c>
      <c r="M302" s="6" t="s">
        <v>17</v>
      </c>
      <c r="N302" s="7">
        <v>79</v>
      </c>
      <c r="O302" s="7">
        <v>120000</v>
      </c>
      <c r="P302" s="7">
        <v>9480000</v>
      </c>
      <c r="Q302" s="8">
        <v>111.53</v>
      </c>
      <c r="R302" s="4"/>
    </row>
    <row r="303" spans="3:18" x14ac:dyDescent="0.15">
      <c r="E303" t="s">
        <v>17</v>
      </c>
      <c r="F303">
        <v>0</v>
      </c>
      <c r="G303" t="s">
        <v>95</v>
      </c>
      <c r="H303" t="s">
        <v>154</v>
      </c>
      <c r="I303" t="s">
        <v>154</v>
      </c>
      <c r="L303" s="6"/>
      <c r="M303" s="6" t="s">
        <v>17</v>
      </c>
      <c r="N303" s="7">
        <v>0</v>
      </c>
      <c r="O303" s="7">
        <v>25000</v>
      </c>
      <c r="P303" s="7">
        <v>0</v>
      </c>
      <c r="Q303" s="8">
        <v>0</v>
      </c>
      <c r="R303" s="4"/>
    </row>
    <row r="304" spans="3:18" x14ac:dyDescent="0.15">
      <c r="D304" t="s">
        <v>107</v>
      </c>
      <c r="H304" t="s">
        <v>624</v>
      </c>
      <c r="I304" t="s">
        <v>625</v>
      </c>
      <c r="L304" s="5" t="s">
        <v>107</v>
      </c>
      <c r="M304" s="5"/>
      <c r="N304" s="9"/>
      <c r="O304" s="9"/>
      <c r="P304" s="9">
        <v>28855000</v>
      </c>
      <c r="Q304" s="10">
        <v>339.47</v>
      </c>
      <c r="R304" s="4"/>
    </row>
    <row r="305" spans="4:18" x14ac:dyDescent="0.15">
      <c r="D305" t="s">
        <v>193</v>
      </c>
      <c r="G305" t="s">
        <v>111</v>
      </c>
      <c r="H305" t="s">
        <v>626</v>
      </c>
      <c r="I305" t="s">
        <v>627</v>
      </c>
      <c r="L305" s="6" t="s">
        <v>193</v>
      </c>
      <c r="M305" s="6"/>
      <c r="N305" s="7"/>
      <c r="O305" s="7">
        <v>0.03</v>
      </c>
      <c r="P305" s="7">
        <v>865650</v>
      </c>
      <c r="Q305" s="8">
        <v>10.18</v>
      </c>
      <c r="R305" s="4"/>
    </row>
    <row r="306" spans="4:18" x14ac:dyDescent="0.15">
      <c r="D306" t="s">
        <v>194</v>
      </c>
      <c r="G306" t="s">
        <v>115</v>
      </c>
      <c r="H306" t="s">
        <v>628</v>
      </c>
      <c r="I306" t="s">
        <v>629</v>
      </c>
      <c r="L306" s="6" t="s">
        <v>194</v>
      </c>
      <c r="M306" s="6"/>
      <c r="N306" s="7"/>
      <c r="O306" s="7">
        <v>0.25</v>
      </c>
      <c r="P306" s="7">
        <v>7213750</v>
      </c>
      <c r="Q306" s="8">
        <v>84.87</v>
      </c>
      <c r="R306" s="4"/>
    </row>
    <row r="307" spans="4:18" x14ac:dyDescent="0.15">
      <c r="D307" t="s">
        <v>630</v>
      </c>
      <c r="H307" t="s">
        <v>631</v>
      </c>
      <c r="I307" t="s">
        <v>632</v>
      </c>
      <c r="L307" s="5" t="s">
        <v>630</v>
      </c>
      <c r="M307" s="5"/>
      <c r="N307" s="9"/>
      <c r="O307" s="9"/>
      <c r="P307" s="9">
        <v>36934400</v>
      </c>
      <c r="Q307" s="10">
        <v>434.52</v>
      </c>
      <c r="R307" s="4"/>
    </row>
    <row r="308" spans="4:18" x14ac:dyDescent="0.15">
      <c r="D308" t="s">
        <v>633</v>
      </c>
      <c r="H308" t="s">
        <v>634</v>
      </c>
      <c r="I308" t="s">
        <v>635</v>
      </c>
      <c r="L308" s="5" t="s">
        <v>633</v>
      </c>
      <c r="M308" s="5"/>
      <c r="N308" s="9" t="s">
        <v>636</v>
      </c>
      <c r="O308" s="9"/>
      <c r="P308" s="9">
        <v>249341809</v>
      </c>
      <c r="Q308" s="10">
        <v>2933.43</v>
      </c>
      <c r="R308" s="4"/>
    </row>
    <row r="309" spans="4:18" x14ac:dyDescent="0.15">
      <c r="N309" s="4"/>
      <c r="O309" s="4"/>
      <c r="P309" s="4"/>
      <c r="Q309" s="4"/>
      <c r="R309" s="4"/>
    </row>
  </sheetData>
  <mergeCells count="1">
    <mergeCell ref="K4:Q5"/>
  </mergeCells>
  <pageMargins left="0.7" right="0.7" top="0.75" bottom="0.75" header="0.3" footer="0.3"/>
  <pageSetup paperSize="26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B0E-749C-45B2-840C-DCEAC1000CF8}">
  <dimension ref="C3:U313"/>
  <sheetViews>
    <sheetView topLeftCell="E267" zoomScale="85" zoomScaleNormal="85" workbookViewId="0">
      <selection activeCell="Q277" sqref="Q277"/>
    </sheetView>
  </sheetViews>
  <sheetFormatPr defaultRowHeight="13.5" x14ac:dyDescent="0.15"/>
  <cols>
    <col min="3" max="3" width="6.12890625" bestFit="1" customWidth="1"/>
    <col min="4" max="4" width="50.015625" bestFit="1" customWidth="1"/>
    <col min="5" max="5" width="7.4765625" bestFit="1" customWidth="1"/>
    <col min="6" max="6" width="8.82421875" bestFit="1" customWidth="1"/>
    <col min="7" max="7" width="15.19921875" bestFit="1" customWidth="1"/>
    <col min="8" max="8" width="20.10546875" bestFit="1" customWidth="1"/>
    <col min="9" max="9" width="12.13671875" bestFit="1" customWidth="1"/>
    <col min="10" max="10" width="12.13671875" customWidth="1"/>
    <col min="11" max="11" width="6.12890625" bestFit="1" customWidth="1"/>
    <col min="12" max="12" width="52.1015625" bestFit="1" customWidth="1"/>
    <col min="13" max="13" width="7.4765625" bestFit="1" customWidth="1"/>
    <col min="14" max="14" width="9.0703125" bestFit="1" customWidth="1"/>
    <col min="15" max="15" width="11.5234375" bestFit="1" customWidth="1"/>
    <col min="16" max="16" width="20.34765625" bestFit="1" customWidth="1"/>
    <col min="17" max="17" width="12.13671875" bestFit="1" customWidth="1"/>
    <col min="19" max="19" width="10.05078125" bestFit="1" customWidth="1"/>
  </cols>
  <sheetData>
    <row r="3" spans="3:19" ht="14.25" thickBot="1" x14ac:dyDescent="0.2"/>
    <row r="4" spans="3:19" x14ac:dyDescent="0.15">
      <c r="J4" s="3"/>
      <c r="K4" s="49" t="s">
        <v>0</v>
      </c>
      <c r="L4" s="50"/>
      <c r="M4" s="50"/>
      <c r="N4" s="50"/>
      <c r="O4" s="50"/>
      <c r="P4" s="50"/>
      <c r="Q4" s="51"/>
    </row>
    <row r="5" spans="3:19" x14ac:dyDescent="0.15">
      <c r="J5" s="3"/>
      <c r="K5" s="52"/>
      <c r="L5" s="53"/>
      <c r="M5" s="53"/>
      <c r="N5" s="53"/>
      <c r="O5" s="53"/>
      <c r="P5" s="53"/>
      <c r="Q5" s="54"/>
    </row>
    <row r="6" spans="3:19" x14ac:dyDescent="0.15"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K6" s="42" t="s">
        <v>1</v>
      </c>
      <c r="L6" s="11" t="s">
        <v>2</v>
      </c>
      <c r="M6" s="11" t="s">
        <v>3</v>
      </c>
      <c r="N6" s="11" t="s">
        <v>4</v>
      </c>
      <c r="O6" s="11"/>
      <c r="P6" s="11" t="s">
        <v>6</v>
      </c>
      <c r="Q6" s="46" t="s">
        <v>7</v>
      </c>
    </row>
    <row r="7" spans="3:19" ht="14.25" thickBot="1" x14ac:dyDescent="0.2">
      <c r="K7" s="21"/>
      <c r="L7" s="14"/>
      <c r="M7" s="14"/>
      <c r="N7" s="14"/>
      <c r="O7" s="14"/>
      <c r="P7" s="14"/>
      <c r="Q7" s="22">
        <v>8500</v>
      </c>
    </row>
    <row r="8" spans="3:19" x14ac:dyDescent="0.15">
      <c r="C8" t="s">
        <v>8</v>
      </c>
      <c r="D8" t="s">
        <v>9</v>
      </c>
      <c r="I8" t="s">
        <v>10</v>
      </c>
      <c r="K8" s="23" t="s">
        <v>8</v>
      </c>
      <c r="L8" s="36" t="s">
        <v>9</v>
      </c>
      <c r="M8" s="37"/>
      <c r="N8" s="38"/>
      <c r="O8" s="38"/>
      <c r="P8" s="38"/>
      <c r="Q8" s="39"/>
      <c r="R8" s="4"/>
    </row>
    <row r="9" spans="3:19" x14ac:dyDescent="0.15">
      <c r="D9" t="s">
        <v>11</v>
      </c>
      <c r="E9" t="s">
        <v>12</v>
      </c>
      <c r="F9" t="s">
        <v>13</v>
      </c>
      <c r="G9" t="s">
        <v>14</v>
      </c>
      <c r="H9" t="s">
        <v>14</v>
      </c>
      <c r="I9" t="s">
        <v>15</v>
      </c>
      <c r="K9" s="21"/>
      <c r="L9" s="40" t="s">
        <v>11</v>
      </c>
      <c r="M9" s="6" t="s">
        <v>12</v>
      </c>
      <c r="N9" s="7">
        <v>1</v>
      </c>
      <c r="O9" s="7">
        <v>5000000</v>
      </c>
      <c r="P9" s="7">
        <f t="shared" ref="P9:P16" si="0">N9*O9</f>
        <v>5000000</v>
      </c>
      <c r="Q9" s="25">
        <f t="shared" ref="Q9:Q15" si="1">P9/$Q$7</f>
        <v>588.23529411764707</v>
      </c>
      <c r="R9" s="4"/>
      <c r="S9" s="4"/>
    </row>
    <row r="10" spans="3:19" x14ac:dyDescent="0.15"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K10" s="21"/>
      <c r="L10" s="40" t="s">
        <v>16</v>
      </c>
      <c r="M10" s="6" t="s">
        <v>17</v>
      </c>
      <c r="N10" s="7">
        <v>35</v>
      </c>
      <c r="O10" s="7">
        <v>5000</v>
      </c>
      <c r="P10" s="7">
        <f t="shared" si="0"/>
        <v>175000</v>
      </c>
      <c r="Q10" s="25">
        <f t="shared" si="1"/>
        <v>20.588235294117649</v>
      </c>
      <c r="R10" s="4"/>
      <c r="S10" s="4"/>
    </row>
    <row r="11" spans="3:19" x14ac:dyDescent="0.15">
      <c r="D11" t="s">
        <v>22</v>
      </c>
      <c r="E11" t="s">
        <v>17</v>
      </c>
      <c r="F11" t="s">
        <v>23</v>
      </c>
      <c r="G11" t="s">
        <v>24</v>
      </c>
      <c r="H11" t="s">
        <v>25</v>
      </c>
      <c r="I11" t="s">
        <v>26</v>
      </c>
      <c r="K11" s="21"/>
      <c r="L11" s="40" t="s">
        <v>22</v>
      </c>
      <c r="M11" s="6" t="s">
        <v>17</v>
      </c>
      <c r="N11" s="7">
        <v>25</v>
      </c>
      <c r="O11" s="7">
        <v>30000</v>
      </c>
      <c r="P11" s="7">
        <f t="shared" si="0"/>
        <v>750000</v>
      </c>
      <c r="Q11" s="25">
        <f t="shared" si="1"/>
        <v>88.235294117647058</v>
      </c>
      <c r="R11" s="4"/>
      <c r="S11" s="4"/>
    </row>
    <row r="12" spans="3:19" x14ac:dyDescent="0.15">
      <c r="D12" t="s">
        <v>27</v>
      </c>
      <c r="E12" t="s">
        <v>17</v>
      </c>
      <c r="F12" t="s">
        <v>28</v>
      </c>
      <c r="G12" t="s">
        <v>29</v>
      </c>
      <c r="H12" t="s">
        <v>30</v>
      </c>
      <c r="I12" t="s">
        <v>31</v>
      </c>
      <c r="K12" s="21"/>
      <c r="L12" s="40" t="s">
        <v>27</v>
      </c>
      <c r="M12" s="6" t="s">
        <v>17</v>
      </c>
      <c r="N12" s="7">
        <v>10</v>
      </c>
      <c r="O12" s="7">
        <v>35000</v>
      </c>
      <c r="P12" s="7">
        <f t="shared" si="0"/>
        <v>350000</v>
      </c>
      <c r="Q12" s="25">
        <f t="shared" si="1"/>
        <v>41.176470588235297</v>
      </c>
      <c r="R12" s="4"/>
      <c r="S12" s="4"/>
    </row>
    <row r="13" spans="3:19" x14ac:dyDescent="0.15">
      <c r="D13" t="s">
        <v>32</v>
      </c>
      <c r="E13" t="s">
        <v>17</v>
      </c>
      <c r="F13" t="s">
        <v>33</v>
      </c>
      <c r="G13" t="s">
        <v>34</v>
      </c>
      <c r="H13" t="s">
        <v>35</v>
      </c>
      <c r="I13" t="s">
        <v>36</v>
      </c>
      <c r="K13" s="21"/>
      <c r="L13" s="40" t="s">
        <v>32</v>
      </c>
      <c r="M13" s="6" t="s">
        <v>17</v>
      </c>
      <c r="N13" s="7">
        <v>15</v>
      </c>
      <c r="O13" s="7">
        <v>65000</v>
      </c>
      <c r="P13" s="7">
        <f t="shared" si="0"/>
        <v>975000</v>
      </c>
      <c r="Q13" s="25">
        <f t="shared" si="1"/>
        <v>114.70588235294117</v>
      </c>
      <c r="R13" s="4"/>
      <c r="S13" s="4"/>
    </row>
    <row r="14" spans="3:19" x14ac:dyDescent="0.15">
      <c r="D14" t="s">
        <v>37</v>
      </c>
      <c r="E14" t="s">
        <v>17</v>
      </c>
      <c r="F14" t="s">
        <v>38</v>
      </c>
      <c r="G14" t="s">
        <v>39</v>
      </c>
      <c r="H14" t="s">
        <v>40</v>
      </c>
      <c r="I14" t="s">
        <v>41</v>
      </c>
      <c r="K14" s="21"/>
      <c r="L14" s="40" t="s">
        <v>37</v>
      </c>
      <c r="M14" s="6" t="s">
        <v>17</v>
      </c>
      <c r="N14" s="7">
        <v>5</v>
      </c>
      <c r="O14" s="7">
        <v>300000</v>
      </c>
      <c r="P14" s="7">
        <f t="shared" si="0"/>
        <v>1500000</v>
      </c>
      <c r="Q14" s="25">
        <f t="shared" si="1"/>
        <v>176.47058823529412</v>
      </c>
      <c r="R14" s="4"/>
      <c r="S14" s="4"/>
    </row>
    <row r="15" spans="3:19" x14ac:dyDescent="0.15">
      <c r="D15" t="s">
        <v>42</v>
      </c>
      <c r="E15" t="s">
        <v>17</v>
      </c>
      <c r="F15" t="s">
        <v>28</v>
      </c>
      <c r="G15" t="s">
        <v>43</v>
      </c>
      <c r="H15" t="s">
        <v>14</v>
      </c>
      <c r="I15" t="s">
        <v>15</v>
      </c>
      <c r="K15" s="21"/>
      <c r="L15" s="40" t="s">
        <v>42</v>
      </c>
      <c r="M15" s="6" t="s">
        <v>17</v>
      </c>
      <c r="N15" s="7">
        <v>10</v>
      </c>
      <c r="O15" s="7">
        <v>500000</v>
      </c>
      <c r="P15" s="7">
        <f t="shared" si="0"/>
        <v>5000000</v>
      </c>
      <c r="Q15" s="25">
        <f t="shared" si="1"/>
        <v>588.23529411764707</v>
      </c>
      <c r="R15" s="4"/>
      <c r="S15" s="4"/>
    </row>
    <row r="16" spans="3:19" x14ac:dyDescent="0.15">
      <c r="D16" t="s">
        <v>44</v>
      </c>
      <c r="E16" t="s">
        <v>17</v>
      </c>
      <c r="F16" t="s">
        <v>23</v>
      </c>
      <c r="G16" t="s">
        <v>24</v>
      </c>
      <c r="H16" t="s">
        <v>25</v>
      </c>
      <c r="I16" t="s">
        <v>26</v>
      </c>
      <c r="K16" s="21"/>
      <c r="L16" s="40" t="s">
        <v>44</v>
      </c>
      <c r="M16" s="6" t="s">
        <v>17</v>
      </c>
      <c r="N16" s="7">
        <v>25</v>
      </c>
      <c r="O16" s="7">
        <v>30000</v>
      </c>
      <c r="P16" s="7">
        <f t="shared" si="0"/>
        <v>750000</v>
      </c>
      <c r="Q16" s="25">
        <f>P16/$Q$7</f>
        <v>88.235294117647058</v>
      </c>
      <c r="R16" s="4"/>
      <c r="S16" s="4"/>
    </row>
    <row r="17" spans="3:19" x14ac:dyDescent="0.15">
      <c r="D17" t="s">
        <v>45</v>
      </c>
      <c r="H17" t="s">
        <v>46</v>
      </c>
      <c r="I17" t="s">
        <v>47</v>
      </c>
      <c r="K17" s="21"/>
      <c r="L17" s="41" t="s">
        <v>107</v>
      </c>
      <c r="M17" s="11"/>
      <c r="N17" s="7"/>
      <c r="O17" s="7"/>
      <c r="P17" s="12">
        <f>SUM(P9:P16)</f>
        <v>14500000</v>
      </c>
      <c r="Q17" s="30">
        <f>SUM(Q9:Q16)</f>
        <v>1705.8823529411766</v>
      </c>
      <c r="R17" s="4"/>
      <c r="S17" s="4"/>
    </row>
    <row r="18" spans="3:19" x14ac:dyDescent="0.15">
      <c r="C18" t="s">
        <v>48</v>
      </c>
      <c r="D18" t="s">
        <v>49</v>
      </c>
      <c r="K18" s="23" t="s">
        <v>48</v>
      </c>
      <c r="L18" s="23" t="s">
        <v>49</v>
      </c>
      <c r="M18" s="24"/>
      <c r="N18" s="34"/>
      <c r="O18" s="34"/>
      <c r="P18" s="34"/>
      <c r="Q18" s="29"/>
      <c r="R18" s="4"/>
      <c r="S18" s="4"/>
    </row>
    <row r="19" spans="3:19" x14ac:dyDescent="0.15">
      <c r="C19" t="s">
        <v>50</v>
      </c>
      <c r="D19" t="s">
        <v>51</v>
      </c>
      <c r="K19" s="21" t="s">
        <v>50</v>
      </c>
      <c r="L19" s="21" t="s">
        <v>51</v>
      </c>
      <c r="M19" s="14"/>
      <c r="N19" s="7"/>
      <c r="O19" s="7"/>
      <c r="P19" s="7"/>
      <c r="Q19" s="22"/>
      <c r="R19" s="4"/>
      <c r="S19" s="4"/>
    </row>
    <row r="20" spans="3:19" x14ac:dyDescent="0.15"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  <c r="K20" s="21"/>
      <c r="L20" s="40" t="s">
        <v>52</v>
      </c>
      <c r="M20" s="6" t="s">
        <v>53</v>
      </c>
      <c r="N20" s="7">
        <v>22.88</v>
      </c>
      <c r="O20" s="7">
        <v>100000</v>
      </c>
      <c r="P20" s="7">
        <f t="shared" ref="P20:P32" si="2">N20*O20</f>
        <v>2288000</v>
      </c>
      <c r="Q20" s="25">
        <f>P20/$Q$7</f>
        <v>269.1764705882353</v>
      </c>
      <c r="R20" s="4"/>
      <c r="S20" s="4"/>
    </row>
    <row r="21" spans="3:19" x14ac:dyDescent="0.15">
      <c r="D21" t="s">
        <v>58</v>
      </c>
      <c r="E21" t="s">
        <v>17</v>
      </c>
      <c r="F21" t="s">
        <v>59</v>
      </c>
      <c r="G21" t="s">
        <v>60</v>
      </c>
      <c r="H21" t="s">
        <v>61</v>
      </c>
      <c r="I21" t="s">
        <v>62</v>
      </c>
      <c r="K21" s="21"/>
      <c r="L21" s="40" t="s">
        <v>58</v>
      </c>
      <c r="M21" s="6" t="s">
        <v>17</v>
      </c>
      <c r="N21" s="7">
        <v>700</v>
      </c>
      <c r="O21" s="7">
        <v>10000</v>
      </c>
      <c r="P21" s="7">
        <f t="shared" si="2"/>
        <v>7000000</v>
      </c>
      <c r="Q21" s="25">
        <f t="shared" ref="Q21:Q31" si="3">P21/$Q$7</f>
        <v>823.52941176470586</v>
      </c>
      <c r="R21" s="4"/>
      <c r="S21" s="4"/>
    </row>
    <row r="22" spans="3:19" x14ac:dyDescent="0.15">
      <c r="D22" t="s">
        <v>63</v>
      </c>
      <c r="E22" t="s">
        <v>64</v>
      </c>
      <c r="F22" t="s">
        <v>65</v>
      </c>
      <c r="G22" t="s">
        <v>66</v>
      </c>
      <c r="H22" t="s">
        <v>67</v>
      </c>
      <c r="I22" t="s">
        <v>68</v>
      </c>
      <c r="K22" s="21"/>
      <c r="L22" s="40" t="s">
        <v>63</v>
      </c>
      <c r="M22" s="6" t="s">
        <v>64</v>
      </c>
      <c r="N22" s="7">
        <v>4.9400000000000004</v>
      </c>
      <c r="O22" s="7">
        <v>1600000</v>
      </c>
      <c r="P22" s="7">
        <f t="shared" si="2"/>
        <v>7904000.0000000009</v>
      </c>
      <c r="Q22" s="25">
        <f t="shared" si="3"/>
        <v>929.88235294117658</v>
      </c>
      <c r="R22" s="4"/>
      <c r="S22" s="4"/>
    </row>
    <row r="23" spans="3:19" x14ac:dyDescent="0.15">
      <c r="D23" t="s">
        <v>69</v>
      </c>
      <c r="E23" t="s">
        <v>70</v>
      </c>
      <c r="F23" t="s">
        <v>13</v>
      </c>
      <c r="G23" t="s">
        <v>71</v>
      </c>
      <c r="H23" t="s">
        <v>71</v>
      </c>
      <c r="I23" t="s">
        <v>72</v>
      </c>
      <c r="K23" s="21"/>
      <c r="L23" s="40" t="s">
        <v>69</v>
      </c>
      <c r="M23" s="6" t="s">
        <v>70</v>
      </c>
      <c r="N23" s="7">
        <v>1</v>
      </c>
      <c r="O23" s="7">
        <v>200000</v>
      </c>
      <c r="P23" s="7">
        <f t="shared" si="2"/>
        <v>200000</v>
      </c>
      <c r="Q23" s="25">
        <f t="shared" si="3"/>
        <v>23.529411764705884</v>
      </c>
      <c r="R23" s="4"/>
      <c r="S23" s="4"/>
    </row>
    <row r="24" spans="3:19" x14ac:dyDescent="0.15">
      <c r="D24" t="s">
        <v>73</v>
      </c>
      <c r="E24" t="s">
        <v>53</v>
      </c>
      <c r="F24" t="s">
        <v>33</v>
      </c>
      <c r="G24" t="s">
        <v>74</v>
      </c>
      <c r="H24" t="s">
        <v>75</v>
      </c>
      <c r="I24" t="s">
        <v>76</v>
      </c>
      <c r="K24" s="21"/>
      <c r="L24" s="40" t="s">
        <v>73</v>
      </c>
      <c r="M24" s="6" t="s">
        <v>53</v>
      </c>
      <c r="N24" s="7">
        <v>15</v>
      </c>
      <c r="O24" s="7">
        <v>250000</v>
      </c>
      <c r="P24" s="7">
        <f t="shared" si="2"/>
        <v>3750000</v>
      </c>
      <c r="Q24" s="25">
        <f t="shared" si="3"/>
        <v>441.1764705882353</v>
      </c>
      <c r="R24" s="4"/>
      <c r="S24" s="4"/>
    </row>
    <row r="25" spans="3:19" x14ac:dyDescent="0.15">
      <c r="D25" t="s">
        <v>77</v>
      </c>
      <c r="E25" t="s">
        <v>78</v>
      </c>
      <c r="F25" t="s">
        <v>79</v>
      </c>
      <c r="G25" t="s">
        <v>10</v>
      </c>
      <c r="H25" t="s">
        <v>80</v>
      </c>
      <c r="I25" t="s">
        <v>79</v>
      </c>
      <c r="K25" s="21"/>
      <c r="L25" s="40" t="s">
        <v>77</v>
      </c>
      <c r="M25" s="6" t="s">
        <v>78</v>
      </c>
      <c r="N25" s="7">
        <v>39</v>
      </c>
      <c r="O25" s="7">
        <v>85000</v>
      </c>
      <c r="P25" s="7">
        <f t="shared" si="2"/>
        <v>3315000</v>
      </c>
      <c r="Q25" s="25">
        <f t="shared" si="3"/>
        <v>390</v>
      </c>
      <c r="R25" s="4"/>
      <c r="S25" s="4"/>
    </row>
    <row r="26" spans="3:19" x14ac:dyDescent="0.15">
      <c r="D26" t="s">
        <v>81</v>
      </c>
      <c r="E26" t="s">
        <v>78</v>
      </c>
      <c r="F26" t="s">
        <v>82</v>
      </c>
      <c r="G26" t="s">
        <v>24</v>
      </c>
      <c r="H26" t="s">
        <v>83</v>
      </c>
      <c r="I26" t="s">
        <v>84</v>
      </c>
      <c r="K26" s="21"/>
      <c r="L26" s="40" t="s">
        <v>81</v>
      </c>
      <c r="M26" s="6" t="s">
        <v>78</v>
      </c>
      <c r="N26" s="7">
        <v>37</v>
      </c>
      <c r="O26" s="7">
        <v>30000</v>
      </c>
      <c r="P26" s="7">
        <f t="shared" si="2"/>
        <v>1110000</v>
      </c>
      <c r="Q26" s="25">
        <f t="shared" si="3"/>
        <v>130.58823529411765</v>
      </c>
      <c r="R26" s="4"/>
      <c r="S26" s="4"/>
    </row>
    <row r="27" spans="3:19" x14ac:dyDescent="0.15">
      <c r="D27" t="s">
        <v>85</v>
      </c>
      <c r="E27" t="s">
        <v>86</v>
      </c>
      <c r="F27" t="s">
        <v>87</v>
      </c>
      <c r="G27" t="s">
        <v>88</v>
      </c>
      <c r="H27" t="s">
        <v>74</v>
      </c>
      <c r="I27" t="s">
        <v>89</v>
      </c>
      <c r="K27" s="21"/>
      <c r="L27" s="40" t="s">
        <v>85</v>
      </c>
      <c r="M27" s="6" t="s">
        <v>86</v>
      </c>
      <c r="N27" s="7">
        <v>2</v>
      </c>
      <c r="O27" s="7">
        <v>125000</v>
      </c>
      <c r="P27" s="7">
        <f t="shared" si="2"/>
        <v>250000</v>
      </c>
      <c r="Q27" s="25">
        <f t="shared" si="3"/>
        <v>29.411764705882351</v>
      </c>
      <c r="R27" s="4"/>
      <c r="S27" s="4"/>
    </row>
    <row r="28" spans="3:19" x14ac:dyDescent="0.15">
      <c r="D28" t="s">
        <v>90</v>
      </c>
      <c r="E28" t="s">
        <v>17</v>
      </c>
      <c r="F28" t="s">
        <v>23</v>
      </c>
      <c r="G28" t="s">
        <v>91</v>
      </c>
      <c r="H28" t="s">
        <v>92</v>
      </c>
      <c r="I28" t="s">
        <v>93</v>
      </c>
      <c r="K28" s="21"/>
      <c r="L28" s="40" t="s">
        <v>90</v>
      </c>
      <c r="M28" s="6" t="s">
        <v>17</v>
      </c>
      <c r="N28" s="7">
        <v>25</v>
      </c>
      <c r="O28" s="7">
        <v>75000</v>
      </c>
      <c r="P28" s="7">
        <f t="shared" si="2"/>
        <v>1875000</v>
      </c>
      <c r="Q28" s="25">
        <f t="shared" si="3"/>
        <v>220.58823529411765</v>
      </c>
      <c r="R28" s="4"/>
      <c r="S28" s="4"/>
    </row>
    <row r="29" spans="3:19" x14ac:dyDescent="0.15">
      <c r="D29" t="s">
        <v>94</v>
      </c>
      <c r="E29" t="s">
        <v>17</v>
      </c>
      <c r="F29" t="s">
        <v>38</v>
      </c>
      <c r="G29" t="s">
        <v>95</v>
      </c>
      <c r="H29" t="s">
        <v>88</v>
      </c>
      <c r="I29" t="s">
        <v>96</v>
      </c>
      <c r="K29" s="21"/>
      <c r="L29" s="40" t="s">
        <v>94</v>
      </c>
      <c r="M29" s="6" t="s">
        <v>17</v>
      </c>
      <c r="N29" s="7">
        <v>5</v>
      </c>
      <c r="O29" s="7">
        <v>25000</v>
      </c>
      <c r="P29" s="7">
        <f t="shared" si="2"/>
        <v>125000</v>
      </c>
      <c r="Q29" s="25">
        <f t="shared" si="3"/>
        <v>14.705882352941176</v>
      </c>
      <c r="R29" s="4"/>
      <c r="S29" s="4"/>
    </row>
    <row r="30" spans="3:19" x14ac:dyDescent="0.15">
      <c r="D30" t="s">
        <v>97</v>
      </c>
      <c r="E30" t="s">
        <v>98</v>
      </c>
      <c r="F30" t="s">
        <v>99</v>
      </c>
      <c r="G30" t="s">
        <v>95</v>
      </c>
      <c r="H30" t="s">
        <v>71</v>
      </c>
      <c r="I30" t="s">
        <v>72</v>
      </c>
      <c r="K30" s="21"/>
      <c r="L30" s="40" t="s">
        <v>97</v>
      </c>
      <c r="M30" s="6" t="s">
        <v>98</v>
      </c>
      <c r="N30" s="7">
        <v>8</v>
      </c>
      <c r="O30" s="7">
        <v>25000</v>
      </c>
      <c r="P30" s="7">
        <f t="shared" si="2"/>
        <v>200000</v>
      </c>
      <c r="Q30" s="25">
        <f t="shared" si="3"/>
        <v>23.529411764705884</v>
      </c>
      <c r="R30" s="4"/>
      <c r="S30" s="4"/>
    </row>
    <row r="31" spans="3:19" x14ac:dyDescent="0.15">
      <c r="D31" t="s">
        <v>100</v>
      </c>
      <c r="E31" t="s">
        <v>101</v>
      </c>
      <c r="F31" t="s">
        <v>13</v>
      </c>
      <c r="G31" t="s">
        <v>74</v>
      </c>
      <c r="H31" t="s">
        <v>74</v>
      </c>
      <c r="I31" t="s">
        <v>89</v>
      </c>
      <c r="K31" s="21"/>
      <c r="L31" s="40" t="s">
        <v>100</v>
      </c>
      <c r="M31" s="6" t="s">
        <v>101</v>
      </c>
      <c r="N31" s="7">
        <v>1</v>
      </c>
      <c r="O31" s="7">
        <v>250000</v>
      </c>
      <c r="P31" s="7">
        <f t="shared" si="2"/>
        <v>250000</v>
      </c>
      <c r="Q31" s="25">
        <f t="shared" si="3"/>
        <v>29.411764705882351</v>
      </c>
      <c r="R31" s="4"/>
      <c r="S31" s="4"/>
    </row>
    <row r="32" spans="3:19" x14ac:dyDescent="0.15">
      <c r="D32" t="s">
        <v>102</v>
      </c>
      <c r="E32" t="s">
        <v>103</v>
      </c>
      <c r="F32" t="s">
        <v>87</v>
      </c>
      <c r="G32" t="s">
        <v>104</v>
      </c>
      <c r="H32" t="s">
        <v>105</v>
      </c>
      <c r="I32" t="s">
        <v>106</v>
      </c>
      <c r="K32" s="21"/>
      <c r="L32" s="40" t="s">
        <v>102</v>
      </c>
      <c r="M32" s="6" t="s">
        <v>103</v>
      </c>
      <c r="N32" s="7">
        <v>2</v>
      </c>
      <c r="O32" s="7">
        <v>600000</v>
      </c>
      <c r="P32" s="7">
        <f t="shared" si="2"/>
        <v>1200000</v>
      </c>
      <c r="Q32" s="25">
        <f>P32/$Q$7</f>
        <v>141.1764705882353</v>
      </c>
      <c r="R32" s="4"/>
      <c r="S32" s="4"/>
    </row>
    <row r="33" spans="3:19" x14ac:dyDescent="0.15">
      <c r="D33" t="s">
        <v>107</v>
      </c>
      <c r="H33" t="s">
        <v>108</v>
      </c>
      <c r="I33" t="s">
        <v>109</v>
      </c>
      <c r="K33" s="21"/>
      <c r="L33" s="42" t="s">
        <v>107</v>
      </c>
      <c r="M33" s="26"/>
      <c r="N33" s="7"/>
      <c r="O33" s="7"/>
      <c r="P33" s="12">
        <f>SUM(P20:P32)</f>
        <v>29467000</v>
      </c>
      <c r="Q33" s="28">
        <f>SUM(Q20:Q32)</f>
        <v>3466.705882352941</v>
      </c>
      <c r="R33" s="4"/>
      <c r="S33" s="4"/>
    </row>
    <row r="34" spans="3:19" x14ac:dyDescent="0.15">
      <c r="D34" t="s">
        <v>110</v>
      </c>
      <c r="G34" t="s">
        <v>111</v>
      </c>
      <c r="H34" t="s">
        <v>112</v>
      </c>
      <c r="I34" t="s">
        <v>113</v>
      </c>
      <c r="K34" s="21"/>
      <c r="L34" s="40" t="s">
        <v>110</v>
      </c>
      <c r="M34" s="6"/>
      <c r="N34" s="7"/>
      <c r="O34" s="7">
        <v>0.03</v>
      </c>
      <c r="P34" s="7">
        <f>P33*O34</f>
        <v>884010</v>
      </c>
      <c r="Q34" s="25">
        <f>P34/$Q$7</f>
        <v>104.00117647058823</v>
      </c>
      <c r="R34" s="4"/>
      <c r="S34" s="4"/>
    </row>
    <row r="35" spans="3:19" x14ac:dyDescent="0.15">
      <c r="D35" t="s">
        <v>114</v>
      </c>
      <c r="G35" t="s">
        <v>115</v>
      </c>
      <c r="H35" t="s">
        <v>116</v>
      </c>
      <c r="I35" t="s">
        <v>117</v>
      </c>
      <c r="K35" s="21"/>
      <c r="L35" s="40" t="s">
        <v>114</v>
      </c>
      <c r="M35" s="6"/>
      <c r="N35" s="7"/>
      <c r="O35" s="7">
        <v>0.25</v>
      </c>
      <c r="P35" s="7">
        <f>P33*O35</f>
        <v>7366750</v>
      </c>
      <c r="Q35" s="25">
        <f>P35/$Q$7</f>
        <v>866.67647058823525</v>
      </c>
      <c r="R35" s="4"/>
      <c r="S35" s="4"/>
    </row>
    <row r="36" spans="3:19" x14ac:dyDescent="0.15">
      <c r="D36" t="s">
        <v>118</v>
      </c>
      <c r="H36" t="s">
        <v>119</v>
      </c>
      <c r="I36" t="s">
        <v>120</v>
      </c>
      <c r="K36" s="21"/>
      <c r="L36" s="42" t="s">
        <v>118</v>
      </c>
      <c r="M36" s="26"/>
      <c r="N36" s="7"/>
      <c r="O36" s="7"/>
      <c r="P36" s="12">
        <f>SUM(P33:P35)</f>
        <v>37717760</v>
      </c>
      <c r="Q36" s="28">
        <f>SUM(Q33:Q35)</f>
        <v>4437.3835294117644</v>
      </c>
      <c r="R36" s="4"/>
      <c r="S36" s="4"/>
    </row>
    <row r="37" spans="3:19" x14ac:dyDescent="0.15">
      <c r="C37" t="s">
        <v>121</v>
      </c>
      <c r="D37" t="s">
        <v>122</v>
      </c>
      <c r="K37" s="21" t="s">
        <v>121</v>
      </c>
      <c r="L37" s="21" t="s">
        <v>122</v>
      </c>
      <c r="M37" s="14"/>
      <c r="N37" s="7"/>
      <c r="O37" s="7"/>
      <c r="P37" s="7"/>
      <c r="Q37" s="22"/>
      <c r="R37" s="4"/>
      <c r="S37" s="4"/>
    </row>
    <row r="38" spans="3:19" x14ac:dyDescent="0.15">
      <c r="D38" t="s">
        <v>123</v>
      </c>
      <c r="E38" t="s">
        <v>17</v>
      </c>
      <c r="F38" t="s">
        <v>124</v>
      </c>
      <c r="G38" t="s">
        <v>125</v>
      </c>
      <c r="H38" t="s">
        <v>126</v>
      </c>
      <c r="I38" t="s">
        <v>127</v>
      </c>
      <c r="K38" s="21"/>
      <c r="L38" s="40" t="s">
        <v>123</v>
      </c>
      <c r="M38" s="6" t="s">
        <v>17</v>
      </c>
      <c r="N38" s="7">
        <v>3800</v>
      </c>
      <c r="O38" s="7">
        <v>4000</v>
      </c>
      <c r="P38" s="7">
        <f t="shared" ref="P38:P55" si="4">N38*O38</f>
        <v>15200000</v>
      </c>
      <c r="Q38" s="25">
        <f>P38/$Q$7</f>
        <v>1788.2352941176471</v>
      </c>
      <c r="R38" s="4"/>
      <c r="S38" s="4"/>
    </row>
    <row r="39" spans="3:19" x14ac:dyDescent="0.15">
      <c r="D39" t="s">
        <v>63</v>
      </c>
      <c r="E39" t="s">
        <v>64</v>
      </c>
      <c r="F39" t="s">
        <v>128</v>
      </c>
      <c r="G39" t="s">
        <v>66</v>
      </c>
      <c r="H39" t="s">
        <v>129</v>
      </c>
      <c r="I39" t="s">
        <v>130</v>
      </c>
      <c r="K39" s="21"/>
      <c r="L39" s="40" t="s">
        <v>63</v>
      </c>
      <c r="M39" s="6" t="s">
        <v>64</v>
      </c>
      <c r="N39" s="7">
        <v>10.7</v>
      </c>
      <c r="O39" s="7">
        <v>1600000</v>
      </c>
      <c r="P39" s="7">
        <f t="shared" si="4"/>
        <v>17120000</v>
      </c>
      <c r="Q39" s="25">
        <f t="shared" ref="Q39:Q55" si="5">P39/$Q$7</f>
        <v>2014.1176470588234</v>
      </c>
      <c r="R39" s="4"/>
      <c r="S39" s="4"/>
    </row>
    <row r="40" spans="3:19" x14ac:dyDescent="0.15">
      <c r="D40" t="s">
        <v>69</v>
      </c>
      <c r="E40" t="s">
        <v>103</v>
      </c>
      <c r="F40">
        <v>2</v>
      </c>
      <c r="G40" t="s">
        <v>131</v>
      </c>
      <c r="H40" t="s">
        <v>132</v>
      </c>
      <c r="I40" t="s">
        <v>133</v>
      </c>
      <c r="K40" s="21"/>
      <c r="L40" s="40" t="s">
        <v>69</v>
      </c>
      <c r="M40" s="6" t="s">
        <v>103</v>
      </c>
      <c r="N40" s="7">
        <v>2</v>
      </c>
      <c r="O40" s="7">
        <v>2000000</v>
      </c>
      <c r="P40" s="7">
        <f t="shared" si="4"/>
        <v>4000000</v>
      </c>
      <c r="Q40" s="25">
        <f t="shared" si="5"/>
        <v>470.58823529411762</v>
      </c>
      <c r="R40" s="4"/>
      <c r="S40" s="4"/>
    </row>
    <row r="41" spans="3:19" x14ac:dyDescent="0.15">
      <c r="D41" t="s">
        <v>134</v>
      </c>
      <c r="E41" t="s">
        <v>135</v>
      </c>
      <c r="F41">
        <v>5</v>
      </c>
      <c r="G41" t="s">
        <v>74</v>
      </c>
      <c r="H41" t="s">
        <v>136</v>
      </c>
      <c r="I41" t="s">
        <v>137</v>
      </c>
      <c r="K41" s="21"/>
      <c r="L41" s="40" t="s">
        <v>134</v>
      </c>
      <c r="M41" s="6" t="s">
        <v>135</v>
      </c>
      <c r="N41" s="7">
        <v>5</v>
      </c>
      <c r="O41" s="7">
        <v>250000</v>
      </c>
      <c r="P41" s="7">
        <f t="shared" si="4"/>
        <v>1250000</v>
      </c>
      <c r="Q41" s="25">
        <f t="shared" si="5"/>
        <v>147.05882352941177</v>
      </c>
      <c r="R41" s="4"/>
      <c r="S41" s="4"/>
    </row>
    <row r="42" spans="3:19" x14ac:dyDescent="0.15">
      <c r="D42" t="s">
        <v>77</v>
      </c>
      <c r="E42" t="s">
        <v>78</v>
      </c>
      <c r="F42">
        <v>65</v>
      </c>
      <c r="G42" t="s">
        <v>10</v>
      </c>
      <c r="H42" t="s">
        <v>138</v>
      </c>
      <c r="I42" t="s">
        <v>139</v>
      </c>
      <c r="K42" s="21"/>
      <c r="L42" s="40" t="s">
        <v>77</v>
      </c>
      <c r="M42" s="6" t="s">
        <v>78</v>
      </c>
      <c r="N42" s="7">
        <v>65</v>
      </c>
      <c r="O42" s="7">
        <v>85000</v>
      </c>
      <c r="P42" s="7">
        <f t="shared" si="4"/>
        <v>5525000</v>
      </c>
      <c r="Q42" s="25">
        <f t="shared" si="5"/>
        <v>650</v>
      </c>
      <c r="R42" s="4"/>
      <c r="S42" s="4"/>
    </row>
    <row r="43" spans="3:19" x14ac:dyDescent="0.15">
      <c r="D43" t="s">
        <v>81</v>
      </c>
      <c r="E43" t="s">
        <v>78</v>
      </c>
      <c r="F43">
        <v>52</v>
      </c>
      <c r="G43" t="s">
        <v>24</v>
      </c>
      <c r="H43" t="s">
        <v>140</v>
      </c>
      <c r="I43" t="s">
        <v>141</v>
      </c>
      <c r="K43" s="21"/>
      <c r="L43" s="40" t="s">
        <v>81</v>
      </c>
      <c r="M43" s="6" t="s">
        <v>78</v>
      </c>
      <c r="N43" s="7">
        <v>52</v>
      </c>
      <c r="O43" s="7">
        <v>30000</v>
      </c>
      <c r="P43" s="7">
        <f t="shared" si="4"/>
        <v>1560000</v>
      </c>
      <c r="Q43" s="25">
        <f t="shared" si="5"/>
        <v>183.52941176470588</v>
      </c>
      <c r="R43" s="4"/>
      <c r="S43" s="4"/>
    </row>
    <row r="44" spans="3:19" x14ac:dyDescent="0.15">
      <c r="D44" t="s">
        <v>85</v>
      </c>
      <c r="E44" t="s">
        <v>86</v>
      </c>
      <c r="F44">
        <v>5</v>
      </c>
      <c r="G44" t="s">
        <v>88</v>
      </c>
      <c r="H44" t="s">
        <v>142</v>
      </c>
      <c r="I44" t="s">
        <v>143</v>
      </c>
      <c r="K44" s="21"/>
      <c r="L44" s="40" t="s">
        <v>85</v>
      </c>
      <c r="M44" s="6" t="s">
        <v>86</v>
      </c>
      <c r="N44" s="7">
        <v>5</v>
      </c>
      <c r="O44" s="7">
        <v>125000</v>
      </c>
      <c r="P44" s="7">
        <f t="shared" si="4"/>
        <v>625000</v>
      </c>
      <c r="Q44" s="25">
        <f t="shared" si="5"/>
        <v>73.529411764705884</v>
      </c>
      <c r="R44" s="4"/>
      <c r="S44" s="4"/>
    </row>
    <row r="45" spans="3:19" x14ac:dyDescent="0.15">
      <c r="D45" t="s">
        <v>90</v>
      </c>
      <c r="E45" t="s">
        <v>17</v>
      </c>
      <c r="F45">
        <v>50</v>
      </c>
      <c r="G45" t="s">
        <v>91</v>
      </c>
      <c r="H45" t="s">
        <v>75</v>
      </c>
      <c r="I45" t="s">
        <v>76</v>
      </c>
      <c r="K45" s="21"/>
      <c r="L45" s="40" t="s">
        <v>90</v>
      </c>
      <c r="M45" s="6" t="s">
        <v>17</v>
      </c>
      <c r="N45" s="7">
        <v>50</v>
      </c>
      <c r="O45" s="7">
        <v>75000</v>
      </c>
      <c r="P45" s="7">
        <f t="shared" si="4"/>
        <v>3750000</v>
      </c>
      <c r="Q45" s="25">
        <f t="shared" si="5"/>
        <v>441.1764705882353</v>
      </c>
      <c r="R45" s="4"/>
      <c r="S45" s="4"/>
    </row>
    <row r="46" spans="3:19" x14ac:dyDescent="0.15">
      <c r="D46" t="s">
        <v>94</v>
      </c>
      <c r="E46" t="s">
        <v>17</v>
      </c>
      <c r="F46">
        <v>8</v>
      </c>
      <c r="G46" t="s">
        <v>95</v>
      </c>
      <c r="H46" t="s">
        <v>71</v>
      </c>
      <c r="I46" t="s">
        <v>72</v>
      </c>
      <c r="K46" s="21"/>
      <c r="L46" s="40" t="s">
        <v>94</v>
      </c>
      <c r="M46" s="6" t="s">
        <v>17</v>
      </c>
      <c r="N46" s="7">
        <v>8</v>
      </c>
      <c r="O46" s="7">
        <v>25000</v>
      </c>
      <c r="P46" s="7">
        <f t="shared" si="4"/>
        <v>200000</v>
      </c>
      <c r="Q46" s="25">
        <f t="shared" si="5"/>
        <v>23.529411764705884</v>
      </c>
      <c r="R46" s="4"/>
      <c r="S46" s="4"/>
    </row>
    <row r="47" spans="3:19" x14ac:dyDescent="0.15">
      <c r="D47" t="s">
        <v>144</v>
      </c>
      <c r="E47" t="s">
        <v>17</v>
      </c>
      <c r="F47">
        <v>10</v>
      </c>
      <c r="G47" t="s">
        <v>145</v>
      </c>
      <c r="H47" t="s">
        <v>146</v>
      </c>
      <c r="I47" t="s">
        <v>147</v>
      </c>
      <c r="K47" s="21"/>
      <c r="L47" s="40" t="s">
        <v>144</v>
      </c>
      <c r="M47" s="6" t="s">
        <v>17</v>
      </c>
      <c r="N47" s="7">
        <v>10</v>
      </c>
      <c r="O47" s="7">
        <v>8000</v>
      </c>
      <c r="P47" s="7">
        <f t="shared" si="4"/>
        <v>80000</v>
      </c>
      <c r="Q47" s="25">
        <f t="shared" si="5"/>
        <v>9.4117647058823533</v>
      </c>
      <c r="R47" s="4"/>
      <c r="S47" s="4"/>
    </row>
    <row r="48" spans="3:19" x14ac:dyDescent="0.15">
      <c r="D48" t="s">
        <v>97</v>
      </c>
      <c r="E48" t="s">
        <v>98</v>
      </c>
      <c r="F48">
        <v>10</v>
      </c>
      <c r="G48" t="s">
        <v>95</v>
      </c>
      <c r="H48" t="s">
        <v>74</v>
      </c>
      <c r="I48" t="s">
        <v>89</v>
      </c>
      <c r="K48" s="21"/>
      <c r="L48" s="40" t="s">
        <v>97</v>
      </c>
      <c r="M48" s="6" t="s">
        <v>98</v>
      </c>
      <c r="N48" s="7">
        <v>10</v>
      </c>
      <c r="O48" s="7">
        <v>25000</v>
      </c>
      <c r="P48" s="7">
        <f t="shared" si="4"/>
        <v>250000</v>
      </c>
      <c r="Q48" s="25">
        <f t="shared" si="5"/>
        <v>29.411764705882351</v>
      </c>
      <c r="R48" s="4"/>
      <c r="S48" s="4"/>
    </row>
    <row r="49" spans="3:19" x14ac:dyDescent="0.15">
      <c r="D49" t="s">
        <v>85</v>
      </c>
      <c r="E49" t="s">
        <v>86</v>
      </c>
      <c r="F49">
        <v>10</v>
      </c>
      <c r="G49" t="s">
        <v>55</v>
      </c>
      <c r="H49" t="s">
        <v>148</v>
      </c>
      <c r="I49" t="s">
        <v>149</v>
      </c>
      <c r="K49" s="21"/>
      <c r="L49" s="40" t="s">
        <v>85</v>
      </c>
      <c r="M49" s="6" t="s">
        <v>86</v>
      </c>
      <c r="N49" s="7">
        <v>10</v>
      </c>
      <c r="O49" s="7">
        <v>100000</v>
      </c>
      <c r="P49" s="7">
        <f t="shared" si="4"/>
        <v>1000000</v>
      </c>
      <c r="Q49" s="25">
        <f t="shared" si="5"/>
        <v>117.64705882352941</v>
      </c>
      <c r="R49" s="4"/>
      <c r="S49" s="4"/>
    </row>
    <row r="50" spans="3:19" x14ac:dyDescent="0.15">
      <c r="D50" t="s">
        <v>150</v>
      </c>
      <c r="E50" t="s">
        <v>151</v>
      </c>
      <c r="F50" t="s">
        <v>152</v>
      </c>
      <c r="G50" t="s">
        <v>25</v>
      </c>
      <c r="H50" t="s">
        <v>153</v>
      </c>
      <c r="I50" t="s">
        <v>154</v>
      </c>
      <c r="K50" s="21"/>
      <c r="L50" s="40" t="s">
        <v>150</v>
      </c>
      <c r="M50" s="6" t="s">
        <v>151</v>
      </c>
      <c r="N50" s="7">
        <v>6.16</v>
      </c>
      <c r="O50" s="7">
        <v>750000</v>
      </c>
      <c r="P50" s="7">
        <f t="shared" si="4"/>
        <v>4620000</v>
      </c>
      <c r="Q50" s="25">
        <f t="shared" si="5"/>
        <v>543.52941176470586</v>
      </c>
      <c r="R50" s="4"/>
      <c r="S50" s="4"/>
    </row>
    <row r="51" spans="3:19" x14ac:dyDescent="0.15">
      <c r="D51" t="s">
        <v>155</v>
      </c>
      <c r="E51" t="s">
        <v>151</v>
      </c>
      <c r="F51" t="s">
        <v>156</v>
      </c>
      <c r="G51" t="s">
        <v>157</v>
      </c>
      <c r="H51" t="s">
        <v>158</v>
      </c>
      <c r="I51" t="s">
        <v>159</v>
      </c>
      <c r="K51" s="21"/>
      <c r="L51" s="40" t="s">
        <v>155</v>
      </c>
      <c r="M51" s="6" t="s">
        <v>151</v>
      </c>
      <c r="N51" s="7">
        <v>24.96</v>
      </c>
      <c r="O51" s="7">
        <v>850000</v>
      </c>
      <c r="P51" s="7">
        <f t="shared" si="4"/>
        <v>21216000</v>
      </c>
      <c r="Q51" s="25">
        <f t="shared" si="5"/>
        <v>2496</v>
      </c>
      <c r="R51" s="4"/>
      <c r="S51" s="4"/>
    </row>
    <row r="52" spans="3:19" x14ac:dyDescent="0.15">
      <c r="D52" t="s">
        <v>160</v>
      </c>
      <c r="E52" t="s">
        <v>151</v>
      </c>
      <c r="F52" t="s">
        <v>161</v>
      </c>
      <c r="G52" t="s">
        <v>162</v>
      </c>
      <c r="H52" t="s">
        <v>163</v>
      </c>
      <c r="I52" t="s">
        <v>164</v>
      </c>
      <c r="K52" s="21"/>
      <c r="L52" s="40" t="s">
        <v>160</v>
      </c>
      <c r="M52" s="6" t="s">
        <v>151</v>
      </c>
      <c r="N52" s="7">
        <v>14.56</v>
      </c>
      <c r="O52" s="7">
        <v>900000</v>
      </c>
      <c r="P52" s="7">
        <f t="shared" si="4"/>
        <v>13104000</v>
      </c>
      <c r="Q52" s="25">
        <f t="shared" si="5"/>
        <v>1541.6470588235295</v>
      </c>
      <c r="R52" s="4"/>
      <c r="S52" s="4"/>
    </row>
    <row r="53" spans="3:19" x14ac:dyDescent="0.15">
      <c r="D53" t="s">
        <v>165</v>
      </c>
      <c r="E53" t="s">
        <v>151</v>
      </c>
      <c r="F53" t="s">
        <v>166</v>
      </c>
      <c r="G53" t="s">
        <v>167</v>
      </c>
      <c r="H53" t="s">
        <v>168</v>
      </c>
      <c r="I53" t="s">
        <v>169</v>
      </c>
      <c r="K53" s="21"/>
      <c r="L53" s="40" t="s">
        <v>165</v>
      </c>
      <c r="M53" s="6" t="s">
        <v>151</v>
      </c>
      <c r="N53" s="7">
        <v>130.16</v>
      </c>
      <c r="O53" s="7">
        <v>110000</v>
      </c>
      <c r="P53" s="7">
        <f t="shared" si="4"/>
        <v>14317600</v>
      </c>
      <c r="Q53" s="25">
        <f t="shared" si="5"/>
        <v>1684.4235294117648</v>
      </c>
      <c r="R53" s="4"/>
      <c r="S53" s="4"/>
    </row>
    <row r="54" spans="3:19" x14ac:dyDescent="0.15">
      <c r="D54" t="s">
        <v>170</v>
      </c>
      <c r="E54" t="s">
        <v>171</v>
      </c>
      <c r="F54" t="s">
        <v>172</v>
      </c>
      <c r="G54" t="s">
        <v>173</v>
      </c>
      <c r="H54" t="s">
        <v>174</v>
      </c>
      <c r="I54" t="s">
        <v>175</v>
      </c>
      <c r="K54" s="21"/>
      <c r="L54" s="40" t="s">
        <v>170</v>
      </c>
      <c r="M54" s="6" t="s">
        <v>171</v>
      </c>
      <c r="N54" s="7">
        <v>132.5</v>
      </c>
      <c r="O54" s="7">
        <v>8500</v>
      </c>
      <c r="P54" s="7">
        <f t="shared" si="4"/>
        <v>1126250</v>
      </c>
      <c r="Q54" s="25">
        <f t="shared" si="5"/>
        <v>132.5</v>
      </c>
      <c r="R54" s="4"/>
      <c r="S54" s="4"/>
    </row>
    <row r="55" spans="3:19" x14ac:dyDescent="0.15">
      <c r="D55" t="s">
        <v>176</v>
      </c>
      <c r="E55" t="s">
        <v>151</v>
      </c>
      <c r="F55" t="s">
        <v>177</v>
      </c>
      <c r="G55" t="s">
        <v>178</v>
      </c>
      <c r="H55" t="s">
        <v>179</v>
      </c>
      <c r="I55" t="s">
        <v>180</v>
      </c>
      <c r="K55" s="21"/>
      <c r="L55" s="40" t="s">
        <v>176</v>
      </c>
      <c r="M55" s="6" t="s">
        <v>151</v>
      </c>
      <c r="N55" s="7">
        <v>152</v>
      </c>
      <c r="O55" s="7">
        <v>62000</v>
      </c>
      <c r="P55" s="7">
        <f t="shared" si="4"/>
        <v>9424000</v>
      </c>
      <c r="Q55" s="25">
        <f t="shared" si="5"/>
        <v>1108.7058823529412</v>
      </c>
      <c r="R55" s="4"/>
      <c r="S55" s="4"/>
    </row>
    <row r="56" spans="3:19" x14ac:dyDescent="0.15">
      <c r="D56" t="s">
        <v>181</v>
      </c>
      <c r="H56" t="s">
        <v>182</v>
      </c>
      <c r="I56" t="s">
        <v>183</v>
      </c>
      <c r="K56" s="21"/>
      <c r="L56" s="41" t="s">
        <v>181</v>
      </c>
      <c r="M56" s="11"/>
      <c r="N56" s="7"/>
      <c r="O56" s="7"/>
      <c r="P56" s="12">
        <f>SUM(P38:P55)</f>
        <v>114367850</v>
      </c>
      <c r="Q56" s="30">
        <f>SUM(Q38:Q55)</f>
        <v>13455.041176470588</v>
      </c>
      <c r="R56" s="4"/>
      <c r="S56" s="4"/>
    </row>
    <row r="57" spans="3:19" x14ac:dyDescent="0.15">
      <c r="D57" t="s">
        <v>184</v>
      </c>
      <c r="G57" t="s">
        <v>185</v>
      </c>
      <c r="H57" t="s">
        <v>186</v>
      </c>
      <c r="I57" t="s">
        <v>187</v>
      </c>
      <c r="K57" s="21"/>
      <c r="L57" s="40" t="s">
        <v>184</v>
      </c>
      <c r="M57" s="6"/>
      <c r="N57" s="7"/>
      <c r="O57" s="7">
        <v>0.05</v>
      </c>
      <c r="P57" s="7">
        <f>O57*$P$56</f>
        <v>5718392.5</v>
      </c>
      <c r="Q57" s="25">
        <f>P57/$Q$7</f>
        <v>672.75205882352941</v>
      </c>
      <c r="R57" s="4"/>
      <c r="S57" s="4"/>
    </row>
    <row r="58" spans="3:19" x14ac:dyDescent="0.15">
      <c r="D58" t="s">
        <v>188</v>
      </c>
      <c r="G58" t="s">
        <v>189</v>
      </c>
      <c r="H58" t="s">
        <v>190</v>
      </c>
      <c r="I58" t="s">
        <v>191</v>
      </c>
      <c r="K58" s="21"/>
      <c r="L58" s="40" t="s">
        <v>188</v>
      </c>
      <c r="M58" s="6"/>
      <c r="N58" s="7"/>
      <c r="O58" s="7">
        <v>0.1</v>
      </c>
      <c r="P58" s="7">
        <f t="shared" ref="P58:P61" si="6">O58*$P$56</f>
        <v>11436785</v>
      </c>
      <c r="Q58" s="25">
        <f>P58/$Q$7</f>
        <v>1345.5041176470588</v>
      </c>
      <c r="R58" s="4"/>
      <c r="S58" s="4"/>
    </row>
    <row r="59" spans="3:19" x14ac:dyDescent="0.15">
      <c r="D59" t="s">
        <v>192</v>
      </c>
      <c r="G59" t="s">
        <v>185</v>
      </c>
      <c r="H59" t="s">
        <v>186</v>
      </c>
      <c r="I59" t="s">
        <v>187</v>
      </c>
      <c r="K59" s="21"/>
      <c r="L59" s="40" t="s">
        <v>192</v>
      </c>
      <c r="M59" s="6"/>
      <c r="N59" s="7"/>
      <c r="O59" s="7">
        <v>0.05</v>
      </c>
      <c r="P59" s="7">
        <f t="shared" si="6"/>
        <v>5718392.5</v>
      </c>
      <c r="Q59" s="25">
        <f>P59/$Q$7</f>
        <v>672.75205882352941</v>
      </c>
      <c r="R59" s="4"/>
      <c r="S59" s="4"/>
    </row>
    <row r="60" spans="3:19" x14ac:dyDescent="0.15">
      <c r="D60" t="s">
        <v>193</v>
      </c>
      <c r="G60" t="s">
        <v>185</v>
      </c>
      <c r="H60" t="s">
        <v>186</v>
      </c>
      <c r="I60" t="s">
        <v>187</v>
      </c>
      <c r="K60" s="21"/>
      <c r="L60" s="40" t="s">
        <v>193</v>
      </c>
      <c r="M60" s="6"/>
      <c r="N60" s="7"/>
      <c r="O60" s="7">
        <v>0.05</v>
      </c>
      <c r="P60" s="7">
        <f t="shared" si="6"/>
        <v>5718392.5</v>
      </c>
      <c r="Q60" s="25">
        <f>P60/$Q$7</f>
        <v>672.75205882352941</v>
      </c>
      <c r="R60" s="4"/>
      <c r="S60" s="4"/>
    </row>
    <row r="61" spans="3:19" x14ac:dyDescent="0.15">
      <c r="D61" t="s">
        <v>194</v>
      </c>
      <c r="G61" t="s">
        <v>115</v>
      </c>
      <c r="H61" t="s">
        <v>195</v>
      </c>
      <c r="I61" t="s">
        <v>196</v>
      </c>
      <c r="K61" s="21"/>
      <c r="L61" s="40" t="s">
        <v>194</v>
      </c>
      <c r="M61" s="6"/>
      <c r="N61" s="7"/>
      <c r="O61" s="7">
        <v>0.25</v>
      </c>
      <c r="P61" s="7">
        <f t="shared" si="6"/>
        <v>28591962.5</v>
      </c>
      <c r="Q61" s="25">
        <f>P61/$Q$7</f>
        <v>3363.7602941176469</v>
      </c>
      <c r="R61" s="4"/>
      <c r="S61" s="4"/>
    </row>
    <row r="62" spans="3:19" x14ac:dyDescent="0.15">
      <c r="D62" t="s">
        <v>197</v>
      </c>
      <c r="H62" t="s">
        <v>198</v>
      </c>
      <c r="I62" t="s">
        <v>199</v>
      </c>
      <c r="K62" s="21"/>
      <c r="L62" s="42" t="s">
        <v>197</v>
      </c>
      <c r="M62" s="26"/>
      <c r="N62" s="7"/>
      <c r="O62" s="7"/>
      <c r="P62" s="12">
        <f>SUM(P56:P61)</f>
        <v>171551775</v>
      </c>
      <c r="Q62" s="28">
        <f>SUM(Q56:Q61)</f>
        <v>20182.561764705883</v>
      </c>
      <c r="R62" s="4"/>
      <c r="S62" s="4"/>
    </row>
    <row r="63" spans="3:19" x14ac:dyDescent="0.15">
      <c r="C63" t="s">
        <v>200</v>
      </c>
      <c r="D63" t="s">
        <v>201</v>
      </c>
      <c r="K63" s="21" t="s">
        <v>200</v>
      </c>
      <c r="L63" s="21" t="s">
        <v>201</v>
      </c>
      <c r="M63" s="14"/>
      <c r="N63" s="7"/>
      <c r="O63" s="7"/>
      <c r="P63" s="7"/>
      <c r="Q63" s="22"/>
      <c r="R63" s="4"/>
      <c r="S63" s="4"/>
    </row>
    <row r="64" spans="3:19" x14ac:dyDescent="0.15">
      <c r="D64" t="s">
        <v>202</v>
      </c>
      <c r="E64" t="s">
        <v>17</v>
      </c>
      <c r="F64">
        <v>7</v>
      </c>
      <c r="G64" t="s">
        <v>91</v>
      </c>
      <c r="H64" t="s">
        <v>203</v>
      </c>
      <c r="I64" t="s">
        <v>204</v>
      </c>
      <c r="K64" s="21"/>
      <c r="L64" s="40" t="s">
        <v>202</v>
      </c>
      <c r="M64" s="6" t="s">
        <v>17</v>
      </c>
      <c r="N64" s="7">
        <v>7</v>
      </c>
      <c r="O64" s="7">
        <v>75000</v>
      </c>
      <c r="P64" s="7">
        <f t="shared" ref="P64:P71" si="7">N64*O64</f>
        <v>525000</v>
      </c>
      <c r="Q64" s="25">
        <f t="shared" ref="Q64:Q71" si="8">P64/$Q$7</f>
        <v>61.764705882352942</v>
      </c>
      <c r="R64" s="4"/>
      <c r="S64" s="4"/>
    </row>
    <row r="65" spans="3:19" x14ac:dyDescent="0.15">
      <c r="D65" t="s">
        <v>94</v>
      </c>
      <c r="E65" t="s">
        <v>17</v>
      </c>
      <c r="F65">
        <v>83</v>
      </c>
      <c r="G65" t="s">
        <v>29</v>
      </c>
      <c r="H65" t="s">
        <v>205</v>
      </c>
      <c r="I65" t="s">
        <v>206</v>
      </c>
      <c r="K65" s="21"/>
      <c r="L65" s="40" t="s">
        <v>94</v>
      </c>
      <c r="M65" s="6" t="s">
        <v>17</v>
      </c>
      <c r="N65" s="7">
        <v>83</v>
      </c>
      <c r="O65" s="7">
        <v>35000</v>
      </c>
      <c r="P65" s="7">
        <f t="shared" si="7"/>
        <v>2905000</v>
      </c>
      <c r="Q65" s="25">
        <f t="shared" si="8"/>
        <v>341.76470588235293</v>
      </c>
      <c r="R65" s="4"/>
      <c r="S65" s="4"/>
    </row>
    <row r="66" spans="3:19" x14ac:dyDescent="0.15">
      <c r="D66" t="s">
        <v>207</v>
      </c>
      <c r="E66" t="s">
        <v>17</v>
      </c>
      <c r="F66">
        <v>120</v>
      </c>
      <c r="G66" t="s">
        <v>95</v>
      </c>
      <c r="H66" t="s">
        <v>208</v>
      </c>
      <c r="I66" t="s">
        <v>209</v>
      </c>
      <c r="K66" s="21"/>
      <c r="L66" s="40" t="s">
        <v>207</v>
      </c>
      <c r="M66" s="6" t="s">
        <v>17</v>
      </c>
      <c r="N66" s="7">
        <v>120</v>
      </c>
      <c r="O66" s="7">
        <v>25000</v>
      </c>
      <c r="P66" s="7">
        <f t="shared" si="7"/>
        <v>3000000</v>
      </c>
      <c r="Q66" s="25">
        <f t="shared" si="8"/>
        <v>352.94117647058823</v>
      </c>
      <c r="R66" s="4"/>
      <c r="S66" s="4"/>
    </row>
    <row r="67" spans="3:19" x14ac:dyDescent="0.15">
      <c r="D67" t="s">
        <v>210</v>
      </c>
      <c r="E67" t="s">
        <v>17</v>
      </c>
      <c r="F67">
        <v>18</v>
      </c>
      <c r="G67" t="s">
        <v>211</v>
      </c>
      <c r="H67" t="s">
        <v>212</v>
      </c>
      <c r="I67" t="s">
        <v>213</v>
      </c>
      <c r="K67" s="21"/>
      <c r="L67" s="40" t="s">
        <v>210</v>
      </c>
      <c r="M67" s="6" t="s">
        <v>17</v>
      </c>
      <c r="N67" s="7">
        <v>18</v>
      </c>
      <c r="O67" s="7">
        <v>40000</v>
      </c>
      <c r="P67" s="7">
        <f t="shared" si="7"/>
        <v>720000</v>
      </c>
      <c r="Q67" s="25">
        <f t="shared" si="8"/>
        <v>84.705882352941174</v>
      </c>
      <c r="R67" s="4"/>
      <c r="S67" s="4"/>
    </row>
    <row r="68" spans="3:19" x14ac:dyDescent="0.15">
      <c r="D68" t="s">
        <v>97</v>
      </c>
      <c r="E68" t="s">
        <v>214</v>
      </c>
      <c r="F68">
        <v>2</v>
      </c>
      <c r="G68" t="s">
        <v>25</v>
      </c>
      <c r="H68" t="s">
        <v>40</v>
      </c>
      <c r="I68" t="s">
        <v>41</v>
      </c>
      <c r="K68" s="21"/>
      <c r="L68" s="40" t="s">
        <v>97</v>
      </c>
      <c r="M68" s="6" t="s">
        <v>214</v>
      </c>
      <c r="N68" s="7">
        <v>2</v>
      </c>
      <c r="O68" s="7">
        <v>750000</v>
      </c>
      <c r="P68" s="7">
        <f t="shared" si="7"/>
        <v>1500000</v>
      </c>
      <c r="Q68" s="25">
        <f t="shared" si="8"/>
        <v>176.47058823529412</v>
      </c>
      <c r="R68" s="4"/>
      <c r="S68" s="4"/>
    </row>
    <row r="69" spans="3:19" x14ac:dyDescent="0.15">
      <c r="D69" t="s">
        <v>215</v>
      </c>
      <c r="E69" t="s">
        <v>216</v>
      </c>
      <c r="F69">
        <v>2</v>
      </c>
      <c r="G69" t="s">
        <v>55</v>
      </c>
      <c r="H69" t="s">
        <v>71</v>
      </c>
      <c r="I69" t="s">
        <v>72</v>
      </c>
      <c r="K69" s="21"/>
      <c r="L69" s="40" t="s">
        <v>215</v>
      </c>
      <c r="M69" s="6" t="s">
        <v>216</v>
      </c>
      <c r="N69" s="7">
        <v>2</v>
      </c>
      <c r="O69" s="7">
        <v>100000</v>
      </c>
      <c r="P69" s="7">
        <f t="shared" si="7"/>
        <v>200000</v>
      </c>
      <c r="Q69" s="25">
        <f t="shared" si="8"/>
        <v>23.529411764705884</v>
      </c>
      <c r="R69" s="4"/>
      <c r="S69" s="4"/>
    </row>
    <row r="70" spans="3:19" x14ac:dyDescent="0.15">
      <c r="D70" t="s">
        <v>217</v>
      </c>
      <c r="E70" t="s">
        <v>17</v>
      </c>
      <c r="F70">
        <v>203</v>
      </c>
      <c r="G70" t="s">
        <v>34</v>
      </c>
      <c r="H70" t="s">
        <v>218</v>
      </c>
      <c r="I70" t="s">
        <v>219</v>
      </c>
      <c r="K70" s="21"/>
      <c r="L70" s="40" t="s">
        <v>217</v>
      </c>
      <c r="M70" s="6" t="s">
        <v>17</v>
      </c>
      <c r="N70" s="7">
        <v>203</v>
      </c>
      <c r="O70" s="7">
        <v>65000</v>
      </c>
      <c r="P70" s="7">
        <f t="shared" si="7"/>
        <v>13195000</v>
      </c>
      <c r="Q70" s="25">
        <f t="shared" si="8"/>
        <v>1552.3529411764705</v>
      </c>
      <c r="R70" s="4"/>
      <c r="S70" s="4"/>
    </row>
    <row r="71" spans="3:19" x14ac:dyDescent="0.15">
      <c r="D71" t="s">
        <v>220</v>
      </c>
      <c r="E71" t="s">
        <v>17</v>
      </c>
      <c r="F71">
        <v>72</v>
      </c>
      <c r="G71" t="s">
        <v>221</v>
      </c>
      <c r="H71" t="s">
        <v>222</v>
      </c>
      <c r="I71" t="s">
        <v>223</v>
      </c>
      <c r="K71" s="21"/>
      <c r="L71" s="40" t="s">
        <v>220</v>
      </c>
      <c r="M71" s="6" t="s">
        <v>17</v>
      </c>
      <c r="N71" s="7">
        <v>72</v>
      </c>
      <c r="O71" s="7">
        <v>120000</v>
      </c>
      <c r="P71" s="7">
        <f t="shared" si="7"/>
        <v>8640000</v>
      </c>
      <c r="Q71" s="25">
        <f t="shared" si="8"/>
        <v>1016.4705882352941</v>
      </c>
      <c r="R71" s="4"/>
      <c r="S71" s="4"/>
    </row>
    <row r="72" spans="3:19" x14ac:dyDescent="0.15">
      <c r="D72" t="s">
        <v>107</v>
      </c>
      <c r="H72" t="s">
        <v>224</v>
      </c>
      <c r="I72" t="s">
        <v>225</v>
      </c>
      <c r="K72" s="21"/>
      <c r="L72" s="41" t="s">
        <v>107</v>
      </c>
      <c r="M72" s="11"/>
      <c r="N72" s="7"/>
      <c r="O72" s="7"/>
      <c r="P72" s="12">
        <f>SUM(P64:P71)</f>
        <v>30685000</v>
      </c>
      <c r="Q72" s="30">
        <f>SUM(Q64:Q71)</f>
        <v>3610</v>
      </c>
      <c r="R72" s="4"/>
      <c r="S72" s="4"/>
    </row>
    <row r="73" spans="3:19" x14ac:dyDescent="0.15">
      <c r="D73" t="s">
        <v>193</v>
      </c>
      <c r="G73" t="s">
        <v>111</v>
      </c>
      <c r="H73" t="s">
        <v>226</v>
      </c>
      <c r="I73" t="s">
        <v>227</v>
      </c>
      <c r="K73" s="21"/>
      <c r="L73" s="40" t="s">
        <v>193</v>
      </c>
      <c r="M73" s="6"/>
      <c r="N73" s="7"/>
      <c r="O73" s="7">
        <v>0.03</v>
      </c>
      <c r="P73" s="7">
        <f>O73*$P$72</f>
        <v>920550</v>
      </c>
      <c r="Q73" s="25">
        <f>P73/$Q$7</f>
        <v>108.3</v>
      </c>
      <c r="R73" s="4"/>
      <c r="S73" s="4"/>
    </row>
    <row r="74" spans="3:19" x14ac:dyDescent="0.15">
      <c r="D74" t="s">
        <v>194</v>
      </c>
      <c r="G74" t="s">
        <v>115</v>
      </c>
      <c r="H74" t="s">
        <v>228</v>
      </c>
      <c r="I74" t="s">
        <v>229</v>
      </c>
      <c r="K74" s="21"/>
      <c r="L74" s="40" t="s">
        <v>194</v>
      </c>
      <c r="M74" s="6"/>
      <c r="N74" s="7"/>
      <c r="O74" s="7">
        <v>0.25</v>
      </c>
      <c r="P74" s="7">
        <f>O74*$P$72</f>
        <v>7671250</v>
      </c>
      <c r="Q74" s="25">
        <f>P74/$Q$7</f>
        <v>902.5</v>
      </c>
      <c r="R74" s="4"/>
      <c r="S74" s="4"/>
    </row>
    <row r="75" spans="3:19" x14ac:dyDescent="0.15">
      <c r="D75" t="s">
        <v>230</v>
      </c>
      <c r="H75" t="s">
        <v>231</v>
      </c>
      <c r="I75" t="s">
        <v>232</v>
      </c>
      <c r="K75" s="21"/>
      <c r="L75" s="42" t="s">
        <v>230</v>
      </c>
      <c r="M75" s="26"/>
      <c r="N75" s="7"/>
      <c r="O75" s="7"/>
      <c r="P75" s="12">
        <f>SUM(P72:P74)</f>
        <v>39276800</v>
      </c>
      <c r="Q75" s="28">
        <f>SUM(Q72:Q74)</f>
        <v>4620.8</v>
      </c>
      <c r="R75" s="4"/>
      <c r="S75" s="4"/>
    </row>
    <row r="76" spans="3:19" x14ac:dyDescent="0.15">
      <c r="D76" t="s">
        <v>233</v>
      </c>
      <c r="H76" t="s">
        <v>234</v>
      </c>
      <c r="I76" t="s">
        <v>235</v>
      </c>
      <c r="K76" s="21"/>
      <c r="L76" s="42" t="s">
        <v>233</v>
      </c>
      <c r="M76" s="26"/>
      <c r="N76" s="7"/>
      <c r="O76" s="7"/>
      <c r="P76" s="31">
        <f>P17+P36+P62+P75</f>
        <v>263046335</v>
      </c>
      <c r="Q76" s="32">
        <f>Q17+Q36+Q62+Q75</f>
        <v>30946.627647058824</v>
      </c>
      <c r="R76" s="4"/>
      <c r="S76" s="4"/>
    </row>
    <row r="77" spans="3:19" x14ac:dyDescent="0.15">
      <c r="C77" t="s">
        <v>236</v>
      </c>
      <c r="D77" t="s">
        <v>237</v>
      </c>
      <c r="K77" s="23" t="s">
        <v>236</v>
      </c>
      <c r="L77" s="23" t="s">
        <v>237</v>
      </c>
      <c r="M77" s="24"/>
      <c r="N77" s="15"/>
      <c r="O77" s="15"/>
      <c r="P77" s="15"/>
      <c r="Q77" s="29"/>
      <c r="R77" s="4"/>
      <c r="S77" s="4"/>
    </row>
    <row r="78" spans="3:19" x14ac:dyDescent="0.15">
      <c r="C78" t="s">
        <v>50</v>
      </c>
      <c r="D78" t="s">
        <v>51</v>
      </c>
      <c r="K78" s="21" t="s">
        <v>50</v>
      </c>
      <c r="L78" s="21" t="s">
        <v>51</v>
      </c>
      <c r="M78" s="14"/>
      <c r="N78" s="7"/>
      <c r="O78" s="7"/>
      <c r="P78" s="7"/>
      <c r="Q78" s="22"/>
      <c r="R78" s="4"/>
      <c r="S78" s="4"/>
    </row>
    <row r="79" spans="3:19" x14ac:dyDescent="0.15">
      <c r="D79" t="s">
        <v>52</v>
      </c>
      <c r="E79" t="s">
        <v>53</v>
      </c>
      <c r="F79" t="s">
        <v>238</v>
      </c>
      <c r="G79" t="s">
        <v>55</v>
      </c>
      <c r="H79" t="s">
        <v>239</v>
      </c>
      <c r="I79" t="s">
        <v>240</v>
      </c>
      <c r="K79" s="21"/>
      <c r="L79" s="40" t="s">
        <v>52</v>
      </c>
      <c r="M79" s="6" t="s">
        <v>53</v>
      </c>
      <c r="N79" s="7">
        <v>67.84</v>
      </c>
      <c r="O79" s="7">
        <v>100000</v>
      </c>
      <c r="P79" s="7">
        <f t="shared" ref="P79:P91" si="9">N79*O79</f>
        <v>6784000</v>
      </c>
      <c r="Q79" s="25">
        <f t="shared" ref="Q79:Q91" si="10">P79/$Q$7</f>
        <v>798.11764705882354</v>
      </c>
      <c r="R79" s="4"/>
      <c r="S79" s="4"/>
    </row>
    <row r="80" spans="3:19" x14ac:dyDescent="0.15">
      <c r="D80" t="s">
        <v>58</v>
      </c>
      <c r="E80" t="s">
        <v>17</v>
      </c>
      <c r="F80" t="s">
        <v>241</v>
      </c>
      <c r="G80" t="s">
        <v>60</v>
      </c>
      <c r="H80" t="s">
        <v>242</v>
      </c>
      <c r="I80" t="s">
        <v>243</v>
      </c>
      <c r="K80" s="21"/>
      <c r="L80" s="40" t="s">
        <v>58</v>
      </c>
      <c r="M80" s="6" t="s">
        <v>17</v>
      </c>
      <c r="N80" s="7">
        <v>1750</v>
      </c>
      <c r="O80" s="7">
        <v>10000</v>
      </c>
      <c r="P80" s="7">
        <f t="shared" si="9"/>
        <v>17500000</v>
      </c>
      <c r="Q80" s="25">
        <f t="shared" si="10"/>
        <v>2058.8235294117649</v>
      </c>
      <c r="R80" s="4"/>
      <c r="S80" s="4"/>
    </row>
    <row r="81" spans="3:19" x14ac:dyDescent="0.15">
      <c r="D81" t="s">
        <v>63</v>
      </c>
      <c r="E81" t="s">
        <v>64</v>
      </c>
      <c r="F81" t="s">
        <v>244</v>
      </c>
      <c r="G81" t="s">
        <v>66</v>
      </c>
      <c r="H81" t="s">
        <v>245</v>
      </c>
      <c r="I81" t="s">
        <v>246</v>
      </c>
      <c r="K81" s="21"/>
      <c r="L81" s="40" t="s">
        <v>63</v>
      </c>
      <c r="M81" s="6" t="s">
        <v>64</v>
      </c>
      <c r="N81" s="7">
        <v>18.63</v>
      </c>
      <c r="O81" s="7">
        <v>1600000</v>
      </c>
      <c r="P81" s="7">
        <f t="shared" si="9"/>
        <v>29808000</v>
      </c>
      <c r="Q81" s="25">
        <f t="shared" si="10"/>
        <v>3506.8235294117649</v>
      </c>
      <c r="R81" s="4"/>
      <c r="S81" s="4"/>
    </row>
    <row r="82" spans="3:19" x14ac:dyDescent="0.15">
      <c r="D82" t="s">
        <v>69</v>
      </c>
      <c r="E82" t="s">
        <v>70</v>
      </c>
      <c r="F82" t="s">
        <v>247</v>
      </c>
      <c r="G82" t="s">
        <v>131</v>
      </c>
      <c r="H82" t="s">
        <v>248</v>
      </c>
      <c r="I82" t="s">
        <v>249</v>
      </c>
      <c r="K82" s="21"/>
      <c r="L82" s="40" t="s">
        <v>69</v>
      </c>
      <c r="M82" s="6" t="s">
        <v>70</v>
      </c>
      <c r="N82" s="7">
        <v>3</v>
      </c>
      <c r="O82" s="7">
        <v>2000000</v>
      </c>
      <c r="P82" s="7">
        <f t="shared" si="9"/>
        <v>6000000</v>
      </c>
      <c r="Q82" s="25">
        <f t="shared" si="10"/>
        <v>705.88235294117646</v>
      </c>
      <c r="R82" s="4"/>
      <c r="S82" s="4"/>
    </row>
    <row r="83" spans="3:19" x14ac:dyDescent="0.15">
      <c r="D83" t="s">
        <v>73</v>
      </c>
      <c r="E83" t="s">
        <v>53</v>
      </c>
      <c r="F83" t="s">
        <v>250</v>
      </c>
      <c r="G83" t="s">
        <v>74</v>
      </c>
      <c r="H83" t="s">
        <v>251</v>
      </c>
      <c r="I83" t="s">
        <v>252</v>
      </c>
      <c r="K83" s="21"/>
      <c r="L83" s="40" t="s">
        <v>73</v>
      </c>
      <c r="M83" s="6" t="s">
        <v>53</v>
      </c>
      <c r="N83" s="7">
        <v>61.7</v>
      </c>
      <c r="O83" s="7">
        <v>250000</v>
      </c>
      <c r="P83" s="7">
        <f t="shared" si="9"/>
        <v>15425000</v>
      </c>
      <c r="Q83" s="25">
        <f t="shared" si="10"/>
        <v>1814.7058823529412</v>
      </c>
      <c r="R83" s="4"/>
      <c r="S83" s="4"/>
    </row>
    <row r="84" spans="3:19" x14ac:dyDescent="0.15">
      <c r="D84" t="s">
        <v>77</v>
      </c>
      <c r="E84" t="s">
        <v>78</v>
      </c>
      <c r="F84" t="s">
        <v>253</v>
      </c>
      <c r="G84" t="s">
        <v>10</v>
      </c>
      <c r="H84" t="s">
        <v>254</v>
      </c>
      <c r="I84" t="s">
        <v>253</v>
      </c>
      <c r="K84" s="21"/>
      <c r="L84" s="40" t="s">
        <v>77</v>
      </c>
      <c r="M84" s="6" t="s">
        <v>78</v>
      </c>
      <c r="N84" s="7">
        <v>105</v>
      </c>
      <c r="O84" s="7">
        <v>85000</v>
      </c>
      <c r="P84" s="7">
        <f t="shared" si="9"/>
        <v>8925000</v>
      </c>
      <c r="Q84" s="25">
        <f t="shared" si="10"/>
        <v>1050</v>
      </c>
      <c r="R84" s="4"/>
      <c r="S84" s="4"/>
    </row>
    <row r="85" spans="3:19" x14ac:dyDescent="0.15">
      <c r="D85" t="s">
        <v>81</v>
      </c>
      <c r="E85" t="s">
        <v>78</v>
      </c>
      <c r="F85" t="s">
        <v>255</v>
      </c>
      <c r="G85" t="s">
        <v>24</v>
      </c>
      <c r="H85" t="s">
        <v>256</v>
      </c>
      <c r="I85" t="s">
        <v>257</v>
      </c>
      <c r="K85" s="21"/>
      <c r="L85" s="40" t="s">
        <v>81</v>
      </c>
      <c r="M85" s="6" t="s">
        <v>78</v>
      </c>
      <c r="N85" s="7">
        <v>91</v>
      </c>
      <c r="O85" s="7">
        <v>30000</v>
      </c>
      <c r="P85" s="7">
        <f t="shared" si="9"/>
        <v>2730000</v>
      </c>
      <c r="Q85" s="25">
        <f t="shared" si="10"/>
        <v>321.1764705882353</v>
      </c>
      <c r="R85" s="4"/>
      <c r="S85" s="4"/>
    </row>
    <row r="86" spans="3:19" x14ac:dyDescent="0.15">
      <c r="D86" t="s">
        <v>85</v>
      </c>
      <c r="E86" t="s">
        <v>86</v>
      </c>
      <c r="F86" t="s">
        <v>38</v>
      </c>
      <c r="G86" t="s">
        <v>88</v>
      </c>
      <c r="H86" t="s">
        <v>142</v>
      </c>
      <c r="I86" t="s">
        <v>143</v>
      </c>
      <c r="K86" s="21"/>
      <c r="L86" s="40" t="s">
        <v>85</v>
      </c>
      <c r="M86" s="6" t="s">
        <v>86</v>
      </c>
      <c r="N86" s="7">
        <v>5</v>
      </c>
      <c r="O86" s="7">
        <v>125000</v>
      </c>
      <c r="P86" s="7">
        <f t="shared" si="9"/>
        <v>625000</v>
      </c>
      <c r="Q86" s="25">
        <f t="shared" si="10"/>
        <v>73.529411764705884</v>
      </c>
      <c r="R86" s="4"/>
      <c r="S86" s="4"/>
    </row>
    <row r="87" spans="3:19" x14ac:dyDescent="0.15">
      <c r="D87" t="s">
        <v>90</v>
      </c>
      <c r="E87" t="s">
        <v>17</v>
      </c>
      <c r="F87" t="s">
        <v>258</v>
      </c>
      <c r="G87" t="s">
        <v>91</v>
      </c>
      <c r="H87" t="s">
        <v>75</v>
      </c>
      <c r="I87" t="s">
        <v>76</v>
      </c>
      <c r="K87" s="21"/>
      <c r="L87" s="40" t="s">
        <v>90</v>
      </c>
      <c r="M87" s="6" t="s">
        <v>17</v>
      </c>
      <c r="N87" s="7">
        <v>50</v>
      </c>
      <c r="O87" s="7">
        <v>75000</v>
      </c>
      <c r="P87" s="7">
        <f t="shared" si="9"/>
        <v>3750000</v>
      </c>
      <c r="Q87" s="25">
        <f t="shared" si="10"/>
        <v>441.1764705882353</v>
      </c>
      <c r="R87" s="4"/>
      <c r="S87" s="4"/>
    </row>
    <row r="88" spans="3:19" x14ac:dyDescent="0.15">
      <c r="D88" t="s">
        <v>94</v>
      </c>
      <c r="E88" t="s">
        <v>17</v>
      </c>
      <c r="F88" t="s">
        <v>33</v>
      </c>
      <c r="G88" t="s">
        <v>95</v>
      </c>
      <c r="H88" t="s">
        <v>259</v>
      </c>
      <c r="I88" t="s">
        <v>260</v>
      </c>
      <c r="K88" s="21"/>
      <c r="L88" s="40" t="s">
        <v>94</v>
      </c>
      <c r="M88" s="6" t="s">
        <v>17</v>
      </c>
      <c r="N88" s="7">
        <v>15</v>
      </c>
      <c r="O88" s="7">
        <v>25000</v>
      </c>
      <c r="P88" s="7">
        <f t="shared" si="9"/>
        <v>375000</v>
      </c>
      <c r="Q88" s="25">
        <f t="shared" si="10"/>
        <v>44.117647058823529</v>
      </c>
      <c r="R88" s="4"/>
      <c r="S88" s="4"/>
    </row>
    <row r="89" spans="3:19" x14ac:dyDescent="0.15">
      <c r="D89" t="s">
        <v>97</v>
      </c>
      <c r="E89" t="s">
        <v>98</v>
      </c>
      <c r="F89" t="s">
        <v>33</v>
      </c>
      <c r="G89" t="s">
        <v>95</v>
      </c>
      <c r="H89" t="s">
        <v>259</v>
      </c>
      <c r="I89" t="s">
        <v>260</v>
      </c>
      <c r="K89" s="21"/>
      <c r="L89" s="40" t="s">
        <v>97</v>
      </c>
      <c r="M89" s="6" t="s">
        <v>98</v>
      </c>
      <c r="N89" s="7">
        <v>15</v>
      </c>
      <c r="O89" s="7">
        <v>25000</v>
      </c>
      <c r="P89" s="7">
        <f t="shared" si="9"/>
        <v>375000</v>
      </c>
      <c r="Q89" s="25">
        <f t="shared" si="10"/>
        <v>44.117647058823529</v>
      </c>
      <c r="R89" s="4"/>
      <c r="S89" s="4"/>
    </row>
    <row r="90" spans="3:19" x14ac:dyDescent="0.15">
      <c r="D90" t="s">
        <v>100</v>
      </c>
      <c r="E90" t="s">
        <v>101</v>
      </c>
      <c r="F90" t="s">
        <v>87</v>
      </c>
      <c r="G90" t="s">
        <v>74</v>
      </c>
      <c r="H90" t="s">
        <v>43</v>
      </c>
      <c r="I90" t="s">
        <v>261</v>
      </c>
      <c r="K90" s="21"/>
      <c r="L90" s="40" t="s">
        <v>100</v>
      </c>
      <c r="M90" s="6" t="s">
        <v>101</v>
      </c>
      <c r="N90" s="7">
        <v>2</v>
      </c>
      <c r="O90" s="7">
        <v>250000</v>
      </c>
      <c r="P90" s="7">
        <f t="shared" si="9"/>
        <v>500000</v>
      </c>
      <c r="Q90" s="25">
        <f t="shared" si="10"/>
        <v>58.823529411764703</v>
      </c>
      <c r="R90" s="4"/>
      <c r="S90" s="4"/>
    </row>
    <row r="91" spans="3:19" x14ac:dyDescent="0.15">
      <c r="D91" t="s">
        <v>102</v>
      </c>
      <c r="E91" t="s">
        <v>103</v>
      </c>
      <c r="F91" t="s">
        <v>262</v>
      </c>
      <c r="G91" t="s">
        <v>104</v>
      </c>
      <c r="H91" t="s">
        <v>263</v>
      </c>
      <c r="I91" t="s">
        <v>264</v>
      </c>
      <c r="K91" s="21"/>
      <c r="L91" s="40" t="s">
        <v>102</v>
      </c>
      <c r="M91" s="6" t="s">
        <v>103</v>
      </c>
      <c r="N91" s="7">
        <v>6</v>
      </c>
      <c r="O91" s="7">
        <v>600000</v>
      </c>
      <c r="P91" s="7">
        <f t="shared" si="9"/>
        <v>3600000</v>
      </c>
      <c r="Q91" s="25">
        <f t="shared" si="10"/>
        <v>423.52941176470586</v>
      </c>
      <c r="R91" s="4"/>
      <c r="S91" s="4"/>
    </row>
    <row r="92" spans="3:19" x14ac:dyDescent="0.15">
      <c r="D92" t="s">
        <v>107</v>
      </c>
      <c r="H92" t="s">
        <v>265</v>
      </c>
      <c r="I92" t="s">
        <v>266</v>
      </c>
      <c r="K92" s="21"/>
      <c r="L92" s="41" t="s">
        <v>107</v>
      </c>
      <c r="M92" s="11"/>
      <c r="N92" s="7"/>
      <c r="O92" s="7"/>
      <c r="P92" s="12">
        <f>SUM(P79:P91)</f>
        <v>96397000</v>
      </c>
      <c r="Q92" s="30">
        <f>SUM(Q79:Q91)</f>
        <v>11340.823529411766</v>
      </c>
      <c r="R92" s="4"/>
      <c r="S92" s="4"/>
    </row>
    <row r="93" spans="3:19" x14ac:dyDescent="0.15">
      <c r="D93" t="s">
        <v>110</v>
      </c>
      <c r="G93" t="s">
        <v>111</v>
      </c>
      <c r="H93" t="s">
        <v>267</v>
      </c>
      <c r="I93" t="s">
        <v>268</v>
      </c>
      <c r="K93" s="21"/>
      <c r="L93" s="40" t="s">
        <v>110</v>
      </c>
      <c r="M93" s="6"/>
      <c r="N93" s="7"/>
      <c r="O93" s="7">
        <v>0.03</v>
      </c>
      <c r="P93" s="7">
        <f>O93*$P$92</f>
        <v>2891910</v>
      </c>
      <c r="Q93" s="25">
        <f>P93/$Q$7</f>
        <v>340.22470588235296</v>
      </c>
      <c r="R93" s="4"/>
      <c r="S93" s="4"/>
    </row>
    <row r="94" spans="3:19" x14ac:dyDescent="0.15">
      <c r="D94" t="s">
        <v>114</v>
      </c>
      <c r="G94" t="s">
        <v>115</v>
      </c>
      <c r="H94" t="s">
        <v>269</v>
      </c>
      <c r="I94" t="s">
        <v>270</v>
      </c>
      <c r="K94" s="21"/>
      <c r="L94" s="40" t="s">
        <v>114</v>
      </c>
      <c r="M94" s="6"/>
      <c r="N94" s="7"/>
      <c r="O94" s="7">
        <v>0.25</v>
      </c>
      <c r="P94" s="7">
        <f>O94*$P$92</f>
        <v>24099250</v>
      </c>
      <c r="Q94" s="25">
        <f>P94/$Q$7</f>
        <v>2835.205882352941</v>
      </c>
      <c r="R94" s="4"/>
      <c r="S94" s="4"/>
    </row>
    <row r="95" spans="3:19" x14ac:dyDescent="0.15">
      <c r="D95" t="s">
        <v>271</v>
      </c>
      <c r="H95" t="s">
        <v>272</v>
      </c>
      <c r="I95" t="s">
        <v>273</v>
      </c>
      <c r="K95" s="21"/>
      <c r="L95" s="41" t="s">
        <v>271</v>
      </c>
      <c r="M95" s="11"/>
      <c r="N95" s="7"/>
      <c r="O95" s="7"/>
      <c r="P95" s="12">
        <f>SUM(P92:P94)</f>
        <v>123388160</v>
      </c>
      <c r="Q95" s="30">
        <f>SUM(Q92:Q94)</f>
        <v>14516.254117647059</v>
      </c>
      <c r="R95" s="4"/>
      <c r="S95" s="4"/>
    </row>
    <row r="96" spans="3:19" x14ac:dyDescent="0.15">
      <c r="C96" t="s">
        <v>121</v>
      </c>
      <c r="D96" t="s">
        <v>122</v>
      </c>
      <c r="K96" s="21" t="s">
        <v>121</v>
      </c>
      <c r="L96" s="21" t="s">
        <v>122</v>
      </c>
      <c r="M96" s="14"/>
      <c r="N96" s="35"/>
      <c r="O96" s="35"/>
      <c r="P96" s="35"/>
      <c r="Q96" s="22"/>
      <c r="R96" s="4"/>
      <c r="S96" s="4"/>
    </row>
    <row r="97" spans="4:19" x14ac:dyDescent="0.15">
      <c r="D97" t="s">
        <v>123</v>
      </c>
      <c r="E97" t="s">
        <v>17</v>
      </c>
      <c r="F97" t="s">
        <v>274</v>
      </c>
      <c r="G97" t="s">
        <v>125</v>
      </c>
      <c r="H97" t="s">
        <v>275</v>
      </c>
      <c r="I97" t="s">
        <v>276</v>
      </c>
      <c r="K97" s="21"/>
      <c r="L97" s="40" t="s">
        <v>123</v>
      </c>
      <c r="M97" s="6" t="s">
        <v>17</v>
      </c>
      <c r="N97" s="7">
        <v>10470</v>
      </c>
      <c r="O97" s="7">
        <v>4000</v>
      </c>
      <c r="P97" s="7">
        <f t="shared" ref="P97:P110" si="11">N97*O97</f>
        <v>41880000</v>
      </c>
      <c r="Q97" s="25">
        <f t="shared" ref="Q97:Q110" si="12">P97/$Q$7</f>
        <v>4927.0588235294117</v>
      </c>
      <c r="R97" s="4"/>
      <c r="S97" s="4"/>
    </row>
    <row r="98" spans="4:19" x14ac:dyDescent="0.15">
      <c r="D98" t="s">
        <v>63</v>
      </c>
      <c r="E98" t="s">
        <v>64</v>
      </c>
      <c r="F98" t="s">
        <v>277</v>
      </c>
      <c r="G98" t="s">
        <v>66</v>
      </c>
      <c r="H98" t="s">
        <v>278</v>
      </c>
      <c r="I98" t="s">
        <v>279</v>
      </c>
      <c r="K98" s="21"/>
      <c r="L98" s="40" t="s">
        <v>63</v>
      </c>
      <c r="M98" s="6" t="s">
        <v>64</v>
      </c>
      <c r="N98" s="7">
        <v>28.31</v>
      </c>
      <c r="O98" s="7">
        <v>1600000</v>
      </c>
      <c r="P98" s="7">
        <f t="shared" si="11"/>
        <v>45296000</v>
      </c>
      <c r="Q98" s="25">
        <f t="shared" si="12"/>
        <v>5328.9411764705883</v>
      </c>
      <c r="R98" s="4"/>
      <c r="S98" s="4"/>
    </row>
    <row r="99" spans="4:19" x14ac:dyDescent="0.15">
      <c r="D99" t="s">
        <v>69</v>
      </c>
      <c r="E99" t="s">
        <v>103</v>
      </c>
      <c r="F99">
        <v>6</v>
      </c>
      <c r="G99" t="s">
        <v>131</v>
      </c>
      <c r="H99" t="s">
        <v>280</v>
      </c>
      <c r="I99" t="s">
        <v>281</v>
      </c>
      <c r="K99" s="21"/>
      <c r="L99" s="40" t="s">
        <v>69</v>
      </c>
      <c r="M99" s="6" t="s">
        <v>103</v>
      </c>
      <c r="N99" s="7">
        <v>6</v>
      </c>
      <c r="O99" s="7">
        <v>2000000</v>
      </c>
      <c r="P99" s="7">
        <f t="shared" si="11"/>
        <v>12000000</v>
      </c>
      <c r="Q99" s="25">
        <f t="shared" si="12"/>
        <v>1411.7647058823529</v>
      </c>
      <c r="R99" s="4"/>
      <c r="S99" s="4"/>
    </row>
    <row r="100" spans="4:19" x14ac:dyDescent="0.15">
      <c r="D100" t="s">
        <v>134</v>
      </c>
      <c r="E100" t="s">
        <v>135</v>
      </c>
      <c r="F100" s="1">
        <v>11075</v>
      </c>
      <c r="G100" t="s">
        <v>74</v>
      </c>
      <c r="H100" t="s">
        <v>282</v>
      </c>
      <c r="I100" t="s">
        <v>283</v>
      </c>
      <c r="K100" s="21"/>
      <c r="L100" s="40" t="s">
        <v>134</v>
      </c>
      <c r="M100" s="6" t="s">
        <v>135</v>
      </c>
      <c r="N100" s="7">
        <v>11.074999999999999</v>
      </c>
      <c r="O100" s="7">
        <v>250000</v>
      </c>
      <c r="P100" s="7">
        <f t="shared" si="11"/>
        <v>2768750</v>
      </c>
      <c r="Q100" s="25">
        <f t="shared" si="12"/>
        <v>325.73529411764707</v>
      </c>
      <c r="R100" s="4"/>
      <c r="S100" s="4"/>
    </row>
    <row r="101" spans="4:19" x14ac:dyDescent="0.15">
      <c r="D101" t="s">
        <v>77</v>
      </c>
      <c r="E101" t="s">
        <v>78</v>
      </c>
      <c r="F101">
        <v>140</v>
      </c>
      <c r="G101" t="s">
        <v>10</v>
      </c>
      <c r="H101" t="s">
        <v>284</v>
      </c>
      <c r="I101" t="s">
        <v>285</v>
      </c>
      <c r="K101" s="21"/>
      <c r="L101" s="40" t="s">
        <v>77</v>
      </c>
      <c r="M101" s="6" t="s">
        <v>78</v>
      </c>
      <c r="N101" s="7">
        <v>140</v>
      </c>
      <c r="O101" s="7">
        <v>85000</v>
      </c>
      <c r="P101" s="7">
        <f t="shared" si="11"/>
        <v>11900000</v>
      </c>
      <c r="Q101" s="25">
        <f t="shared" si="12"/>
        <v>1400</v>
      </c>
      <c r="R101" s="4"/>
      <c r="S101" s="4"/>
    </row>
    <row r="102" spans="4:19" x14ac:dyDescent="0.15">
      <c r="D102" t="s">
        <v>81</v>
      </c>
      <c r="E102" t="s">
        <v>78</v>
      </c>
      <c r="F102">
        <v>122</v>
      </c>
      <c r="G102" t="s">
        <v>24</v>
      </c>
      <c r="H102" t="s">
        <v>286</v>
      </c>
      <c r="I102" t="s">
        <v>287</v>
      </c>
      <c r="K102" s="21"/>
      <c r="L102" s="40" t="s">
        <v>81</v>
      </c>
      <c r="M102" s="6" t="s">
        <v>78</v>
      </c>
      <c r="N102" s="7">
        <v>122</v>
      </c>
      <c r="O102" s="7">
        <v>30000</v>
      </c>
      <c r="P102" s="7">
        <f t="shared" si="11"/>
        <v>3660000</v>
      </c>
      <c r="Q102" s="25">
        <f t="shared" si="12"/>
        <v>430.58823529411762</v>
      </c>
      <c r="R102" s="4"/>
      <c r="S102" s="4"/>
    </row>
    <row r="103" spans="4:19" x14ac:dyDescent="0.15">
      <c r="D103" t="s">
        <v>85</v>
      </c>
      <c r="E103" t="s">
        <v>86</v>
      </c>
      <c r="F103">
        <v>11</v>
      </c>
      <c r="G103" t="s">
        <v>88</v>
      </c>
      <c r="H103" t="s">
        <v>288</v>
      </c>
      <c r="I103" t="s">
        <v>289</v>
      </c>
      <c r="K103" s="21"/>
      <c r="L103" s="40" t="s">
        <v>85</v>
      </c>
      <c r="M103" s="6" t="s">
        <v>86</v>
      </c>
      <c r="N103" s="7">
        <v>11</v>
      </c>
      <c r="O103" s="7">
        <v>125000</v>
      </c>
      <c r="P103" s="7">
        <f t="shared" si="11"/>
        <v>1375000</v>
      </c>
      <c r="Q103" s="25">
        <f t="shared" si="12"/>
        <v>161.76470588235293</v>
      </c>
      <c r="R103" s="4"/>
      <c r="S103" s="4"/>
    </row>
    <row r="104" spans="4:19" x14ac:dyDescent="0.15">
      <c r="D104" t="s">
        <v>90</v>
      </c>
      <c r="E104" t="s">
        <v>17</v>
      </c>
      <c r="F104">
        <v>108</v>
      </c>
      <c r="G104" t="s">
        <v>91</v>
      </c>
      <c r="H104" t="s">
        <v>290</v>
      </c>
      <c r="I104" t="s">
        <v>291</v>
      </c>
      <c r="K104" s="21"/>
      <c r="L104" s="40" t="s">
        <v>90</v>
      </c>
      <c r="M104" s="6" t="s">
        <v>17</v>
      </c>
      <c r="N104" s="7">
        <v>108</v>
      </c>
      <c r="O104" s="7">
        <v>75000</v>
      </c>
      <c r="P104" s="7">
        <f t="shared" si="11"/>
        <v>8100000</v>
      </c>
      <c r="Q104" s="25">
        <f t="shared" si="12"/>
        <v>952.94117647058829</v>
      </c>
      <c r="R104" s="4"/>
      <c r="S104" s="4"/>
    </row>
    <row r="105" spans="4:19" x14ac:dyDescent="0.15">
      <c r="D105" t="s">
        <v>94</v>
      </c>
      <c r="E105" t="s">
        <v>17</v>
      </c>
      <c r="F105">
        <v>15</v>
      </c>
      <c r="G105" t="s">
        <v>95</v>
      </c>
      <c r="H105" t="s">
        <v>259</v>
      </c>
      <c r="I105" t="s">
        <v>260</v>
      </c>
      <c r="K105" s="21"/>
      <c r="L105" s="40" t="s">
        <v>94</v>
      </c>
      <c r="M105" s="6" t="s">
        <v>17</v>
      </c>
      <c r="N105" s="7">
        <v>15</v>
      </c>
      <c r="O105" s="7">
        <v>25000</v>
      </c>
      <c r="P105" s="7">
        <f t="shared" si="11"/>
        <v>375000</v>
      </c>
      <c r="Q105" s="25">
        <f t="shared" si="12"/>
        <v>44.117647058823529</v>
      </c>
      <c r="R105" s="4"/>
      <c r="S105" s="4"/>
    </row>
    <row r="106" spans="4:19" x14ac:dyDescent="0.15">
      <c r="D106" t="s">
        <v>144</v>
      </c>
      <c r="E106" t="s">
        <v>17</v>
      </c>
      <c r="F106">
        <v>10</v>
      </c>
      <c r="G106" t="s">
        <v>145</v>
      </c>
      <c r="H106" t="s">
        <v>146</v>
      </c>
      <c r="I106" t="s">
        <v>147</v>
      </c>
      <c r="K106" s="21"/>
      <c r="L106" s="40" t="s">
        <v>144</v>
      </c>
      <c r="M106" s="6" t="s">
        <v>17</v>
      </c>
      <c r="N106" s="7">
        <v>10</v>
      </c>
      <c r="O106" s="7">
        <v>8000</v>
      </c>
      <c r="P106" s="7">
        <f t="shared" si="11"/>
        <v>80000</v>
      </c>
      <c r="Q106" s="25">
        <f t="shared" si="12"/>
        <v>9.4117647058823533</v>
      </c>
      <c r="R106" s="4"/>
      <c r="S106" s="4"/>
    </row>
    <row r="107" spans="4:19" x14ac:dyDescent="0.15">
      <c r="D107" t="s">
        <v>97</v>
      </c>
      <c r="E107" t="s">
        <v>98</v>
      </c>
      <c r="F107">
        <v>23</v>
      </c>
      <c r="G107" t="s">
        <v>95</v>
      </c>
      <c r="H107" t="s">
        <v>292</v>
      </c>
      <c r="I107" t="s">
        <v>293</v>
      </c>
      <c r="K107" s="21"/>
      <c r="L107" s="40" t="s">
        <v>97</v>
      </c>
      <c r="M107" s="6" t="s">
        <v>98</v>
      </c>
      <c r="N107" s="7">
        <v>23</v>
      </c>
      <c r="O107" s="7">
        <v>25000</v>
      </c>
      <c r="P107" s="7">
        <f t="shared" si="11"/>
        <v>575000</v>
      </c>
      <c r="Q107" s="25">
        <f t="shared" si="12"/>
        <v>67.647058823529406</v>
      </c>
      <c r="R107" s="4"/>
      <c r="S107" s="4"/>
    </row>
    <row r="108" spans="4:19" x14ac:dyDescent="0.15">
      <c r="D108" t="s">
        <v>100</v>
      </c>
      <c r="E108" t="s">
        <v>101</v>
      </c>
      <c r="F108">
        <v>4</v>
      </c>
      <c r="G108" t="s">
        <v>74</v>
      </c>
      <c r="H108" t="s">
        <v>148</v>
      </c>
      <c r="I108" t="s">
        <v>149</v>
      </c>
      <c r="K108" s="21"/>
      <c r="L108" s="40" t="s">
        <v>100</v>
      </c>
      <c r="M108" s="6" t="s">
        <v>101</v>
      </c>
      <c r="N108" s="7">
        <v>4</v>
      </c>
      <c r="O108" s="7">
        <v>250000</v>
      </c>
      <c r="P108" s="7">
        <f t="shared" si="11"/>
        <v>1000000</v>
      </c>
      <c r="Q108" s="25">
        <f t="shared" si="12"/>
        <v>117.64705882352941</v>
      </c>
      <c r="R108" s="4"/>
      <c r="S108" s="4"/>
    </row>
    <row r="109" spans="4:19" x14ac:dyDescent="0.15">
      <c r="D109" t="s">
        <v>150</v>
      </c>
      <c r="E109" t="s">
        <v>151</v>
      </c>
      <c r="F109" t="s">
        <v>294</v>
      </c>
      <c r="G109" t="s">
        <v>25</v>
      </c>
      <c r="H109" t="s">
        <v>295</v>
      </c>
      <c r="I109" t="s">
        <v>296</v>
      </c>
      <c r="K109" s="21"/>
      <c r="L109" s="40" t="s">
        <v>150</v>
      </c>
      <c r="M109" s="6" t="s">
        <v>151</v>
      </c>
      <c r="N109" s="7">
        <v>18.48</v>
      </c>
      <c r="O109" s="7">
        <v>750000</v>
      </c>
      <c r="P109" s="7">
        <f t="shared" si="11"/>
        <v>13860000</v>
      </c>
      <c r="Q109" s="25">
        <f t="shared" si="12"/>
        <v>1630.5882352941176</v>
      </c>
      <c r="R109" s="4"/>
      <c r="S109" s="4"/>
    </row>
    <row r="110" spans="4:19" x14ac:dyDescent="0.15">
      <c r="D110" t="s">
        <v>155</v>
      </c>
      <c r="E110" t="s">
        <v>151</v>
      </c>
      <c r="F110" t="s">
        <v>297</v>
      </c>
      <c r="G110" t="s">
        <v>157</v>
      </c>
      <c r="H110" t="s">
        <v>298</v>
      </c>
      <c r="I110" t="s">
        <v>299</v>
      </c>
      <c r="K110" s="21"/>
      <c r="L110" s="40" t="s">
        <v>155</v>
      </c>
      <c r="M110" s="6" t="s">
        <v>151</v>
      </c>
      <c r="N110" s="7">
        <v>14.96</v>
      </c>
      <c r="O110" s="7">
        <v>850000</v>
      </c>
      <c r="P110" s="7">
        <f t="shared" si="11"/>
        <v>12716000</v>
      </c>
      <c r="Q110" s="25">
        <f t="shared" si="12"/>
        <v>1496</v>
      </c>
      <c r="R110" s="4"/>
      <c r="S110" s="4"/>
    </row>
    <row r="111" spans="4:19" x14ac:dyDescent="0.15">
      <c r="D111" t="s">
        <v>181</v>
      </c>
      <c r="H111" t="s">
        <v>300</v>
      </c>
      <c r="I111" t="s">
        <v>301</v>
      </c>
      <c r="K111" s="21"/>
      <c r="L111" s="41" t="s">
        <v>181</v>
      </c>
      <c r="M111" s="11"/>
      <c r="N111" s="7"/>
      <c r="O111" s="7"/>
      <c r="P111" s="12">
        <f>SUM(P97:P110)</f>
        <v>155585750</v>
      </c>
      <c r="Q111" s="30">
        <f>SUM(Q97:Q110)</f>
        <v>18304.205882352944</v>
      </c>
      <c r="R111" s="4"/>
      <c r="S111" s="4"/>
    </row>
    <row r="112" spans="4:19" x14ac:dyDescent="0.15">
      <c r="D112" t="s">
        <v>302</v>
      </c>
      <c r="G112" t="s">
        <v>303</v>
      </c>
      <c r="H112" t="s">
        <v>304</v>
      </c>
      <c r="I112" t="s">
        <v>305</v>
      </c>
      <c r="K112" s="21"/>
      <c r="L112" s="40" t="s">
        <v>302</v>
      </c>
      <c r="M112" s="6"/>
      <c r="N112" s="7"/>
      <c r="O112" s="7">
        <v>7.0000000000000007E-2</v>
      </c>
      <c r="P112" s="7">
        <f>O112*$P$111</f>
        <v>10891002.500000002</v>
      </c>
      <c r="Q112" s="25">
        <f t="shared" ref="Q112:Q117" si="13">P112/$Q$7</f>
        <v>1281.2944117647062</v>
      </c>
      <c r="R112" s="4"/>
      <c r="S112" s="4"/>
    </row>
    <row r="113" spans="3:19" x14ac:dyDescent="0.15">
      <c r="D113" t="s">
        <v>184</v>
      </c>
      <c r="G113" t="s">
        <v>303</v>
      </c>
      <c r="H113" t="s">
        <v>304</v>
      </c>
      <c r="I113" t="s">
        <v>305</v>
      </c>
      <c r="K113" s="21"/>
      <c r="L113" s="40" t="s">
        <v>184</v>
      </c>
      <c r="M113" s="6"/>
      <c r="N113" s="7"/>
      <c r="O113" s="7">
        <v>7.0000000000000007E-2</v>
      </c>
      <c r="P113" s="7">
        <f t="shared" ref="P113:P116" si="14">O113*$P$111</f>
        <v>10891002.500000002</v>
      </c>
      <c r="Q113" s="25">
        <f t="shared" si="13"/>
        <v>1281.2944117647062</v>
      </c>
      <c r="R113" s="4"/>
      <c r="S113" s="4"/>
    </row>
    <row r="114" spans="3:19" x14ac:dyDescent="0.15">
      <c r="D114" t="s">
        <v>188</v>
      </c>
      <c r="G114" t="s">
        <v>303</v>
      </c>
      <c r="H114" t="s">
        <v>304</v>
      </c>
      <c r="I114" t="s">
        <v>305</v>
      </c>
      <c r="K114" s="21"/>
      <c r="L114" s="40" t="s">
        <v>188</v>
      </c>
      <c r="M114" s="6"/>
      <c r="N114" s="7"/>
      <c r="O114" s="7">
        <v>7.0000000000000007E-2</v>
      </c>
      <c r="P114" s="7">
        <f t="shared" si="14"/>
        <v>10891002.500000002</v>
      </c>
      <c r="Q114" s="25">
        <f t="shared" si="13"/>
        <v>1281.2944117647062</v>
      </c>
      <c r="R114" s="4"/>
      <c r="S114" s="4"/>
    </row>
    <row r="115" spans="3:19" x14ac:dyDescent="0.15">
      <c r="D115" t="s">
        <v>192</v>
      </c>
      <c r="G115" t="s">
        <v>185</v>
      </c>
      <c r="H115" t="s">
        <v>306</v>
      </c>
      <c r="I115" t="s">
        <v>307</v>
      </c>
      <c r="K115" s="21"/>
      <c r="L115" s="40" t="s">
        <v>192</v>
      </c>
      <c r="M115" s="6"/>
      <c r="N115" s="7"/>
      <c r="O115" s="7">
        <v>0.05</v>
      </c>
      <c r="P115" s="7">
        <f t="shared" si="14"/>
        <v>7779287.5</v>
      </c>
      <c r="Q115" s="25">
        <f t="shared" si="13"/>
        <v>915.21029411764709</v>
      </c>
      <c r="R115" s="4"/>
      <c r="S115" s="4"/>
    </row>
    <row r="116" spans="3:19" x14ac:dyDescent="0.15">
      <c r="D116" t="s">
        <v>193</v>
      </c>
      <c r="G116" t="s">
        <v>111</v>
      </c>
      <c r="H116" t="s">
        <v>308</v>
      </c>
      <c r="I116" t="s">
        <v>309</v>
      </c>
      <c r="K116" s="21"/>
      <c r="L116" s="40" t="s">
        <v>193</v>
      </c>
      <c r="M116" s="6"/>
      <c r="N116" s="7"/>
      <c r="O116" s="7">
        <v>0.03</v>
      </c>
      <c r="P116" s="7">
        <f t="shared" si="14"/>
        <v>4667572.5</v>
      </c>
      <c r="Q116" s="25">
        <f t="shared" si="13"/>
        <v>549.12617647058823</v>
      </c>
      <c r="R116" s="4"/>
      <c r="S116" s="4"/>
    </row>
    <row r="117" spans="3:19" x14ac:dyDescent="0.15">
      <c r="D117" t="s">
        <v>194</v>
      </c>
      <c r="G117" t="s">
        <v>310</v>
      </c>
      <c r="H117" t="s">
        <v>311</v>
      </c>
      <c r="I117" t="s">
        <v>312</v>
      </c>
      <c r="K117" s="21"/>
      <c r="L117" s="40" t="s">
        <v>194</v>
      </c>
      <c r="M117" s="6"/>
      <c r="N117" s="7"/>
      <c r="O117" s="7">
        <v>0.3</v>
      </c>
      <c r="P117" s="7">
        <f>O117*$P$111</f>
        <v>46675725</v>
      </c>
      <c r="Q117" s="25">
        <f t="shared" si="13"/>
        <v>5491.2617647058823</v>
      </c>
      <c r="R117" s="4"/>
      <c r="S117" s="4"/>
    </row>
    <row r="118" spans="3:19" x14ac:dyDescent="0.15">
      <c r="D118" t="s">
        <v>313</v>
      </c>
      <c r="H118" t="s">
        <v>314</v>
      </c>
      <c r="I118" t="s">
        <v>315</v>
      </c>
      <c r="K118" s="21"/>
      <c r="L118" s="42" t="s">
        <v>313</v>
      </c>
      <c r="M118" s="26"/>
      <c r="N118" s="7"/>
      <c r="O118" s="7"/>
      <c r="P118" s="12">
        <f>SUM(P111:P117)</f>
        <v>247381342.5</v>
      </c>
      <c r="Q118" s="28">
        <f>SUM(Q111:Q117)</f>
        <v>29103.687352941179</v>
      </c>
      <c r="R118" s="4"/>
      <c r="S118" s="4"/>
    </row>
    <row r="119" spans="3:19" x14ac:dyDescent="0.15">
      <c r="C119" t="s">
        <v>200</v>
      </c>
      <c r="D119" t="s">
        <v>201</v>
      </c>
      <c r="K119" s="21" t="s">
        <v>200</v>
      </c>
      <c r="L119" s="21" t="s">
        <v>201</v>
      </c>
      <c r="M119" s="14"/>
      <c r="N119" s="7"/>
      <c r="O119" s="7"/>
      <c r="P119" s="7"/>
      <c r="Q119" s="22"/>
      <c r="R119" s="4"/>
      <c r="S119" s="4"/>
    </row>
    <row r="120" spans="3:19" x14ac:dyDescent="0.15">
      <c r="D120" t="s">
        <v>202</v>
      </c>
      <c r="E120" t="s">
        <v>17</v>
      </c>
      <c r="F120">
        <v>14</v>
      </c>
      <c r="G120" t="s">
        <v>91</v>
      </c>
      <c r="H120" t="s">
        <v>316</v>
      </c>
      <c r="I120" t="s">
        <v>317</v>
      </c>
      <c r="K120" s="21"/>
      <c r="L120" s="40" t="s">
        <v>202</v>
      </c>
      <c r="M120" s="6" t="s">
        <v>17</v>
      </c>
      <c r="N120" s="7">
        <v>14</v>
      </c>
      <c r="O120" s="7">
        <v>75000</v>
      </c>
      <c r="P120" s="7">
        <f t="shared" ref="P120:P126" si="15">N120*O120</f>
        <v>1050000</v>
      </c>
      <c r="Q120" s="25">
        <f t="shared" ref="Q120:Q126" si="16">P120/$Q$7</f>
        <v>123.52941176470588</v>
      </c>
      <c r="R120" s="4"/>
      <c r="S120" s="4"/>
    </row>
    <row r="121" spans="3:19" x14ac:dyDescent="0.15">
      <c r="D121" t="s">
        <v>94</v>
      </c>
      <c r="E121" t="s">
        <v>17</v>
      </c>
      <c r="F121">
        <v>380</v>
      </c>
      <c r="G121" t="s">
        <v>29</v>
      </c>
      <c r="H121" t="s">
        <v>318</v>
      </c>
      <c r="I121" t="s">
        <v>319</v>
      </c>
      <c r="K121" s="21"/>
      <c r="L121" s="40" t="s">
        <v>94</v>
      </c>
      <c r="M121" s="6" t="s">
        <v>17</v>
      </c>
      <c r="N121" s="7">
        <v>380</v>
      </c>
      <c r="O121" s="7">
        <v>35000</v>
      </c>
      <c r="P121" s="7">
        <f t="shared" si="15"/>
        <v>13300000</v>
      </c>
      <c r="Q121" s="25">
        <f t="shared" si="16"/>
        <v>1564.7058823529412</v>
      </c>
      <c r="R121" s="4"/>
      <c r="S121" s="4"/>
    </row>
    <row r="122" spans="3:19" x14ac:dyDescent="0.15">
      <c r="D122" t="s">
        <v>207</v>
      </c>
      <c r="E122" t="s">
        <v>17</v>
      </c>
      <c r="F122">
        <v>526</v>
      </c>
      <c r="G122" t="s">
        <v>95</v>
      </c>
      <c r="H122" t="s">
        <v>320</v>
      </c>
      <c r="I122" t="s">
        <v>321</v>
      </c>
      <c r="K122" s="21"/>
      <c r="L122" s="40" t="s">
        <v>207</v>
      </c>
      <c r="M122" s="6" t="s">
        <v>17</v>
      </c>
      <c r="N122" s="7">
        <v>526</v>
      </c>
      <c r="O122" s="7">
        <v>25000</v>
      </c>
      <c r="P122" s="7">
        <f t="shared" si="15"/>
        <v>13150000</v>
      </c>
      <c r="Q122" s="25">
        <f t="shared" si="16"/>
        <v>1547.0588235294117</v>
      </c>
      <c r="R122" s="4"/>
      <c r="S122" s="4"/>
    </row>
    <row r="123" spans="3:19" x14ac:dyDescent="0.15">
      <c r="D123" t="s">
        <v>210</v>
      </c>
      <c r="E123" t="s">
        <v>17</v>
      </c>
      <c r="F123">
        <v>38</v>
      </c>
      <c r="G123" t="s">
        <v>211</v>
      </c>
      <c r="H123" t="s">
        <v>322</v>
      </c>
      <c r="I123" t="s">
        <v>323</v>
      </c>
      <c r="K123" s="21"/>
      <c r="L123" s="40" t="s">
        <v>210</v>
      </c>
      <c r="M123" s="6" t="s">
        <v>17</v>
      </c>
      <c r="N123" s="7">
        <v>38</v>
      </c>
      <c r="O123" s="7">
        <v>40000</v>
      </c>
      <c r="P123" s="7">
        <f t="shared" si="15"/>
        <v>1520000</v>
      </c>
      <c r="Q123" s="25">
        <f t="shared" si="16"/>
        <v>178.8235294117647</v>
      </c>
      <c r="R123" s="4"/>
      <c r="S123" s="4"/>
    </row>
    <row r="124" spans="3:19" x14ac:dyDescent="0.15">
      <c r="D124" t="s">
        <v>97</v>
      </c>
      <c r="E124" t="s">
        <v>214</v>
      </c>
      <c r="F124">
        <v>2</v>
      </c>
      <c r="G124" t="s">
        <v>25</v>
      </c>
      <c r="H124" t="s">
        <v>40</v>
      </c>
      <c r="I124" t="s">
        <v>41</v>
      </c>
      <c r="K124" s="21"/>
      <c r="L124" s="40" t="s">
        <v>97</v>
      </c>
      <c r="M124" s="6" t="s">
        <v>214</v>
      </c>
      <c r="N124" s="7">
        <v>2</v>
      </c>
      <c r="O124" s="7">
        <v>750000</v>
      </c>
      <c r="P124" s="7">
        <f t="shared" si="15"/>
        <v>1500000</v>
      </c>
      <c r="Q124" s="25">
        <f t="shared" si="16"/>
        <v>176.47058823529412</v>
      </c>
      <c r="R124" s="4"/>
      <c r="S124" s="4"/>
    </row>
    <row r="125" spans="3:19" x14ac:dyDescent="0.15">
      <c r="D125" t="s">
        <v>85</v>
      </c>
      <c r="E125" t="s">
        <v>216</v>
      </c>
      <c r="F125">
        <v>4</v>
      </c>
      <c r="G125" t="s">
        <v>55</v>
      </c>
      <c r="H125" t="s">
        <v>324</v>
      </c>
      <c r="I125" t="s">
        <v>325</v>
      </c>
      <c r="K125" s="21"/>
      <c r="L125" s="40" t="s">
        <v>85</v>
      </c>
      <c r="M125" s="6" t="s">
        <v>216</v>
      </c>
      <c r="N125" s="7">
        <v>4</v>
      </c>
      <c r="O125" s="7">
        <v>100000</v>
      </c>
      <c r="P125" s="7">
        <f t="shared" si="15"/>
        <v>400000</v>
      </c>
      <c r="Q125" s="25">
        <f t="shared" si="16"/>
        <v>47.058823529411768</v>
      </c>
      <c r="R125" s="4"/>
      <c r="S125" s="4"/>
    </row>
    <row r="126" spans="3:19" x14ac:dyDescent="0.15">
      <c r="D126" t="s">
        <v>217</v>
      </c>
      <c r="E126" t="s">
        <v>17</v>
      </c>
      <c r="F126">
        <v>858</v>
      </c>
      <c r="G126" t="s">
        <v>34</v>
      </c>
      <c r="H126" t="s">
        <v>326</v>
      </c>
      <c r="I126" t="s">
        <v>327</v>
      </c>
      <c r="K126" s="21"/>
      <c r="L126" s="40" t="s">
        <v>217</v>
      </c>
      <c r="M126" s="6" t="s">
        <v>17</v>
      </c>
      <c r="N126" s="7">
        <v>858</v>
      </c>
      <c r="O126" s="7">
        <v>65000</v>
      </c>
      <c r="P126" s="7">
        <f t="shared" si="15"/>
        <v>55770000</v>
      </c>
      <c r="Q126" s="25">
        <f t="shared" si="16"/>
        <v>6561.1764705882351</v>
      </c>
      <c r="R126" s="4"/>
      <c r="S126" s="4"/>
    </row>
    <row r="127" spans="3:19" x14ac:dyDescent="0.15">
      <c r="D127" t="s">
        <v>107</v>
      </c>
      <c r="H127" t="s">
        <v>328</v>
      </c>
      <c r="I127" t="s">
        <v>329</v>
      </c>
      <c r="K127" s="21"/>
      <c r="L127" s="41" t="s">
        <v>107</v>
      </c>
      <c r="M127" s="11"/>
      <c r="N127" s="7"/>
      <c r="O127" s="7"/>
      <c r="P127" s="12">
        <f>SUM(P120:P126)</f>
        <v>86690000</v>
      </c>
      <c r="Q127" s="30">
        <f>SUM(Q120:Q126)</f>
        <v>10198.823529411764</v>
      </c>
      <c r="R127" s="4"/>
      <c r="S127" s="4"/>
    </row>
    <row r="128" spans="3:19" x14ac:dyDescent="0.15">
      <c r="D128" t="s">
        <v>193</v>
      </c>
      <c r="G128" t="s">
        <v>111</v>
      </c>
      <c r="H128" t="s">
        <v>330</v>
      </c>
      <c r="I128" t="s">
        <v>331</v>
      </c>
      <c r="K128" s="21"/>
      <c r="L128" s="40" t="s">
        <v>193</v>
      </c>
      <c r="M128" s="6"/>
      <c r="N128" s="7"/>
      <c r="O128" s="7">
        <v>0.03</v>
      </c>
      <c r="P128" s="7">
        <f>O128*$P$127</f>
        <v>2600700</v>
      </c>
      <c r="Q128" s="25">
        <f>P128/$Q$7</f>
        <v>305.96470588235292</v>
      </c>
      <c r="R128" s="4"/>
      <c r="S128" s="4"/>
    </row>
    <row r="129" spans="3:19" x14ac:dyDescent="0.15">
      <c r="D129" t="s">
        <v>194</v>
      </c>
      <c r="G129" t="s">
        <v>115</v>
      </c>
      <c r="H129" t="s">
        <v>332</v>
      </c>
      <c r="I129" t="s">
        <v>333</v>
      </c>
      <c r="K129" s="21"/>
      <c r="L129" s="40" t="s">
        <v>194</v>
      </c>
      <c r="M129" s="6"/>
      <c r="N129" s="7"/>
      <c r="O129" s="7">
        <v>0.25</v>
      </c>
      <c r="P129" s="7">
        <f>O129*$P$127</f>
        <v>21672500</v>
      </c>
      <c r="Q129" s="25">
        <f>P129/$Q$7</f>
        <v>2549.705882352941</v>
      </c>
      <c r="R129" s="4"/>
      <c r="S129" s="4"/>
    </row>
    <row r="130" spans="3:19" x14ac:dyDescent="0.15">
      <c r="D130" t="s">
        <v>334</v>
      </c>
      <c r="H130" t="s">
        <v>335</v>
      </c>
      <c r="I130" t="s">
        <v>336</v>
      </c>
      <c r="K130" s="21"/>
      <c r="L130" s="41" t="s">
        <v>334</v>
      </c>
      <c r="M130" s="11"/>
      <c r="N130" s="7"/>
      <c r="O130" s="7"/>
      <c r="P130" s="12">
        <f>SUM(P127:P129)</f>
        <v>110963200</v>
      </c>
      <c r="Q130" s="30">
        <f>SUM(Q127:Q129)</f>
        <v>13054.494117647057</v>
      </c>
      <c r="R130" s="4"/>
      <c r="S130" s="4"/>
    </row>
    <row r="131" spans="3:19" x14ac:dyDescent="0.15">
      <c r="D131" t="s">
        <v>233</v>
      </c>
      <c r="H131" t="s">
        <v>337</v>
      </c>
      <c r="I131" t="s">
        <v>338</v>
      </c>
      <c r="K131" s="21"/>
      <c r="L131" s="41" t="s">
        <v>233</v>
      </c>
      <c r="M131" s="11"/>
      <c r="N131" s="7"/>
      <c r="O131" s="7"/>
      <c r="P131" s="12">
        <f>P95+P118+P130</f>
        <v>481732702.5</v>
      </c>
      <c r="Q131" s="30">
        <f>Q95+Q118+Q130</f>
        <v>56674.435588235297</v>
      </c>
      <c r="R131" s="4"/>
      <c r="S131" s="4"/>
    </row>
    <row r="132" spans="3:19" x14ac:dyDescent="0.15">
      <c r="C132" t="s">
        <v>339</v>
      </c>
      <c r="D132" t="s">
        <v>340</v>
      </c>
      <c r="K132" s="23" t="s">
        <v>339</v>
      </c>
      <c r="L132" s="23" t="s">
        <v>340</v>
      </c>
      <c r="M132" s="24"/>
      <c r="N132" s="34"/>
      <c r="O132" s="34"/>
      <c r="P132" s="34"/>
      <c r="Q132" s="29"/>
      <c r="R132" s="4"/>
      <c r="S132" s="4"/>
    </row>
    <row r="133" spans="3:19" x14ac:dyDescent="0.15">
      <c r="C133" t="s">
        <v>50</v>
      </c>
      <c r="D133" t="s">
        <v>51</v>
      </c>
      <c r="K133" s="21" t="s">
        <v>50</v>
      </c>
      <c r="L133" s="21" t="s">
        <v>51</v>
      </c>
      <c r="M133" s="14"/>
      <c r="N133" s="7"/>
      <c r="O133" s="7"/>
      <c r="P133" s="7"/>
      <c r="Q133" s="22"/>
      <c r="R133" s="4"/>
      <c r="S133" s="4"/>
    </row>
    <row r="134" spans="3:19" x14ac:dyDescent="0.15">
      <c r="D134" t="s">
        <v>52</v>
      </c>
      <c r="E134" t="s">
        <v>53</v>
      </c>
      <c r="F134" t="s">
        <v>341</v>
      </c>
      <c r="G134" t="s">
        <v>55</v>
      </c>
      <c r="H134" t="s">
        <v>342</v>
      </c>
      <c r="I134" t="s">
        <v>343</v>
      </c>
      <c r="K134" s="21"/>
      <c r="L134" s="40" t="s">
        <v>52</v>
      </c>
      <c r="M134" s="6" t="s">
        <v>53</v>
      </c>
      <c r="N134" s="7">
        <v>53.26</v>
      </c>
      <c r="O134" s="7">
        <v>100000</v>
      </c>
      <c r="P134" s="7">
        <f t="shared" ref="P134:P146" si="17">N134*O134</f>
        <v>5326000</v>
      </c>
      <c r="Q134" s="25">
        <f t="shared" ref="Q134:Q146" si="18">P134/$Q$7</f>
        <v>626.58823529411768</v>
      </c>
      <c r="R134" s="4"/>
      <c r="S134" s="4"/>
    </row>
    <row r="135" spans="3:19" x14ac:dyDescent="0.15">
      <c r="D135" t="s">
        <v>58</v>
      </c>
      <c r="E135" t="s">
        <v>17</v>
      </c>
      <c r="F135" t="s">
        <v>344</v>
      </c>
      <c r="G135" t="s">
        <v>60</v>
      </c>
      <c r="H135" t="s">
        <v>345</v>
      </c>
      <c r="I135" t="s">
        <v>346</v>
      </c>
      <c r="K135" s="21"/>
      <c r="L135" s="40" t="s">
        <v>58</v>
      </c>
      <c r="M135" s="6" t="s">
        <v>17</v>
      </c>
      <c r="N135" s="7">
        <v>1550</v>
      </c>
      <c r="O135" s="7">
        <v>10000</v>
      </c>
      <c r="P135" s="7">
        <f t="shared" si="17"/>
        <v>15500000</v>
      </c>
      <c r="Q135" s="25">
        <f t="shared" si="18"/>
        <v>1823.5294117647059</v>
      </c>
      <c r="R135" s="4"/>
      <c r="S135" s="4"/>
    </row>
    <row r="136" spans="3:19" x14ac:dyDescent="0.15">
      <c r="D136" t="s">
        <v>63</v>
      </c>
      <c r="E136" t="s">
        <v>64</v>
      </c>
      <c r="F136" t="s">
        <v>347</v>
      </c>
      <c r="G136" t="s">
        <v>66</v>
      </c>
      <c r="H136" t="s">
        <v>348</v>
      </c>
      <c r="I136" t="s">
        <v>349</v>
      </c>
      <c r="K136" s="21"/>
      <c r="L136" s="40" t="s">
        <v>63</v>
      </c>
      <c r="M136" s="6" t="s">
        <v>64</v>
      </c>
      <c r="N136" s="7">
        <v>12.8</v>
      </c>
      <c r="O136" s="7">
        <v>1600000</v>
      </c>
      <c r="P136" s="7">
        <f t="shared" si="17"/>
        <v>20480000</v>
      </c>
      <c r="Q136" s="25">
        <f t="shared" si="18"/>
        <v>2409.4117647058824</v>
      </c>
      <c r="R136" s="4"/>
      <c r="S136" s="4"/>
    </row>
    <row r="137" spans="3:19" x14ac:dyDescent="0.15">
      <c r="D137" t="s">
        <v>69</v>
      </c>
      <c r="E137" t="s">
        <v>70</v>
      </c>
      <c r="F137" t="s">
        <v>87</v>
      </c>
      <c r="G137" t="s">
        <v>350</v>
      </c>
      <c r="H137" t="s">
        <v>351</v>
      </c>
      <c r="I137" t="s">
        <v>352</v>
      </c>
      <c r="K137" s="21"/>
      <c r="L137" s="40" t="s">
        <v>69</v>
      </c>
      <c r="M137" s="6" t="s">
        <v>70</v>
      </c>
      <c r="N137" s="7">
        <v>2</v>
      </c>
      <c r="O137" s="7">
        <v>2200000</v>
      </c>
      <c r="P137" s="7">
        <f t="shared" si="17"/>
        <v>4400000</v>
      </c>
      <c r="Q137" s="25">
        <f t="shared" si="18"/>
        <v>517.64705882352939</v>
      </c>
      <c r="R137" s="4"/>
      <c r="S137" s="4"/>
    </row>
    <row r="138" spans="3:19" x14ac:dyDescent="0.15">
      <c r="D138" t="s">
        <v>73</v>
      </c>
      <c r="E138" t="s">
        <v>53</v>
      </c>
      <c r="F138" t="s">
        <v>353</v>
      </c>
      <c r="G138" t="s">
        <v>354</v>
      </c>
      <c r="H138" t="s">
        <v>355</v>
      </c>
      <c r="I138" t="s">
        <v>356</v>
      </c>
      <c r="K138" s="21"/>
      <c r="L138" s="40" t="s">
        <v>73</v>
      </c>
      <c r="M138" s="6" t="s">
        <v>53</v>
      </c>
      <c r="N138" s="7">
        <v>47.6</v>
      </c>
      <c r="O138" s="7">
        <v>260000</v>
      </c>
      <c r="P138" s="7">
        <f t="shared" si="17"/>
        <v>12376000</v>
      </c>
      <c r="Q138" s="25">
        <f t="shared" si="18"/>
        <v>1456</v>
      </c>
      <c r="R138" s="4"/>
      <c r="S138" s="4"/>
    </row>
    <row r="139" spans="3:19" x14ac:dyDescent="0.15">
      <c r="D139" t="s">
        <v>77</v>
      </c>
      <c r="E139" t="s">
        <v>78</v>
      </c>
      <c r="F139" t="s">
        <v>357</v>
      </c>
      <c r="G139" t="s">
        <v>10</v>
      </c>
      <c r="H139" t="s">
        <v>358</v>
      </c>
      <c r="I139" t="s">
        <v>359</v>
      </c>
      <c r="K139" s="21"/>
      <c r="L139" s="40" t="s">
        <v>77</v>
      </c>
      <c r="M139" s="6" t="s">
        <v>78</v>
      </c>
      <c r="N139" s="7">
        <v>92</v>
      </c>
      <c r="O139" s="7">
        <v>85000</v>
      </c>
      <c r="P139" s="7">
        <f t="shared" si="17"/>
        <v>7820000</v>
      </c>
      <c r="Q139" s="25">
        <f t="shared" si="18"/>
        <v>920</v>
      </c>
      <c r="R139" s="4"/>
      <c r="S139" s="4"/>
    </row>
    <row r="140" spans="3:19" x14ac:dyDescent="0.15">
      <c r="D140" t="s">
        <v>81</v>
      </c>
      <c r="E140" t="s">
        <v>78</v>
      </c>
      <c r="F140" t="s">
        <v>360</v>
      </c>
      <c r="G140" t="s">
        <v>24</v>
      </c>
      <c r="H140" t="s">
        <v>361</v>
      </c>
      <c r="I140" t="s">
        <v>362</v>
      </c>
      <c r="K140" s="21"/>
      <c r="L140" s="40" t="s">
        <v>81</v>
      </c>
      <c r="M140" s="6" t="s">
        <v>78</v>
      </c>
      <c r="N140" s="7">
        <v>85</v>
      </c>
      <c r="O140" s="7">
        <v>30000</v>
      </c>
      <c r="P140" s="7">
        <f t="shared" si="17"/>
        <v>2550000</v>
      </c>
      <c r="Q140" s="25">
        <f t="shared" si="18"/>
        <v>300</v>
      </c>
      <c r="R140" s="4"/>
      <c r="S140" s="4"/>
    </row>
    <row r="141" spans="3:19" x14ac:dyDescent="0.15">
      <c r="D141" t="s">
        <v>85</v>
      </c>
      <c r="E141" t="s">
        <v>86</v>
      </c>
      <c r="F141" t="s">
        <v>363</v>
      </c>
      <c r="G141" t="s">
        <v>88</v>
      </c>
      <c r="H141" t="s">
        <v>43</v>
      </c>
      <c r="I141" t="s">
        <v>261</v>
      </c>
      <c r="K141" s="21"/>
      <c r="L141" s="40" t="s">
        <v>85</v>
      </c>
      <c r="M141" s="6" t="s">
        <v>86</v>
      </c>
      <c r="N141" s="7">
        <v>4</v>
      </c>
      <c r="O141" s="7">
        <v>125000</v>
      </c>
      <c r="P141" s="7">
        <f t="shared" si="17"/>
        <v>500000</v>
      </c>
      <c r="Q141" s="25">
        <f t="shared" si="18"/>
        <v>58.823529411764703</v>
      </c>
      <c r="R141" s="4"/>
      <c r="S141" s="4"/>
    </row>
    <row r="142" spans="3:19" x14ac:dyDescent="0.15">
      <c r="D142" t="s">
        <v>90</v>
      </c>
      <c r="E142" t="s">
        <v>17</v>
      </c>
      <c r="F142" t="s">
        <v>364</v>
      </c>
      <c r="G142" t="s">
        <v>91</v>
      </c>
      <c r="H142" t="s">
        <v>365</v>
      </c>
      <c r="I142" t="s">
        <v>366</v>
      </c>
      <c r="K142" s="21"/>
      <c r="L142" s="40" t="s">
        <v>90</v>
      </c>
      <c r="M142" s="6" t="s">
        <v>17</v>
      </c>
      <c r="N142" s="7">
        <v>54</v>
      </c>
      <c r="O142" s="7">
        <v>75000</v>
      </c>
      <c r="P142" s="7">
        <f t="shared" si="17"/>
        <v>4050000</v>
      </c>
      <c r="Q142" s="25">
        <f t="shared" si="18"/>
        <v>476.47058823529414</v>
      </c>
      <c r="R142" s="4"/>
      <c r="S142" s="4"/>
    </row>
    <row r="143" spans="3:19" x14ac:dyDescent="0.15">
      <c r="D143" t="s">
        <v>94</v>
      </c>
      <c r="E143" t="s">
        <v>17</v>
      </c>
      <c r="F143" t="s">
        <v>33</v>
      </c>
      <c r="G143" t="s">
        <v>95</v>
      </c>
      <c r="H143" t="s">
        <v>259</v>
      </c>
      <c r="I143" t="s">
        <v>260</v>
      </c>
      <c r="K143" s="21"/>
      <c r="L143" s="40" t="s">
        <v>94</v>
      </c>
      <c r="M143" s="6" t="s">
        <v>17</v>
      </c>
      <c r="N143" s="7">
        <v>15</v>
      </c>
      <c r="O143" s="7">
        <v>25000</v>
      </c>
      <c r="P143" s="7">
        <f t="shared" si="17"/>
        <v>375000</v>
      </c>
      <c r="Q143" s="25">
        <f t="shared" si="18"/>
        <v>44.117647058823529</v>
      </c>
      <c r="R143" s="4"/>
      <c r="S143" s="4"/>
    </row>
    <row r="144" spans="3:19" x14ac:dyDescent="0.15">
      <c r="D144" t="s">
        <v>97</v>
      </c>
      <c r="E144" t="s">
        <v>98</v>
      </c>
      <c r="F144" t="s">
        <v>367</v>
      </c>
      <c r="G144" t="s">
        <v>95</v>
      </c>
      <c r="H144" t="s">
        <v>43</v>
      </c>
      <c r="I144" t="s">
        <v>261</v>
      </c>
      <c r="K144" s="21"/>
      <c r="L144" s="40" t="s">
        <v>97</v>
      </c>
      <c r="M144" s="6" t="s">
        <v>98</v>
      </c>
      <c r="N144" s="7">
        <v>20</v>
      </c>
      <c r="O144" s="7">
        <v>25000</v>
      </c>
      <c r="P144" s="7">
        <f t="shared" si="17"/>
        <v>500000</v>
      </c>
      <c r="Q144" s="25">
        <f t="shared" si="18"/>
        <v>58.823529411764703</v>
      </c>
      <c r="R144" s="4"/>
      <c r="S144" s="4"/>
    </row>
    <row r="145" spans="3:21" x14ac:dyDescent="0.15">
      <c r="D145" t="s">
        <v>100</v>
      </c>
      <c r="E145" t="s">
        <v>101</v>
      </c>
      <c r="F145" t="s">
        <v>87</v>
      </c>
      <c r="G145" t="s">
        <v>74</v>
      </c>
      <c r="H145" t="s">
        <v>43</v>
      </c>
      <c r="I145" t="s">
        <v>261</v>
      </c>
      <c r="K145" s="21"/>
      <c r="L145" s="40" t="s">
        <v>100</v>
      </c>
      <c r="M145" s="6" t="s">
        <v>101</v>
      </c>
      <c r="N145" s="7">
        <v>2</v>
      </c>
      <c r="O145" s="7">
        <v>250000</v>
      </c>
      <c r="P145" s="7">
        <f t="shared" si="17"/>
        <v>500000</v>
      </c>
      <c r="Q145" s="25">
        <f t="shared" si="18"/>
        <v>58.823529411764703</v>
      </c>
      <c r="R145" s="4"/>
      <c r="S145" s="4"/>
    </row>
    <row r="146" spans="3:21" x14ac:dyDescent="0.15">
      <c r="D146" t="s">
        <v>102</v>
      </c>
      <c r="E146" t="s">
        <v>103</v>
      </c>
      <c r="F146" t="s">
        <v>38</v>
      </c>
      <c r="G146" t="s">
        <v>104</v>
      </c>
      <c r="H146" t="s">
        <v>208</v>
      </c>
      <c r="I146" t="s">
        <v>209</v>
      </c>
      <c r="K146" s="21"/>
      <c r="L146" s="40" t="s">
        <v>102</v>
      </c>
      <c r="M146" s="6" t="s">
        <v>103</v>
      </c>
      <c r="N146" s="7">
        <v>5</v>
      </c>
      <c r="O146" s="7">
        <v>600000</v>
      </c>
      <c r="P146" s="7">
        <f t="shared" si="17"/>
        <v>3000000</v>
      </c>
      <c r="Q146" s="25">
        <f t="shared" si="18"/>
        <v>352.94117647058823</v>
      </c>
      <c r="R146" s="4"/>
      <c r="S146" s="4"/>
    </row>
    <row r="147" spans="3:21" x14ac:dyDescent="0.15">
      <c r="D147" t="s">
        <v>107</v>
      </c>
      <c r="H147" t="s">
        <v>368</v>
      </c>
      <c r="I147" t="s">
        <v>369</v>
      </c>
      <c r="K147" s="21"/>
      <c r="L147" s="42" t="s">
        <v>107</v>
      </c>
      <c r="M147" s="26"/>
      <c r="N147" s="7"/>
      <c r="O147" s="7"/>
      <c r="P147" s="12">
        <f>SUM(P134:P146)</f>
        <v>77377000</v>
      </c>
      <c r="Q147" s="28">
        <f>SUM(Q134:Q146)</f>
        <v>9103.1764705882342</v>
      </c>
      <c r="R147" s="4"/>
      <c r="S147" s="4"/>
      <c r="U147" s="16"/>
    </row>
    <row r="148" spans="3:21" x14ac:dyDescent="0.15">
      <c r="D148" t="s">
        <v>110</v>
      </c>
      <c r="G148" t="s">
        <v>111</v>
      </c>
      <c r="H148" t="s">
        <v>370</v>
      </c>
      <c r="I148" t="s">
        <v>371</v>
      </c>
      <c r="K148" s="21"/>
      <c r="L148" s="40" t="s">
        <v>110</v>
      </c>
      <c r="M148" s="6"/>
      <c r="N148" s="7"/>
      <c r="O148" s="7">
        <v>0.03</v>
      </c>
      <c r="P148" s="7">
        <f>O148*$P$147</f>
        <v>2321310</v>
      </c>
      <c r="Q148" s="25">
        <f>P148/$Q$7</f>
        <v>273.09529411764709</v>
      </c>
      <c r="R148" s="4"/>
      <c r="S148" s="4"/>
    </row>
    <row r="149" spans="3:21" x14ac:dyDescent="0.15">
      <c r="D149" t="s">
        <v>114</v>
      </c>
      <c r="G149" t="s">
        <v>115</v>
      </c>
      <c r="H149" t="s">
        <v>372</v>
      </c>
      <c r="I149" t="s">
        <v>373</v>
      </c>
      <c r="K149" s="21"/>
      <c r="L149" s="40" t="s">
        <v>114</v>
      </c>
      <c r="M149" s="6"/>
      <c r="N149" s="7"/>
      <c r="O149" s="7">
        <v>0.25</v>
      </c>
      <c r="P149" s="7">
        <f>O149*$P$147</f>
        <v>19344250</v>
      </c>
      <c r="Q149" s="25">
        <f>P149/$Q$7</f>
        <v>2275.794117647059</v>
      </c>
      <c r="R149" s="4"/>
      <c r="S149" s="4"/>
    </row>
    <row r="150" spans="3:21" x14ac:dyDescent="0.15">
      <c r="D150" t="s">
        <v>374</v>
      </c>
      <c r="H150" t="s">
        <v>375</v>
      </c>
      <c r="I150" t="s">
        <v>376</v>
      </c>
      <c r="K150" s="21"/>
      <c r="L150" s="41" t="s">
        <v>374</v>
      </c>
      <c r="M150" s="11"/>
      <c r="N150" s="7"/>
      <c r="O150" s="7"/>
      <c r="P150" s="12">
        <f>SUM(P147:P149)</f>
        <v>99042560</v>
      </c>
      <c r="Q150" s="30">
        <f>SUM(Q147:Q149)</f>
        <v>11652.065882352941</v>
      </c>
      <c r="R150" s="4"/>
      <c r="S150" s="4"/>
    </row>
    <row r="151" spans="3:21" x14ac:dyDescent="0.15">
      <c r="C151" t="s">
        <v>121</v>
      </c>
      <c r="D151" t="s">
        <v>377</v>
      </c>
      <c r="K151" s="21" t="s">
        <v>121</v>
      </c>
      <c r="L151" s="21" t="s">
        <v>377</v>
      </c>
      <c r="M151" s="14"/>
      <c r="N151" s="7"/>
      <c r="O151" s="7"/>
      <c r="P151" s="7"/>
      <c r="Q151" s="22"/>
      <c r="R151" s="4"/>
      <c r="S151" s="4"/>
    </row>
    <row r="152" spans="3:21" x14ac:dyDescent="0.15">
      <c r="D152" t="s">
        <v>123</v>
      </c>
      <c r="E152" t="s">
        <v>17</v>
      </c>
      <c r="F152" t="s">
        <v>378</v>
      </c>
      <c r="G152" t="s">
        <v>125</v>
      </c>
      <c r="H152" t="s">
        <v>379</v>
      </c>
      <c r="I152" t="s">
        <v>380</v>
      </c>
      <c r="K152" s="21"/>
      <c r="L152" s="40" t="s">
        <v>123</v>
      </c>
      <c r="M152" s="6" t="s">
        <v>17</v>
      </c>
      <c r="N152" s="7">
        <v>11000</v>
      </c>
      <c r="O152" s="7">
        <v>4000</v>
      </c>
      <c r="P152" s="7">
        <f t="shared" ref="P152:P169" si="19">N152*O152</f>
        <v>44000000</v>
      </c>
      <c r="Q152" s="25">
        <f t="shared" ref="Q152:Q169" si="20">P152/$Q$7</f>
        <v>5176.4705882352937</v>
      </c>
      <c r="R152" s="4"/>
      <c r="S152" s="4"/>
    </row>
    <row r="153" spans="3:21" x14ac:dyDescent="0.15">
      <c r="D153" t="s">
        <v>63</v>
      </c>
      <c r="E153" t="s">
        <v>64</v>
      </c>
      <c r="F153" t="s">
        <v>381</v>
      </c>
      <c r="G153" t="s">
        <v>66</v>
      </c>
      <c r="H153" t="s">
        <v>382</v>
      </c>
      <c r="I153" t="s">
        <v>383</v>
      </c>
      <c r="K153" s="21"/>
      <c r="L153" s="40" t="s">
        <v>63</v>
      </c>
      <c r="M153" s="6" t="s">
        <v>64</v>
      </c>
      <c r="N153" s="7">
        <v>30.95</v>
      </c>
      <c r="O153" s="7">
        <v>1600000</v>
      </c>
      <c r="P153" s="7">
        <f t="shared" si="19"/>
        <v>49520000</v>
      </c>
      <c r="Q153" s="25">
        <f t="shared" si="20"/>
        <v>5825.8823529411766</v>
      </c>
      <c r="R153" s="4"/>
      <c r="S153" s="4"/>
    </row>
    <row r="154" spans="3:21" x14ac:dyDescent="0.15">
      <c r="D154" t="s">
        <v>69</v>
      </c>
      <c r="E154" t="s">
        <v>103</v>
      </c>
      <c r="F154">
        <v>6</v>
      </c>
      <c r="G154" t="s">
        <v>131</v>
      </c>
      <c r="H154" t="s">
        <v>280</v>
      </c>
      <c r="I154" t="s">
        <v>281</v>
      </c>
      <c r="K154" s="21"/>
      <c r="L154" s="40" t="s">
        <v>69</v>
      </c>
      <c r="M154" s="6" t="s">
        <v>103</v>
      </c>
      <c r="N154" s="7">
        <v>6</v>
      </c>
      <c r="O154" s="7">
        <v>2000000</v>
      </c>
      <c r="P154" s="7">
        <f t="shared" si="19"/>
        <v>12000000</v>
      </c>
      <c r="Q154" s="25">
        <f t="shared" si="20"/>
        <v>1411.7647058823529</v>
      </c>
      <c r="R154" s="4"/>
      <c r="S154" s="4"/>
    </row>
    <row r="155" spans="3:21" x14ac:dyDescent="0.15">
      <c r="D155" t="s">
        <v>134</v>
      </c>
      <c r="E155" t="s">
        <v>135</v>
      </c>
      <c r="F155">
        <v>15</v>
      </c>
      <c r="G155" t="s">
        <v>354</v>
      </c>
      <c r="H155" t="s">
        <v>384</v>
      </c>
      <c r="I155" t="s">
        <v>385</v>
      </c>
      <c r="K155" s="21"/>
      <c r="L155" s="40" t="s">
        <v>134</v>
      </c>
      <c r="M155" s="6" t="s">
        <v>135</v>
      </c>
      <c r="N155" s="7">
        <v>15</v>
      </c>
      <c r="O155" s="7">
        <v>260000</v>
      </c>
      <c r="P155" s="7">
        <f t="shared" si="19"/>
        <v>3900000</v>
      </c>
      <c r="Q155" s="25">
        <f t="shared" si="20"/>
        <v>458.8235294117647</v>
      </c>
      <c r="R155" s="4"/>
      <c r="S155" s="4"/>
    </row>
    <row r="156" spans="3:21" x14ac:dyDescent="0.15">
      <c r="D156" t="s">
        <v>77</v>
      </c>
      <c r="E156" t="s">
        <v>78</v>
      </c>
      <c r="F156">
        <v>182</v>
      </c>
      <c r="G156" t="s">
        <v>10</v>
      </c>
      <c r="H156" t="s">
        <v>386</v>
      </c>
      <c r="I156" t="s">
        <v>387</v>
      </c>
      <c r="K156" s="21"/>
      <c r="L156" s="40" t="s">
        <v>77</v>
      </c>
      <c r="M156" s="6" t="s">
        <v>78</v>
      </c>
      <c r="N156" s="7">
        <v>182</v>
      </c>
      <c r="O156" s="7">
        <v>85000</v>
      </c>
      <c r="P156" s="7">
        <f t="shared" si="19"/>
        <v>15470000</v>
      </c>
      <c r="Q156" s="25">
        <f t="shared" si="20"/>
        <v>1820</v>
      </c>
      <c r="R156" s="4"/>
      <c r="S156" s="4"/>
    </row>
    <row r="157" spans="3:21" x14ac:dyDescent="0.15">
      <c r="D157" t="s">
        <v>81</v>
      </c>
      <c r="E157" t="s">
        <v>78</v>
      </c>
      <c r="F157">
        <v>170</v>
      </c>
      <c r="G157" t="s">
        <v>24</v>
      </c>
      <c r="H157" t="s">
        <v>388</v>
      </c>
      <c r="I157" t="s">
        <v>389</v>
      </c>
      <c r="K157" s="21"/>
      <c r="L157" s="40" t="s">
        <v>81</v>
      </c>
      <c r="M157" s="6" t="s">
        <v>78</v>
      </c>
      <c r="N157" s="7">
        <v>170</v>
      </c>
      <c r="O157" s="7">
        <v>30000</v>
      </c>
      <c r="P157" s="7">
        <f t="shared" si="19"/>
        <v>5100000</v>
      </c>
      <c r="Q157" s="25">
        <f t="shared" si="20"/>
        <v>600</v>
      </c>
      <c r="R157" s="4"/>
      <c r="S157" s="4"/>
    </row>
    <row r="158" spans="3:21" x14ac:dyDescent="0.15">
      <c r="D158" t="s">
        <v>85</v>
      </c>
      <c r="E158" t="s">
        <v>86</v>
      </c>
      <c r="F158">
        <v>20</v>
      </c>
      <c r="G158" t="s">
        <v>88</v>
      </c>
      <c r="H158" t="s">
        <v>390</v>
      </c>
      <c r="I158" t="s">
        <v>391</v>
      </c>
      <c r="K158" s="21"/>
      <c r="L158" s="40" t="s">
        <v>85</v>
      </c>
      <c r="M158" s="6" t="s">
        <v>86</v>
      </c>
      <c r="N158" s="7">
        <v>20</v>
      </c>
      <c r="O158" s="7">
        <v>125000</v>
      </c>
      <c r="P158" s="7">
        <f t="shared" si="19"/>
        <v>2500000</v>
      </c>
      <c r="Q158" s="25">
        <f t="shared" si="20"/>
        <v>294.11764705882354</v>
      </c>
      <c r="R158" s="4"/>
      <c r="S158" s="4"/>
    </row>
    <row r="159" spans="3:21" x14ac:dyDescent="0.15">
      <c r="D159" t="s">
        <v>90</v>
      </c>
      <c r="E159" t="s">
        <v>17</v>
      </c>
      <c r="F159">
        <v>95</v>
      </c>
      <c r="G159" t="s">
        <v>91</v>
      </c>
      <c r="H159" t="s">
        <v>392</v>
      </c>
      <c r="I159" t="s">
        <v>393</v>
      </c>
      <c r="K159" s="21"/>
      <c r="L159" s="40" t="s">
        <v>90</v>
      </c>
      <c r="M159" s="6" t="s">
        <v>17</v>
      </c>
      <c r="N159" s="7">
        <v>95</v>
      </c>
      <c r="O159" s="7">
        <v>75000</v>
      </c>
      <c r="P159" s="7">
        <f t="shared" si="19"/>
        <v>7125000</v>
      </c>
      <c r="Q159" s="25">
        <f t="shared" si="20"/>
        <v>838.23529411764707</v>
      </c>
      <c r="R159" s="4"/>
      <c r="S159" s="4"/>
    </row>
    <row r="160" spans="3:21" x14ac:dyDescent="0.15">
      <c r="D160" t="s">
        <v>94</v>
      </c>
      <c r="E160" t="s">
        <v>17</v>
      </c>
      <c r="F160">
        <v>20</v>
      </c>
      <c r="G160" t="s">
        <v>95</v>
      </c>
      <c r="H160" t="s">
        <v>43</v>
      </c>
      <c r="I160" t="s">
        <v>261</v>
      </c>
      <c r="K160" s="21"/>
      <c r="L160" s="40" t="s">
        <v>94</v>
      </c>
      <c r="M160" s="6" t="s">
        <v>17</v>
      </c>
      <c r="N160" s="7">
        <v>20</v>
      </c>
      <c r="O160" s="7">
        <v>25000</v>
      </c>
      <c r="P160" s="7">
        <f t="shared" si="19"/>
        <v>500000</v>
      </c>
      <c r="Q160" s="25">
        <f t="shared" si="20"/>
        <v>58.823529411764703</v>
      </c>
      <c r="R160" s="4"/>
      <c r="S160" s="4"/>
    </row>
    <row r="161" spans="4:19" x14ac:dyDescent="0.15">
      <c r="D161" t="s">
        <v>144</v>
      </c>
      <c r="E161" t="s">
        <v>17</v>
      </c>
      <c r="F161">
        <v>35</v>
      </c>
      <c r="G161" t="s">
        <v>145</v>
      </c>
      <c r="H161" t="s">
        <v>394</v>
      </c>
      <c r="I161" t="s">
        <v>395</v>
      </c>
      <c r="K161" s="21"/>
      <c r="L161" s="40" t="s">
        <v>144</v>
      </c>
      <c r="M161" s="6" t="s">
        <v>17</v>
      </c>
      <c r="N161" s="7">
        <v>35</v>
      </c>
      <c r="O161" s="7">
        <v>8000</v>
      </c>
      <c r="P161" s="7">
        <f t="shared" si="19"/>
        <v>280000</v>
      </c>
      <c r="Q161" s="25">
        <f t="shared" si="20"/>
        <v>32.941176470588232</v>
      </c>
      <c r="R161" s="4"/>
      <c r="S161" s="4"/>
    </row>
    <row r="162" spans="4:19" x14ac:dyDescent="0.15">
      <c r="D162" t="s">
        <v>97</v>
      </c>
      <c r="E162" t="s">
        <v>98</v>
      </c>
      <c r="F162">
        <v>30</v>
      </c>
      <c r="G162" t="s">
        <v>95</v>
      </c>
      <c r="H162" t="s">
        <v>25</v>
      </c>
      <c r="I162" t="s">
        <v>26</v>
      </c>
      <c r="K162" s="21"/>
      <c r="L162" s="40" t="s">
        <v>97</v>
      </c>
      <c r="M162" s="6" t="s">
        <v>98</v>
      </c>
      <c r="N162" s="7">
        <v>30</v>
      </c>
      <c r="O162" s="7">
        <v>25000</v>
      </c>
      <c r="P162" s="7">
        <f t="shared" si="19"/>
        <v>750000</v>
      </c>
      <c r="Q162" s="25">
        <f t="shared" si="20"/>
        <v>88.235294117647058</v>
      </c>
      <c r="R162" s="4"/>
      <c r="S162" s="4"/>
    </row>
    <row r="163" spans="4:19" x14ac:dyDescent="0.15">
      <c r="D163" t="s">
        <v>100</v>
      </c>
      <c r="E163" t="s">
        <v>101</v>
      </c>
      <c r="F163">
        <v>4</v>
      </c>
      <c r="G163" t="s">
        <v>39</v>
      </c>
      <c r="H163" t="s">
        <v>105</v>
      </c>
      <c r="I163" t="s">
        <v>106</v>
      </c>
      <c r="K163" s="21"/>
      <c r="L163" s="40" t="s">
        <v>100</v>
      </c>
      <c r="M163" s="6" t="s">
        <v>101</v>
      </c>
      <c r="N163" s="7">
        <v>4</v>
      </c>
      <c r="O163" s="7">
        <v>300000</v>
      </c>
      <c r="P163" s="7">
        <f t="shared" si="19"/>
        <v>1200000</v>
      </c>
      <c r="Q163" s="25">
        <f t="shared" si="20"/>
        <v>141.1764705882353</v>
      </c>
      <c r="R163" s="4"/>
      <c r="S163" s="4"/>
    </row>
    <row r="164" spans="4:19" x14ac:dyDescent="0.15">
      <c r="D164" t="s">
        <v>155</v>
      </c>
      <c r="E164" t="s">
        <v>151</v>
      </c>
      <c r="F164" t="s">
        <v>396</v>
      </c>
      <c r="G164" t="s">
        <v>157</v>
      </c>
      <c r="H164" t="s">
        <v>397</v>
      </c>
      <c r="I164" t="s">
        <v>398</v>
      </c>
      <c r="K164" s="21"/>
      <c r="L164" s="40" t="s">
        <v>155</v>
      </c>
      <c r="M164" s="6" t="s">
        <v>151</v>
      </c>
      <c r="N164" s="7">
        <v>79.2</v>
      </c>
      <c r="O164" s="7">
        <v>850000</v>
      </c>
      <c r="P164" s="7">
        <f t="shared" si="19"/>
        <v>67320000</v>
      </c>
      <c r="Q164" s="25">
        <f t="shared" si="20"/>
        <v>7920</v>
      </c>
      <c r="R164" s="4"/>
      <c r="S164" s="4"/>
    </row>
    <row r="165" spans="4:19" x14ac:dyDescent="0.15">
      <c r="D165" t="s">
        <v>160</v>
      </c>
      <c r="E165" t="s">
        <v>151</v>
      </c>
      <c r="F165" t="s">
        <v>396</v>
      </c>
      <c r="G165" t="s">
        <v>162</v>
      </c>
      <c r="H165" t="s">
        <v>399</v>
      </c>
      <c r="I165" t="s">
        <v>400</v>
      </c>
      <c r="K165" s="21"/>
      <c r="L165" s="40" t="s">
        <v>160</v>
      </c>
      <c r="M165" s="6" t="s">
        <v>151</v>
      </c>
      <c r="N165" s="7">
        <v>79.2</v>
      </c>
      <c r="O165" s="7">
        <v>900000</v>
      </c>
      <c r="P165" s="7">
        <f t="shared" si="19"/>
        <v>71280000</v>
      </c>
      <c r="Q165" s="25">
        <f t="shared" si="20"/>
        <v>8385.8823529411766</v>
      </c>
      <c r="R165" s="4"/>
      <c r="S165" s="4"/>
    </row>
    <row r="166" spans="4:19" x14ac:dyDescent="0.15">
      <c r="D166" t="s">
        <v>401</v>
      </c>
      <c r="E166" t="s">
        <v>151</v>
      </c>
      <c r="F166" t="s">
        <v>402</v>
      </c>
      <c r="G166" t="s">
        <v>25</v>
      </c>
      <c r="H166" t="s">
        <v>403</v>
      </c>
      <c r="I166" t="s">
        <v>404</v>
      </c>
      <c r="K166" s="21"/>
      <c r="L166" s="40" t="s">
        <v>401</v>
      </c>
      <c r="M166" s="6" t="s">
        <v>151</v>
      </c>
      <c r="N166" s="7">
        <v>15.4</v>
      </c>
      <c r="O166" s="7">
        <v>750000</v>
      </c>
      <c r="P166" s="7">
        <f t="shared" si="19"/>
        <v>11550000</v>
      </c>
      <c r="Q166" s="25">
        <f t="shared" si="20"/>
        <v>1358.8235294117646</v>
      </c>
      <c r="R166" s="4"/>
      <c r="S166" s="4"/>
    </row>
    <row r="167" spans="4:19" x14ac:dyDescent="0.15">
      <c r="D167" t="s">
        <v>405</v>
      </c>
      <c r="E167" t="s">
        <v>151</v>
      </c>
      <c r="F167" t="s">
        <v>406</v>
      </c>
      <c r="G167" t="s">
        <v>167</v>
      </c>
      <c r="H167" t="s">
        <v>407</v>
      </c>
      <c r="I167" t="s">
        <v>408</v>
      </c>
      <c r="K167" s="21"/>
      <c r="L167" s="40" t="s">
        <v>405</v>
      </c>
      <c r="M167" s="6" t="s">
        <v>151</v>
      </c>
      <c r="N167" s="7">
        <v>804.04</v>
      </c>
      <c r="O167" s="7">
        <v>110000</v>
      </c>
      <c r="P167" s="7">
        <f t="shared" si="19"/>
        <v>88444400</v>
      </c>
      <c r="Q167" s="25">
        <f t="shared" si="20"/>
        <v>10405.223529411765</v>
      </c>
      <c r="R167" s="4"/>
      <c r="S167" s="4"/>
    </row>
    <row r="168" spans="4:19" x14ac:dyDescent="0.15">
      <c r="D168" t="s">
        <v>170</v>
      </c>
      <c r="E168" t="s">
        <v>171</v>
      </c>
      <c r="F168" t="s">
        <v>409</v>
      </c>
      <c r="G168" t="s">
        <v>173</v>
      </c>
      <c r="H168" t="s">
        <v>410</v>
      </c>
      <c r="I168" t="s">
        <v>411</v>
      </c>
      <c r="K168" s="21"/>
      <c r="L168" s="40" t="s">
        <v>170</v>
      </c>
      <c r="M168" s="6" t="s">
        <v>171</v>
      </c>
      <c r="N168" s="7">
        <v>469.5</v>
      </c>
      <c r="O168" s="7">
        <v>8500</v>
      </c>
      <c r="P168" s="7">
        <f t="shared" si="19"/>
        <v>3990750</v>
      </c>
      <c r="Q168" s="25">
        <f t="shared" si="20"/>
        <v>469.5</v>
      </c>
      <c r="R168" s="4"/>
      <c r="S168" s="4"/>
    </row>
    <row r="169" spans="4:19" x14ac:dyDescent="0.15">
      <c r="D169" t="s">
        <v>176</v>
      </c>
      <c r="E169" t="s">
        <v>151</v>
      </c>
      <c r="F169" t="s">
        <v>412</v>
      </c>
      <c r="G169" t="s">
        <v>178</v>
      </c>
      <c r="H169" t="s">
        <v>413</v>
      </c>
      <c r="I169" t="s">
        <v>414</v>
      </c>
      <c r="K169" s="21"/>
      <c r="L169" s="40" t="s">
        <v>176</v>
      </c>
      <c r="M169" s="6" t="s">
        <v>151</v>
      </c>
      <c r="N169" s="7">
        <v>275.5</v>
      </c>
      <c r="O169" s="7">
        <v>62000</v>
      </c>
      <c r="P169" s="7">
        <f t="shared" si="19"/>
        <v>17081000</v>
      </c>
      <c r="Q169" s="25">
        <f t="shared" si="20"/>
        <v>2009.5294117647059</v>
      </c>
      <c r="R169" s="4"/>
      <c r="S169" s="4"/>
    </row>
    <row r="170" spans="4:19" x14ac:dyDescent="0.15">
      <c r="D170" t="s">
        <v>181</v>
      </c>
      <c r="H170" t="s">
        <v>415</v>
      </c>
      <c r="I170" t="s">
        <v>416</v>
      </c>
      <c r="K170" s="21"/>
      <c r="L170" s="41" t="s">
        <v>181</v>
      </c>
      <c r="M170" s="11"/>
      <c r="N170" s="7"/>
      <c r="O170" s="7"/>
      <c r="P170" s="12">
        <f>SUM(P152:P169)</f>
        <v>402011150</v>
      </c>
      <c r="Q170" s="30">
        <f>SUM(Q152:Q169)</f>
        <v>47295.4294117647</v>
      </c>
      <c r="R170" s="4"/>
      <c r="S170" s="4"/>
    </row>
    <row r="171" spans="4:19" x14ac:dyDescent="0.15">
      <c r="D171" t="s">
        <v>184</v>
      </c>
      <c r="G171" t="s">
        <v>185</v>
      </c>
      <c r="H171" t="s">
        <v>417</v>
      </c>
      <c r="I171" t="s">
        <v>418</v>
      </c>
      <c r="K171" s="21"/>
      <c r="L171" s="40" t="s">
        <v>184</v>
      </c>
      <c r="M171" s="6"/>
      <c r="N171" s="7"/>
      <c r="O171" s="7">
        <v>0.05</v>
      </c>
      <c r="P171" s="7">
        <f>O171*$P$170</f>
        <v>20100557.5</v>
      </c>
      <c r="Q171" s="25">
        <f>P171/$Q$7</f>
        <v>2364.7714705882354</v>
      </c>
      <c r="R171" s="4"/>
      <c r="S171" s="4"/>
    </row>
    <row r="172" spans="4:19" x14ac:dyDescent="0.15">
      <c r="D172" t="s">
        <v>188</v>
      </c>
      <c r="G172" t="s">
        <v>189</v>
      </c>
      <c r="H172" t="s">
        <v>419</v>
      </c>
      <c r="I172" t="s">
        <v>420</v>
      </c>
      <c r="K172" s="21"/>
      <c r="L172" s="40" t="s">
        <v>188</v>
      </c>
      <c r="M172" s="6"/>
      <c r="N172" s="7"/>
      <c r="O172" s="7">
        <v>0.1</v>
      </c>
      <c r="P172" s="7">
        <f t="shared" ref="P172:P174" si="21">O172*$P$170</f>
        <v>40201115</v>
      </c>
      <c r="Q172" s="25">
        <f>P172/$Q$7</f>
        <v>4729.5429411764708</v>
      </c>
      <c r="R172" s="4"/>
      <c r="S172" s="4"/>
    </row>
    <row r="173" spans="4:19" x14ac:dyDescent="0.15">
      <c r="D173" t="s">
        <v>192</v>
      </c>
      <c r="G173" t="s">
        <v>185</v>
      </c>
      <c r="H173" t="s">
        <v>417</v>
      </c>
      <c r="I173" t="s">
        <v>418</v>
      </c>
      <c r="K173" s="21"/>
      <c r="L173" s="40" t="s">
        <v>192</v>
      </c>
      <c r="M173" s="6"/>
      <c r="N173" s="7"/>
      <c r="O173" s="7">
        <v>0.05</v>
      </c>
      <c r="P173" s="7">
        <f t="shared" si="21"/>
        <v>20100557.5</v>
      </c>
      <c r="Q173" s="25">
        <f>P173/$Q$7</f>
        <v>2364.7714705882354</v>
      </c>
      <c r="R173" s="4"/>
      <c r="S173" s="4"/>
    </row>
    <row r="174" spans="4:19" x14ac:dyDescent="0.15">
      <c r="D174" t="s">
        <v>193</v>
      </c>
      <c r="G174" t="s">
        <v>111</v>
      </c>
      <c r="H174" t="s">
        <v>421</v>
      </c>
      <c r="I174" t="s">
        <v>422</v>
      </c>
      <c r="K174" s="21"/>
      <c r="L174" s="40" t="s">
        <v>193</v>
      </c>
      <c r="M174" s="6"/>
      <c r="N174" s="7"/>
      <c r="O174" s="7">
        <v>0.03</v>
      </c>
      <c r="P174" s="7">
        <f t="shared" si="21"/>
        <v>12060334.5</v>
      </c>
      <c r="Q174" s="25">
        <f>P174/$Q$7</f>
        <v>1418.8628823529411</v>
      </c>
      <c r="R174" s="4"/>
      <c r="S174" s="4"/>
    </row>
    <row r="175" spans="4:19" x14ac:dyDescent="0.15">
      <c r="D175" t="s">
        <v>194</v>
      </c>
      <c r="G175" t="s">
        <v>115</v>
      </c>
      <c r="H175" t="s">
        <v>423</v>
      </c>
      <c r="I175" t="s">
        <v>424</v>
      </c>
      <c r="K175" s="21"/>
      <c r="L175" s="40" t="s">
        <v>194</v>
      </c>
      <c r="M175" s="6"/>
      <c r="N175" s="7"/>
      <c r="O175" s="7">
        <v>0.25</v>
      </c>
      <c r="P175" s="7">
        <f>O175*$P$170</f>
        <v>100502787.5</v>
      </c>
      <c r="Q175" s="25">
        <f>P175/$Q$7</f>
        <v>11823.857352941177</v>
      </c>
      <c r="R175" s="4"/>
      <c r="S175" s="4"/>
    </row>
    <row r="176" spans="4:19" x14ac:dyDescent="0.15">
      <c r="D176" t="s">
        <v>313</v>
      </c>
      <c r="H176" t="s">
        <v>425</v>
      </c>
      <c r="I176" t="s">
        <v>426</v>
      </c>
      <c r="K176" s="21"/>
      <c r="L176" s="42" t="s">
        <v>313</v>
      </c>
      <c r="M176" s="26"/>
      <c r="N176" s="7"/>
      <c r="O176" s="7"/>
      <c r="P176" s="12">
        <f>SUM(P170:P175)</f>
        <v>594976502</v>
      </c>
      <c r="Q176" s="28">
        <f>SUM(Q170:Q175)</f>
        <v>69997.235529411759</v>
      </c>
      <c r="R176" s="4"/>
      <c r="S176" s="4"/>
    </row>
    <row r="177" spans="3:19" x14ac:dyDescent="0.15">
      <c r="C177" t="s">
        <v>200</v>
      </c>
      <c r="D177" t="s">
        <v>201</v>
      </c>
      <c r="K177" s="21" t="s">
        <v>200</v>
      </c>
      <c r="L177" s="21" t="s">
        <v>201</v>
      </c>
      <c r="M177" s="14"/>
      <c r="N177" s="7"/>
      <c r="O177" s="7"/>
      <c r="P177" s="7"/>
      <c r="Q177" s="22"/>
      <c r="R177" s="4"/>
      <c r="S177" s="4"/>
    </row>
    <row r="178" spans="3:19" x14ac:dyDescent="0.15">
      <c r="D178" t="s">
        <v>202</v>
      </c>
      <c r="E178" t="s">
        <v>17</v>
      </c>
      <c r="F178">
        <v>22</v>
      </c>
      <c r="G178" t="s">
        <v>91</v>
      </c>
      <c r="H178" t="s">
        <v>427</v>
      </c>
      <c r="I178" t="s">
        <v>428</v>
      </c>
      <c r="K178" s="21"/>
      <c r="L178" s="40" t="s">
        <v>202</v>
      </c>
      <c r="M178" s="6" t="s">
        <v>17</v>
      </c>
      <c r="N178" s="7">
        <v>22</v>
      </c>
      <c r="O178" s="7">
        <v>75000</v>
      </c>
      <c r="P178" s="7">
        <f t="shared" ref="P178:P185" si="22">N178*O178</f>
        <v>1650000</v>
      </c>
      <c r="Q178" s="25">
        <f t="shared" ref="Q178:Q185" si="23">P178/$Q$7</f>
        <v>194.11764705882354</v>
      </c>
      <c r="R178" s="4"/>
      <c r="S178" s="4"/>
    </row>
    <row r="179" spans="3:19" x14ac:dyDescent="0.15">
      <c r="D179" t="s">
        <v>94</v>
      </c>
      <c r="E179" t="s">
        <v>17</v>
      </c>
      <c r="F179">
        <v>362</v>
      </c>
      <c r="G179" t="s">
        <v>29</v>
      </c>
      <c r="H179" t="s">
        <v>429</v>
      </c>
      <c r="I179" t="s">
        <v>430</v>
      </c>
      <c r="K179" s="21"/>
      <c r="L179" s="40" t="s">
        <v>94</v>
      </c>
      <c r="M179" s="6" t="s">
        <v>17</v>
      </c>
      <c r="N179" s="7">
        <v>362</v>
      </c>
      <c r="O179" s="7">
        <v>35000</v>
      </c>
      <c r="P179" s="7">
        <f t="shared" si="22"/>
        <v>12670000</v>
      </c>
      <c r="Q179" s="25">
        <f t="shared" si="23"/>
        <v>1490.5882352941176</v>
      </c>
      <c r="R179" s="4"/>
      <c r="S179" s="4"/>
    </row>
    <row r="180" spans="3:19" x14ac:dyDescent="0.15">
      <c r="D180" t="s">
        <v>207</v>
      </c>
      <c r="E180" t="s">
        <v>17</v>
      </c>
      <c r="F180">
        <v>516</v>
      </c>
      <c r="G180" t="s">
        <v>95</v>
      </c>
      <c r="H180" t="s">
        <v>431</v>
      </c>
      <c r="I180" t="s">
        <v>432</v>
      </c>
      <c r="K180" s="21"/>
      <c r="L180" s="40" t="s">
        <v>207</v>
      </c>
      <c r="M180" s="6" t="s">
        <v>17</v>
      </c>
      <c r="N180" s="7">
        <v>516</v>
      </c>
      <c r="O180" s="7">
        <v>25000</v>
      </c>
      <c r="P180" s="7">
        <f t="shared" si="22"/>
        <v>12900000</v>
      </c>
      <c r="Q180" s="25">
        <f t="shared" si="23"/>
        <v>1517.6470588235295</v>
      </c>
      <c r="R180" s="4"/>
      <c r="S180" s="4"/>
    </row>
    <row r="181" spans="3:19" x14ac:dyDescent="0.15">
      <c r="D181" t="s">
        <v>210</v>
      </c>
      <c r="E181" t="s">
        <v>17</v>
      </c>
      <c r="F181">
        <v>58</v>
      </c>
      <c r="G181" t="s">
        <v>211</v>
      </c>
      <c r="H181" t="s">
        <v>433</v>
      </c>
      <c r="I181" t="s">
        <v>434</v>
      </c>
      <c r="K181" s="21"/>
      <c r="L181" s="40" t="s">
        <v>210</v>
      </c>
      <c r="M181" s="6" t="s">
        <v>17</v>
      </c>
      <c r="N181" s="7">
        <v>58</v>
      </c>
      <c r="O181" s="7">
        <v>40000</v>
      </c>
      <c r="P181" s="7">
        <f t="shared" si="22"/>
        <v>2320000</v>
      </c>
      <c r="Q181" s="25">
        <f t="shared" si="23"/>
        <v>272.94117647058823</v>
      </c>
      <c r="R181" s="4"/>
      <c r="S181" s="4"/>
    </row>
    <row r="182" spans="3:19" x14ac:dyDescent="0.15">
      <c r="D182" t="s">
        <v>97</v>
      </c>
      <c r="E182" t="s">
        <v>214</v>
      </c>
      <c r="F182">
        <v>3</v>
      </c>
      <c r="G182" t="s">
        <v>25</v>
      </c>
      <c r="H182" t="s">
        <v>435</v>
      </c>
      <c r="I182" t="s">
        <v>436</v>
      </c>
      <c r="K182" s="21"/>
      <c r="L182" s="40" t="s">
        <v>97</v>
      </c>
      <c r="M182" s="6" t="s">
        <v>214</v>
      </c>
      <c r="N182" s="7">
        <v>3</v>
      </c>
      <c r="O182" s="7">
        <v>750000</v>
      </c>
      <c r="P182" s="7">
        <f t="shared" si="22"/>
        <v>2250000</v>
      </c>
      <c r="Q182" s="25">
        <f t="shared" si="23"/>
        <v>264.70588235294116</v>
      </c>
      <c r="R182" s="4"/>
      <c r="S182" s="4"/>
    </row>
    <row r="183" spans="3:19" x14ac:dyDescent="0.15">
      <c r="D183" t="s">
        <v>85</v>
      </c>
      <c r="E183" t="s">
        <v>17</v>
      </c>
      <c r="F183">
        <v>5</v>
      </c>
      <c r="G183" t="s">
        <v>55</v>
      </c>
      <c r="H183" t="s">
        <v>43</v>
      </c>
      <c r="I183" t="s">
        <v>261</v>
      </c>
      <c r="K183" s="21"/>
      <c r="L183" s="40" t="s">
        <v>85</v>
      </c>
      <c r="M183" s="6" t="s">
        <v>17</v>
      </c>
      <c r="N183" s="7">
        <v>5</v>
      </c>
      <c r="O183" s="7">
        <v>100000</v>
      </c>
      <c r="P183" s="7">
        <f t="shared" si="22"/>
        <v>500000</v>
      </c>
      <c r="Q183" s="25">
        <f t="shared" si="23"/>
        <v>58.823529411764703</v>
      </c>
      <c r="R183" s="4"/>
      <c r="S183" s="4"/>
    </row>
    <row r="184" spans="3:19" x14ac:dyDescent="0.15">
      <c r="D184" t="s">
        <v>217</v>
      </c>
      <c r="E184" t="s">
        <v>17</v>
      </c>
      <c r="F184">
        <v>854</v>
      </c>
      <c r="G184" t="s">
        <v>34</v>
      </c>
      <c r="H184" t="s">
        <v>437</v>
      </c>
      <c r="I184" t="s">
        <v>438</v>
      </c>
      <c r="K184" s="21"/>
      <c r="L184" s="40" t="s">
        <v>217</v>
      </c>
      <c r="M184" s="6" t="s">
        <v>17</v>
      </c>
      <c r="N184" s="7">
        <v>854</v>
      </c>
      <c r="O184" s="7">
        <v>65000</v>
      </c>
      <c r="P184" s="7">
        <f t="shared" si="22"/>
        <v>55510000</v>
      </c>
      <c r="Q184" s="25">
        <f t="shared" si="23"/>
        <v>6530.588235294118</v>
      </c>
      <c r="R184" s="4"/>
      <c r="S184" s="4"/>
    </row>
    <row r="185" spans="3:19" x14ac:dyDescent="0.15">
      <c r="D185" t="s">
        <v>220</v>
      </c>
      <c r="E185" t="s">
        <v>17</v>
      </c>
      <c r="F185">
        <v>446</v>
      </c>
      <c r="G185" t="s">
        <v>221</v>
      </c>
      <c r="H185" t="s">
        <v>439</v>
      </c>
      <c r="I185" t="s">
        <v>440</v>
      </c>
      <c r="K185" s="21"/>
      <c r="L185" s="40" t="s">
        <v>220</v>
      </c>
      <c r="M185" s="6" t="s">
        <v>17</v>
      </c>
      <c r="N185" s="7">
        <v>446</v>
      </c>
      <c r="O185" s="7">
        <v>120000</v>
      </c>
      <c r="P185" s="7">
        <f t="shared" si="22"/>
        <v>53520000</v>
      </c>
      <c r="Q185" s="25">
        <f t="shared" si="23"/>
        <v>6296.4705882352937</v>
      </c>
      <c r="R185" s="4"/>
      <c r="S185" s="4"/>
    </row>
    <row r="186" spans="3:19" x14ac:dyDescent="0.15">
      <c r="D186" t="s">
        <v>107</v>
      </c>
      <c r="H186" t="s">
        <v>441</v>
      </c>
      <c r="I186" t="s">
        <v>442</v>
      </c>
      <c r="K186" s="21"/>
      <c r="L186" s="41" t="s">
        <v>107</v>
      </c>
      <c r="M186" s="11"/>
      <c r="N186" s="7"/>
      <c r="O186" s="7"/>
      <c r="P186" s="12">
        <f>SUM(P178:P185)</f>
        <v>141320000</v>
      </c>
      <c r="Q186" s="30">
        <f>SUM(Q178:Q185)</f>
        <v>16625.882352941175</v>
      </c>
      <c r="R186" s="4"/>
      <c r="S186" s="4"/>
    </row>
    <row r="187" spans="3:19" x14ac:dyDescent="0.15">
      <c r="D187" t="s">
        <v>193</v>
      </c>
      <c r="G187" t="s">
        <v>111</v>
      </c>
      <c r="H187" t="s">
        <v>443</v>
      </c>
      <c r="I187" t="s">
        <v>444</v>
      </c>
      <c r="K187" s="21"/>
      <c r="L187" s="40" t="s">
        <v>193</v>
      </c>
      <c r="M187" s="6"/>
      <c r="N187" s="7"/>
      <c r="O187" s="7">
        <v>0.03</v>
      </c>
      <c r="P187" s="7">
        <f>O187*$P$186</f>
        <v>4239600</v>
      </c>
      <c r="Q187" s="25">
        <f>P187/$Q$7</f>
        <v>498.77647058823527</v>
      </c>
      <c r="R187" s="4"/>
      <c r="S187" s="4"/>
    </row>
    <row r="188" spans="3:19" x14ac:dyDescent="0.15">
      <c r="D188" t="s">
        <v>194</v>
      </c>
      <c r="G188" t="s">
        <v>445</v>
      </c>
      <c r="H188" t="s">
        <v>446</v>
      </c>
      <c r="I188" t="s">
        <v>447</v>
      </c>
      <c r="K188" s="21"/>
      <c r="L188" s="40" t="s">
        <v>194</v>
      </c>
      <c r="M188" s="6"/>
      <c r="N188" s="7"/>
      <c r="O188" s="7">
        <v>0.2</v>
      </c>
      <c r="P188" s="7">
        <f>O188*$P$186</f>
        <v>28264000</v>
      </c>
      <c r="Q188" s="25">
        <f>P188/$Q$7</f>
        <v>3325.1764705882351</v>
      </c>
      <c r="R188" s="4"/>
      <c r="S188" s="4"/>
    </row>
    <row r="189" spans="3:19" x14ac:dyDescent="0.15">
      <c r="D189" t="s">
        <v>448</v>
      </c>
      <c r="H189" t="s">
        <v>449</v>
      </c>
      <c r="I189" t="s">
        <v>450</v>
      </c>
      <c r="K189" s="21"/>
      <c r="L189" s="41" t="s">
        <v>448</v>
      </c>
      <c r="M189" s="11"/>
      <c r="N189" s="7"/>
      <c r="O189" s="7"/>
      <c r="P189" s="12">
        <f>SUM(P186:P188)</f>
        <v>173823600</v>
      </c>
      <c r="Q189" s="30">
        <f>SUM(Q186:Q188)</f>
        <v>20449.835294117645</v>
      </c>
      <c r="R189" s="4"/>
      <c r="S189" s="4"/>
    </row>
    <row r="190" spans="3:19" x14ac:dyDescent="0.15">
      <c r="D190" t="s">
        <v>451</v>
      </c>
      <c r="H190" t="s">
        <v>452</v>
      </c>
      <c r="I190" t="s">
        <v>453</v>
      </c>
      <c r="K190" s="21"/>
      <c r="L190" s="41" t="s">
        <v>451</v>
      </c>
      <c r="M190" s="11"/>
      <c r="N190" s="7"/>
      <c r="O190" s="7"/>
      <c r="P190" s="12">
        <f>P150+P176+P189</f>
        <v>867842662</v>
      </c>
      <c r="Q190" s="30">
        <f>Q150+Q176+Q189</f>
        <v>102099.13670588234</v>
      </c>
      <c r="R190" s="4"/>
      <c r="S190" s="4"/>
    </row>
    <row r="191" spans="3:19" x14ac:dyDescent="0.15">
      <c r="C191" t="s">
        <v>454</v>
      </c>
      <c r="D191" t="s">
        <v>455</v>
      </c>
      <c r="K191" s="23" t="s">
        <v>454</v>
      </c>
      <c r="L191" s="23" t="s">
        <v>455</v>
      </c>
      <c r="M191" s="24"/>
      <c r="N191" s="34"/>
      <c r="O191" s="34"/>
      <c r="P191" s="34"/>
      <c r="Q191" s="29"/>
      <c r="R191" s="4"/>
      <c r="S191" s="4"/>
    </row>
    <row r="192" spans="3:19" x14ac:dyDescent="0.15">
      <c r="C192" t="s">
        <v>50</v>
      </c>
      <c r="D192" t="s">
        <v>51</v>
      </c>
      <c r="K192" s="21" t="s">
        <v>50</v>
      </c>
      <c r="L192" s="21" t="s">
        <v>51</v>
      </c>
      <c r="M192" s="14"/>
      <c r="N192" s="7"/>
      <c r="O192" s="7"/>
      <c r="P192" s="7"/>
      <c r="Q192" s="22"/>
      <c r="R192" s="4"/>
      <c r="S192" s="4"/>
    </row>
    <row r="193" spans="4:19" x14ac:dyDescent="0.15">
      <c r="D193" t="s">
        <v>52</v>
      </c>
      <c r="E193" t="s">
        <v>53</v>
      </c>
      <c r="F193" t="s">
        <v>456</v>
      </c>
      <c r="G193" t="s">
        <v>55</v>
      </c>
      <c r="H193" t="s">
        <v>92</v>
      </c>
      <c r="I193" t="s">
        <v>457</v>
      </c>
      <c r="K193" s="21"/>
      <c r="L193" s="40" t="s">
        <v>52</v>
      </c>
      <c r="M193" s="6" t="s">
        <v>53</v>
      </c>
      <c r="N193" s="7">
        <v>18.75</v>
      </c>
      <c r="O193" s="7">
        <v>100000</v>
      </c>
      <c r="P193" s="7">
        <f t="shared" ref="P193:P205" si="24">N193*O193</f>
        <v>1875000</v>
      </c>
      <c r="Q193" s="25">
        <f t="shared" ref="Q193:Q205" si="25">P193/$Q$7</f>
        <v>220.58823529411765</v>
      </c>
      <c r="R193" s="4"/>
      <c r="S193" s="4"/>
    </row>
    <row r="194" spans="4:19" x14ac:dyDescent="0.15">
      <c r="D194" t="s">
        <v>58</v>
      </c>
      <c r="E194" t="s">
        <v>17</v>
      </c>
      <c r="F194" t="s">
        <v>458</v>
      </c>
      <c r="G194" t="s">
        <v>60</v>
      </c>
      <c r="H194" t="s">
        <v>248</v>
      </c>
      <c r="I194" t="s">
        <v>459</v>
      </c>
      <c r="K194" s="21"/>
      <c r="L194" s="40" t="s">
        <v>58</v>
      </c>
      <c r="M194" s="6" t="s">
        <v>17</v>
      </c>
      <c r="N194" s="7">
        <v>600</v>
      </c>
      <c r="O194" s="7">
        <v>10000</v>
      </c>
      <c r="P194" s="7">
        <f t="shared" si="24"/>
        <v>6000000</v>
      </c>
      <c r="Q194" s="25">
        <f t="shared" si="25"/>
        <v>705.88235294117646</v>
      </c>
      <c r="R194" s="4"/>
      <c r="S194" s="4"/>
    </row>
    <row r="195" spans="4:19" x14ac:dyDescent="0.15">
      <c r="D195" t="s">
        <v>63</v>
      </c>
      <c r="E195" t="s">
        <v>64</v>
      </c>
      <c r="F195" t="s">
        <v>460</v>
      </c>
      <c r="G195" t="s">
        <v>66</v>
      </c>
      <c r="H195" t="s">
        <v>461</v>
      </c>
      <c r="I195" t="s">
        <v>462</v>
      </c>
      <c r="K195" s="21"/>
      <c r="L195" s="40" t="s">
        <v>63</v>
      </c>
      <c r="M195" s="6" t="s">
        <v>64</v>
      </c>
      <c r="N195" s="7">
        <v>4.45</v>
      </c>
      <c r="O195" s="7">
        <v>1600000</v>
      </c>
      <c r="P195" s="7">
        <f t="shared" si="24"/>
        <v>7120000</v>
      </c>
      <c r="Q195" s="25">
        <f t="shared" si="25"/>
        <v>837.64705882352939</v>
      </c>
      <c r="R195" s="4"/>
      <c r="S195" s="4"/>
    </row>
    <row r="196" spans="4:19" x14ac:dyDescent="0.15">
      <c r="D196" t="s">
        <v>69</v>
      </c>
      <c r="E196" t="s">
        <v>70</v>
      </c>
      <c r="F196" t="s">
        <v>13</v>
      </c>
      <c r="G196" t="s">
        <v>131</v>
      </c>
      <c r="H196" t="s">
        <v>131</v>
      </c>
      <c r="I196" t="s">
        <v>463</v>
      </c>
      <c r="K196" s="21"/>
      <c r="L196" s="40" t="s">
        <v>69</v>
      </c>
      <c r="M196" s="6" t="s">
        <v>70</v>
      </c>
      <c r="N196" s="7">
        <v>1</v>
      </c>
      <c r="O196" s="7">
        <v>2000000</v>
      </c>
      <c r="P196" s="7">
        <f t="shared" si="24"/>
        <v>2000000</v>
      </c>
      <c r="Q196" s="25">
        <f t="shared" si="25"/>
        <v>235.29411764705881</v>
      </c>
      <c r="R196" s="4"/>
      <c r="S196" s="4"/>
    </row>
    <row r="197" spans="4:19" x14ac:dyDescent="0.15">
      <c r="D197" t="s">
        <v>73</v>
      </c>
      <c r="E197" t="s">
        <v>53</v>
      </c>
      <c r="F197" t="s">
        <v>464</v>
      </c>
      <c r="G197" t="s">
        <v>354</v>
      </c>
      <c r="H197" t="s">
        <v>465</v>
      </c>
      <c r="I197" t="s">
        <v>466</v>
      </c>
      <c r="K197" s="21"/>
      <c r="L197" s="40" t="s">
        <v>73</v>
      </c>
      <c r="M197" s="6" t="s">
        <v>53</v>
      </c>
      <c r="N197" s="7">
        <v>13.64</v>
      </c>
      <c r="O197" s="7">
        <v>260000</v>
      </c>
      <c r="P197" s="7">
        <f t="shared" si="24"/>
        <v>3546400</v>
      </c>
      <c r="Q197" s="25">
        <f t="shared" si="25"/>
        <v>417.22352941176473</v>
      </c>
      <c r="R197" s="4"/>
      <c r="S197" s="4"/>
    </row>
    <row r="198" spans="4:19" x14ac:dyDescent="0.15">
      <c r="D198" t="s">
        <v>77</v>
      </c>
      <c r="E198" t="s">
        <v>78</v>
      </c>
      <c r="F198" t="s">
        <v>467</v>
      </c>
      <c r="G198" t="s">
        <v>10</v>
      </c>
      <c r="H198" t="s">
        <v>468</v>
      </c>
      <c r="I198" t="s">
        <v>469</v>
      </c>
      <c r="K198" s="21"/>
      <c r="L198" s="40" t="s">
        <v>77</v>
      </c>
      <c r="M198" s="6" t="s">
        <v>78</v>
      </c>
      <c r="N198" s="7">
        <v>31</v>
      </c>
      <c r="O198" s="7">
        <v>85000</v>
      </c>
      <c r="P198" s="7">
        <f t="shared" si="24"/>
        <v>2635000</v>
      </c>
      <c r="Q198" s="25">
        <f t="shared" si="25"/>
        <v>310</v>
      </c>
      <c r="R198" s="4"/>
      <c r="S198" s="4"/>
    </row>
    <row r="199" spans="4:19" x14ac:dyDescent="0.15">
      <c r="D199" t="s">
        <v>81</v>
      </c>
      <c r="E199" t="s">
        <v>78</v>
      </c>
      <c r="F199" t="s">
        <v>470</v>
      </c>
      <c r="G199" t="s">
        <v>24</v>
      </c>
      <c r="H199" t="s">
        <v>471</v>
      </c>
      <c r="I199" t="s">
        <v>472</v>
      </c>
      <c r="K199" s="21"/>
      <c r="L199" s="40" t="s">
        <v>81</v>
      </c>
      <c r="M199" s="6" t="s">
        <v>78</v>
      </c>
      <c r="N199" s="7">
        <v>28</v>
      </c>
      <c r="O199" s="7">
        <v>30000</v>
      </c>
      <c r="P199" s="7">
        <f t="shared" si="24"/>
        <v>840000</v>
      </c>
      <c r="Q199" s="25">
        <f t="shared" si="25"/>
        <v>98.82352941176471</v>
      </c>
      <c r="R199" s="4"/>
      <c r="S199" s="4"/>
    </row>
    <row r="200" spans="4:19" x14ac:dyDescent="0.15">
      <c r="D200" t="s">
        <v>85</v>
      </c>
      <c r="E200" t="s">
        <v>86</v>
      </c>
      <c r="F200" t="s">
        <v>87</v>
      </c>
      <c r="G200" t="s">
        <v>88</v>
      </c>
      <c r="H200" t="s">
        <v>74</v>
      </c>
      <c r="I200" t="s">
        <v>89</v>
      </c>
      <c r="K200" s="21"/>
      <c r="L200" s="40" t="s">
        <v>85</v>
      </c>
      <c r="M200" s="6" t="s">
        <v>86</v>
      </c>
      <c r="N200" s="7">
        <v>2</v>
      </c>
      <c r="O200" s="7">
        <v>125000</v>
      </c>
      <c r="P200" s="7">
        <f t="shared" si="24"/>
        <v>250000</v>
      </c>
      <c r="Q200" s="25">
        <f t="shared" si="25"/>
        <v>29.411764705882351</v>
      </c>
      <c r="R200" s="4"/>
      <c r="S200" s="4"/>
    </row>
    <row r="201" spans="4:19" x14ac:dyDescent="0.15">
      <c r="D201" t="s">
        <v>90</v>
      </c>
      <c r="E201" t="s">
        <v>17</v>
      </c>
      <c r="F201" t="s">
        <v>23</v>
      </c>
      <c r="G201" t="s">
        <v>91</v>
      </c>
      <c r="H201" t="s">
        <v>92</v>
      </c>
      <c r="I201" t="s">
        <v>93</v>
      </c>
      <c r="K201" s="21"/>
      <c r="L201" s="40" t="s">
        <v>90</v>
      </c>
      <c r="M201" s="6" t="s">
        <v>17</v>
      </c>
      <c r="N201" s="7">
        <v>25</v>
      </c>
      <c r="O201" s="7">
        <v>75000</v>
      </c>
      <c r="P201" s="7">
        <f t="shared" si="24"/>
        <v>1875000</v>
      </c>
      <c r="Q201" s="25">
        <f t="shared" si="25"/>
        <v>220.58823529411765</v>
      </c>
      <c r="R201" s="4"/>
      <c r="S201" s="4"/>
    </row>
    <row r="202" spans="4:19" x14ac:dyDescent="0.15">
      <c r="D202" t="s">
        <v>94</v>
      </c>
      <c r="E202" t="s">
        <v>17</v>
      </c>
      <c r="F202" t="s">
        <v>28</v>
      </c>
      <c r="G202" t="s">
        <v>95</v>
      </c>
      <c r="H202" t="s">
        <v>74</v>
      </c>
      <c r="I202" t="s">
        <v>89</v>
      </c>
      <c r="K202" s="21"/>
      <c r="L202" s="40" t="s">
        <v>94</v>
      </c>
      <c r="M202" s="6" t="s">
        <v>17</v>
      </c>
      <c r="N202" s="7">
        <v>10</v>
      </c>
      <c r="O202" s="7">
        <v>25000</v>
      </c>
      <c r="P202" s="7">
        <f t="shared" si="24"/>
        <v>250000</v>
      </c>
      <c r="Q202" s="25">
        <f t="shared" si="25"/>
        <v>29.411764705882351</v>
      </c>
      <c r="R202" s="4"/>
      <c r="S202" s="4"/>
    </row>
    <row r="203" spans="4:19" x14ac:dyDescent="0.15">
      <c r="D203" t="s">
        <v>97</v>
      </c>
      <c r="E203" t="s">
        <v>98</v>
      </c>
      <c r="F203" t="s">
        <v>28</v>
      </c>
      <c r="G203" t="s">
        <v>95</v>
      </c>
      <c r="H203" t="s">
        <v>74</v>
      </c>
      <c r="I203" t="s">
        <v>89</v>
      </c>
      <c r="K203" s="21"/>
      <c r="L203" s="40" t="s">
        <v>97</v>
      </c>
      <c r="M203" s="6" t="s">
        <v>98</v>
      </c>
      <c r="N203" s="7">
        <v>10</v>
      </c>
      <c r="O203" s="7">
        <v>25000</v>
      </c>
      <c r="P203" s="7">
        <f t="shared" si="24"/>
        <v>250000</v>
      </c>
      <c r="Q203" s="25">
        <f t="shared" si="25"/>
        <v>29.411764705882351</v>
      </c>
      <c r="R203" s="4"/>
      <c r="S203" s="4"/>
    </row>
    <row r="204" spans="4:19" x14ac:dyDescent="0.15">
      <c r="D204" t="s">
        <v>100</v>
      </c>
      <c r="E204" t="s">
        <v>101</v>
      </c>
      <c r="F204" t="s">
        <v>13</v>
      </c>
      <c r="G204" t="s">
        <v>74</v>
      </c>
      <c r="H204" t="s">
        <v>74</v>
      </c>
      <c r="I204" t="s">
        <v>89</v>
      </c>
      <c r="K204" s="21"/>
      <c r="L204" s="40" t="s">
        <v>100</v>
      </c>
      <c r="M204" s="6" t="s">
        <v>101</v>
      </c>
      <c r="N204" s="7">
        <v>1</v>
      </c>
      <c r="O204" s="7">
        <v>250000</v>
      </c>
      <c r="P204" s="7">
        <f t="shared" si="24"/>
        <v>250000</v>
      </c>
      <c r="Q204" s="25">
        <f t="shared" si="25"/>
        <v>29.411764705882351</v>
      </c>
      <c r="R204" s="4"/>
      <c r="S204" s="4"/>
    </row>
    <row r="205" spans="4:19" x14ac:dyDescent="0.15">
      <c r="D205" t="s">
        <v>102</v>
      </c>
      <c r="E205" t="s">
        <v>103</v>
      </c>
      <c r="F205" t="s">
        <v>87</v>
      </c>
      <c r="G205" t="s">
        <v>473</v>
      </c>
      <c r="H205" t="s">
        <v>474</v>
      </c>
      <c r="I205" t="s">
        <v>475</v>
      </c>
      <c r="K205" s="21"/>
      <c r="L205" s="40" t="s">
        <v>102</v>
      </c>
      <c r="M205" s="6" t="s">
        <v>103</v>
      </c>
      <c r="N205" s="7">
        <v>2</v>
      </c>
      <c r="O205" s="7">
        <v>700000</v>
      </c>
      <c r="P205" s="7">
        <f t="shared" si="24"/>
        <v>1400000</v>
      </c>
      <c r="Q205" s="25">
        <f t="shared" si="25"/>
        <v>164.70588235294119</v>
      </c>
      <c r="R205" s="4"/>
      <c r="S205" s="4"/>
    </row>
    <row r="206" spans="4:19" x14ac:dyDescent="0.15">
      <c r="D206" t="s">
        <v>107</v>
      </c>
      <c r="H206" t="s">
        <v>476</v>
      </c>
      <c r="I206" t="s">
        <v>477</v>
      </c>
      <c r="K206" s="21"/>
      <c r="L206" s="41" t="s">
        <v>107</v>
      </c>
      <c r="M206" s="11"/>
      <c r="N206" s="7"/>
      <c r="O206" s="7"/>
      <c r="P206" s="12">
        <f>SUM(P193:P205)</f>
        <v>28291400</v>
      </c>
      <c r="Q206" s="30">
        <f>SUM(Q193:Q205)</f>
        <v>3328.4</v>
      </c>
      <c r="R206" s="4"/>
      <c r="S206" s="4"/>
    </row>
    <row r="207" spans="4:19" x14ac:dyDescent="0.15">
      <c r="D207" t="s">
        <v>110</v>
      </c>
      <c r="G207" t="s">
        <v>111</v>
      </c>
      <c r="H207" t="s">
        <v>478</v>
      </c>
      <c r="I207" t="s">
        <v>479</v>
      </c>
      <c r="K207" s="21"/>
      <c r="L207" s="40" t="s">
        <v>110</v>
      </c>
      <c r="M207" s="6"/>
      <c r="N207" s="7"/>
      <c r="O207" s="7">
        <v>0.03</v>
      </c>
      <c r="P207" s="7">
        <f>O207*$P$206</f>
        <v>848742</v>
      </c>
      <c r="Q207" s="25">
        <f>P207/$Q$7</f>
        <v>99.852000000000004</v>
      </c>
      <c r="R207" s="4"/>
      <c r="S207" s="4"/>
    </row>
    <row r="208" spans="4:19" x14ac:dyDescent="0.15">
      <c r="D208" t="s">
        <v>114</v>
      </c>
      <c r="G208" t="s">
        <v>115</v>
      </c>
      <c r="H208" t="s">
        <v>480</v>
      </c>
      <c r="I208" t="s">
        <v>481</v>
      </c>
      <c r="K208" s="21"/>
      <c r="L208" s="40" t="s">
        <v>114</v>
      </c>
      <c r="M208" s="6"/>
      <c r="N208" s="7"/>
      <c r="O208" s="7">
        <v>0.25</v>
      </c>
      <c r="P208" s="7">
        <f>O208*$P$206</f>
        <v>7072850</v>
      </c>
      <c r="Q208" s="25">
        <f>P208/$Q$7</f>
        <v>832.1</v>
      </c>
      <c r="R208" s="4"/>
      <c r="S208" s="4"/>
    </row>
    <row r="209" spans="3:19" x14ac:dyDescent="0.15">
      <c r="D209" t="s">
        <v>482</v>
      </c>
      <c r="H209" t="s">
        <v>483</v>
      </c>
      <c r="I209" t="s">
        <v>484</v>
      </c>
      <c r="K209" s="21"/>
      <c r="L209" s="42" t="s">
        <v>482</v>
      </c>
      <c r="M209" s="26"/>
      <c r="N209" s="7"/>
      <c r="O209" s="7"/>
      <c r="P209" s="12">
        <f>SUM(P206:P208)</f>
        <v>36212992</v>
      </c>
      <c r="Q209" s="28">
        <f>SUM(Q206:Q208)</f>
        <v>4260.3519999999999</v>
      </c>
      <c r="R209" s="4"/>
      <c r="S209" s="4"/>
    </row>
    <row r="210" spans="3:19" x14ac:dyDescent="0.15">
      <c r="C210" t="s">
        <v>121</v>
      </c>
      <c r="D210" t="s">
        <v>122</v>
      </c>
      <c r="K210" s="21" t="s">
        <v>121</v>
      </c>
      <c r="L210" s="21" t="s">
        <v>122</v>
      </c>
      <c r="M210" s="14"/>
      <c r="N210" s="7"/>
      <c r="O210" s="7"/>
      <c r="P210" s="7"/>
      <c r="Q210" s="22"/>
      <c r="R210" s="4"/>
      <c r="S210" s="4"/>
    </row>
    <row r="211" spans="3:19" x14ac:dyDescent="0.15">
      <c r="D211" t="s">
        <v>123</v>
      </c>
      <c r="E211" t="s">
        <v>17</v>
      </c>
      <c r="F211" t="s">
        <v>485</v>
      </c>
      <c r="G211" t="s">
        <v>125</v>
      </c>
      <c r="H211" t="s">
        <v>486</v>
      </c>
      <c r="I211" t="s">
        <v>487</v>
      </c>
      <c r="K211" s="21"/>
      <c r="L211" s="40" t="s">
        <v>123</v>
      </c>
      <c r="M211" s="6" t="s">
        <v>17</v>
      </c>
      <c r="N211" s="7">
        <v>2600</v>
      </c>
      <c r="O211" s="7">
        <v>4000</v>
      </c>
      <c r="P211" s="7">
        <f t="shared" ref="P211:P228" si="26">N211*O211</f>
        <v>10400000</v>
      </c>
      <c r="Q211" s="25">
        <f t="shared" ref="Q211:Q228" si="27">P211/$Q$7</f>
        <v>1223.5294117647059</v>
      </c>
      <c r="R211" s="4"/>
      <c r="S211" s="4"/>
    </row>
    <row r="212" spans="3:19" x14ac:dyDescent="0.15">
      <c r="D212" t="s">
        <v>63</v>
      </c>
      <c r="E212" t="s">
        <v>64</v>
      </c>
      <c r="F212" t="s">
        <v>488</v>
      </c>
      <c r="G212" t="s">
        <v>66</v>
      </c>
      <c r="H212" t="s">
        <v>489</v>
      </c>
      <c r="I212" t="s">
        <v>490</v>
      </c>
      <c r="K212" s="21"/>
      <c r="L212" s="40" t="s">
        <v>63</v>
      </c>
      <c r="M212" s="6" t="s">
        <v>64</v>
      </c>
      <c r="N212" s="7">
        <v>7.95</v>
      </c>
      <c r="O212" s="7">
        <v>1600000</v>
      </c>
      <c r="P212" s="7">
        <f t="shared" si="26"/>
        <v>12720000</v>
      </c>
      <c r="Q212" s="25">
        <f t="shared" si="27"/>
        <v>1496.4705882352941</v>
      </c>
      <c r="R212" s="4"/>
      <c r="S212" s="4"/>
    </row>
    <row r="213" spans="3:19" x14ac:dyDescent="0.15">
      <c r="D213" t="s">
        <v>69</v>
      </c>
      <c r="E213" t="s">
        <v>103</v>
      </c>
      <c r="F213">
        <v>2</v>
      </c>
      <c r="G213" t="s">
        <v>131</v>
      </c>
      <c r="H213" t="s">
        <v>132</v>
      </c>
      <c r="I213" t="s">
        <v>133</v>
      </c>
      <c r="K213" s="21"/>
      <c r="L213" s="40" t="s">
        <v>69</v>
      </c>
      <c r="M213" s="6" t="s">
        <v>103</v>
      </c>
      <c r="N213" s="7">
        <v>2</v>
      </c>
      <c r="O213" s="7">
        <v>2000000</v>
      </c>
      <c r="P213" s="7">
        <f t="shared" si="26"/>
        <v>4000000</v>
      </c>
      <c r="Q213" s="25">
        <f t="shared" si="27"/>
        <v>470.58823529411762</v>
      </c>
      <c r="R213" s="4"/>
      <c r="S213" s="4"/>
    </row>
    <row r="214" spans="3:19" x14ac:dyDescent="0.15">
      <c r="D214" t="s">
        <v>134</v>
      </c>
      <c r="E214" t="s">
        <v>135</v>
      </c>
      <c r="F214" t="s">
        <v>491</v>
      </c>
      <c r="G214" t="s">
        <v>354</v>
      </c>
      <c r="H214" t="s">
        <v>492</v>
      </c>
      <c r="I214" t="s">
        <v>493</v>
      </c>
      <c r="K214" s="21"/>
      <c r="L214" s="40" t="s">
        <v>134</v>
      </c>
      <c r="M214" s="6" t="s">
        <v>135</v>
      </c>
      <c r="N214" s="7">
        <v>4.62</v>
      </c>
      <c r="O214" s="7">
        <v>260000</v>
      </c>
      <c r="P214" s="7">
        <f t="shared" si="26"/>
        <v>1201200</v>
      </c>
      <c r="Q214" s="25">
        <f t="shared" si="27"/>
        <v>141.31764705882352</v>
      </c>
      <c r="R214" s="4"/>
      <c r="S214" s="4"/>
    </row>
    <row r="215" spans="3:19" x14ac:dyDescent="0.15">
      <c r="D215" t="s">
        <v>77</v>
      </c>
      <c r="E215" t="s">
        <v>78</v>
      </c>
      <c r="F215">
        <v>52</v>
      </c>
      <c r="G215" t="s">
        <v>10</v>
      </c>
      <c r="H215" t="s">
        <v>494</v>
      </c>
      <c r="I215" t="s">
        <v>495</v>
      </c>
      <c r="K215" s="21"/>
      <c r="L215" s="40" t="s">
        <v>77</v>
      </c>
      <c r="M215" s="6" t="s">
        <v>78</v>
      </c>
      <c r="N215" s="7">
        <v>52</v>
      </c>
      <c r="O215" s="7">
        <v>85000</v>
      </c>
      <c r="P215" s="7">
        <f t="shared" si="26"/>
        <v>4420000</v>
      </c>
      <c r="Q215" s="25">
        <f t="shared" si="27"/>
        <v>520</v>
      </c>
      <c r="R215" s="4"/>
      <c r="S215" s="4"/>
    </row>
    <row r="216" spans="3:19" x14ac:dyDescent="0.15">
      <c r="D216" t="s">
        <v>81</v>
      </c>
      <c r="E216" t="s">
        <v>78</v>
      </c>
      <c r="F216">
        <v>49</v>
      </c>
      <c r="G216" t="s">
        <v>24</v>
      </c>
      <c r="H216" t="s">
        <v>496</v>
      </c>
      <c r="I216" t="s">
        <v>497</v>
      </c>
      <c r="K216" s="21"/>
      <c r="L216" s="40" t="s">
        <v>81</v>
      </c>
      <c r="M216" s="6" t="s">
        <v>78</v>
      </c>
      <c r="N216" s="7">
        <v>49</v>
      </c>
      <c r="O216" s="7">
        <v>30000</v>
      </c>
      <c r="P216" s="7">
        <f t="shared" si="26"/>
        <v>1470000</v>
      </c>
      <c r="Q216" s="25">
        <f t="shared" si="27"/>
        <v>172.94117647058823</v>
      </c>
      <c r="R216" s="4"/>
      <c r="S216" s="4"/>
    </row>
    <row r="217" spans="3:19" x14ac:dyDescent="0.15">
      <c r="D217" t="s">
        <v>85</v>
      </c>
      <c r="E217" t="s">
        <v>86</v>
      </c>
      <c r="F217">
        <v>5</v>
      </c>
      <c r="G217" t="s">
        <v>88</v>
      </c>
      <c r="H217" t="s">
        <v>142</v>
      </c>
      <c r="I217" t="s">
        <v>143</v>
      </c>
      <c r="K217" s="21"/>
      <c r="L217" s="40" t="s">
        <v>85</v>
      </c>
      <c r="M217" s="6" t="s">
        <v>86</v>
      </c>
      <c r="N217" s="7">
        <v>5</v>
      </c>
      <c r="O217" s="7">
        <v>125000</v>
      </c>
      <c r="P217" s="7">
        <f t="shared" si="26"/>
        <v>625000</v>
      </c>
      <c r="Q217" s="25">
        <f t="shared" si="27"/>
        <v>73.529411764705884</v>
      </c>
      <c r="R217" s="4"/>
      <c r="S217" s="4"/>
    </row>
    <row r="218" spans="3:19" x14ac:dyDescent="0.15">
      <c r="D218" t="s">
        <v>90</v>
      </c>
      <c r="E218" t="s">
        <v>17</v>
      </c>
      <c r="F218">
        <v>25</v>
      </c>
      <c r="G218" t="s">
        <v>91</v>
      </c>
      <c r="H218" t="s">
        <v>92</v>
      </c>
      <c r="I218" t="s">
        <v>93</v>
      </c>
      <c r="K218" s="21"/>
      <c r="L218" s="40" t="s">
        <v>90</v>
      </c>
      <c r="M218" s="6" t="s">
        <v>17</v>
      </c>
      <c r="N218" s="7">
        <v>25</v>
      </c>
      <c r="O218" s="7">
        <v>75000</v>
      </c>
      <c r="P218" s="7">
        <f t="shared" si="26"/>
        <v>1875000</v>
      </c>
      <c r="Q218" s="25">
        <f t="shared" si="27"/>
        <v>220.58823529411765</v>
      </c>
      <c r="R218" s="4"/>
      <c r="S218" s="4"/>
    </row>
    <row r="219" spans="3:19" x14ac:dyDescent="0.15">
      <c r="D219" t="s">
        <v>94</v>
      </c>
      <c r="E219" t="s">
        <v>17</v>
      </c>
      <c r="F219">
        <v>8</v>
      </c>
      <c r="G219" t="s">
        <v>95</v>
      </c>
      <c r="H219" t="s">
        <v>71</v>
      </c>
      <c r="I219" t="s">
        <v>72</v>
      </c>
      <c r="K219" s="21"/>
      <c r="L219" s="40" t="s">
        <v>94</v>
      </c>
      <c r="M219" s="6" t="s">
        <v>17</v>
      </c>
      <c r="N219" s="7">
        <v>8</v>
      </c>
      <c r="O219" s="7">
        <v>25000</v>
      </c>
      <c r="P219" s="7">
        <f t="shared" si="26"/>
        <v>200000</v>
      </c>
      <c r="Q219" s="25">
        <f t="shared" si="27"/>
        <v>23.529411764705884</v>
      </c>
      <c r="R219" s="4"/>
      <c r="S219" s="4"/>
    </row>
    <row r="220" spans="3:19" x14ac:dyDescent="0.15">
      <c r="D220" t="s">
        <v>144</v>
      </c>
      <c r="E220" t="s">
        <v>17</v>
      </c>
      <c r="F220">
        <v>15</v>
      </c>
      <c r="G220" t="s">
        <v>145</v>
      </c>
      <c r="H220" t="s">
        <v>221</v>
      </c>
      <c r="I220" t="s">
        <v>498</v>
      </c>
      <c r="K220" s="21"/>
      <c r="L220" s="40" t="s">
        <v>144</v>
      </c>
      <c r="M220" s="6" t="s">
        <v>17</v>
      </c>
      <c r="N220" s="7">
        <v>15</v>
      </c>
      <c r="O220" s="7">
        <v>8000</v>
      </c>
      <c r="P220" s="7">
        <f t="shared" si="26"/>
        <v>120000</v>
      </c>
      <c r="Q220" s="25">
        <f t="shared" si="27"/>
        <v>14.117647058823529</v>
      </c>
      <c r="R220" s="4"/>
      <c r="S220" s="4"/>
    </row>
    <row r="221" spans="3:19" x14ac:dyDescent="0.15">
      <c r="D221" t="s">
        <v>97</v>
      </c>
      <c r="E221" t="s">
        <v>98</v>
      </c>
      <c r="F221">
        <v>10</v>
      </c>
      <c r="G221" t="s">
        <v>95</v>
      </c>
      <c r="H221" t="s">
        <v>74</v>
      </c>
      <c r="I221" t="s">
        <v>89</v>
      </c>
      <c r="K221" s="21"/>
      <c r="L221" s="40" t="s">
        <v>97</v>
      </c>
      <c r="M221" s="6" t="s">
        <v>98</v>
      </c>
      <c r="N221" s="7">
        <v>10</v>
      </c>
      <c r="O221" s="7">
        <v>25000</v>
      </c>
      <c r="P221" s="7">
        <f t="shared" si="26"/>
        <v>250000</v>
      </c>
      <c r="Q221" s="25">
        <f t="shared" si="27"/>
        <v>29.411764705882351</v>
      </c>
      <c r="R221" s="4"/>
      <c r="S221" s="4"/>
    </row>
    <row r="222" spans="3:19" x14ac:dyDescent="0.15">
      <c r="D222" t="s">
        <v>100</v>
      </c>
      <c r="E222" t="s">
        <v>101</v>
      </c>
      <c r="F222">
        <v>2</v>
      </c>
      <c r="G222" t="s">
        <v>74</v>
      </c>
      <c r="H222" t="s">
        <v>43</v>
      </c>
      <c r="I222" t="s">
        <v>261</v>
      </c>
      <c r="K222" s="21"/>
      <c r="L222" s="40" t="s">
        <v>100</v>
      </c>
      <c r="M222" s="6" t="s">
        <v>101</v>
      </c>
      <c r="N222" s="7">
        <v>2</v>
      </c>
      <c r="O222" s="7">
        <v>250000</v>
      </c>
      <c r="P222" s="7">
        <f t="shared" si="26"/>
        <v>500000</v>
      </c>
      <c r="Q222" s="25">
        <f t="shared" si="27"/>
        <v>58.823529411764703</v>
      </c>
      <c r="R222" s="4"/>
      <c r="S222" s="4"/>
    </row>
    <row r="223" spans="3:19" x14ac:dyDescent="0.15">
      <c r="D223" t="s">
        <v>155</v>
      </c>
      <c r="E223" t="s">
        <v>151</v>
      </c>
      <c r="F223" t="s">
        <v>499</v>
      </c>
      <c r="G223" t="s">
        <v>157</v>
      </c>
      <c r="H223" t="s">
        <v>500</v>
      </c>
      <c r="I223" t="s">
        <v>501</v>
      </c>
      <c r="K223" s="21"/>
      <c r="L223" s="40" t="s">
        <v>155</v>
      </c>
      <c r="M223" s="6" t="s">
        <v>151</v>
      </c>
      <c r="N223" s="7">
        <v>16.88</v>
      </c>
      <c r="O223" s="7">
        <v>850000</v>
      </c>
      <c r="P223" s="7">
        <f t="shared" si="26"/>
        <v>14348000</v>
      </c>
      <c r="Q223" s="25">
        <f t="shared" si="27"/>
        <v>1688</v>
      </c>
      <c r="R223" s="4"/>
      <c r="S223" s="4"/>
    </row>
    <row r="224" spans="3:19" x14ac:dyDescent="0.15">
      <c r="D224" t="s">
        <v>160</v>
      </c>
      <c r="E224" t="s">
        <v>151</v>
      </c>
      <c r="F224" t="s">
        <v>499</v>
      </c>
      <c r="G224" t="s">
        <v>162</v>
      </c>
      <c r="H224" t="s">
        <v>502</v>
      </c>
      <c r="I224" t="s">
        <v>503</v>
      </c>
      <c r="K224" s="21"/>
      <c r="L224" s="40" t="s">
        <v>160</v>
      </c>
      <c r="M224" s="6" t="s">
        <v>151</v>
      </c>
      <c r="N224" s="7">
        <v>16.88</v>
      </c>
      <c r="O224" s="7">
        <v>900000</v>
      </c>
      <c r="P224" s="7">
        <f t="shared" si="26"/>
        <v>15192000</v>
      </c>
      <c r="Q224" s="25">
        <f t="shared" si="27"/>
        <v>1787.2941176470588</v>
      </c>
      <c r="R224" s="4"/>
      <c r="S224" s="4"/>
    </row>
    <row r="225" spans="3:19" x14ac:dyDescent="0.15">
      <c r="D225" t="s">
        <v>401</v>
      </c>
      <c r="E225" t="s">
        <v>151</v>
      </c>
      <c r="F225" t="s">
        <v>504</v>
      </c>
      <c r="G225" t="s">
        <v>25</v>
      </c>
      <c r="H225" t="s">
        <v>505</v>
      </c>
      <c r="I225" t="s">
        <v>506</v>
      </c>
      <c r="K225" s="21"/>
      <c r="L225" s="40" t="s">
        <v>401</v>
      </c>
      <c r="M225" s="6" t="s">
        <v>151</v>
      </c>
      <c r="N225" s="7">
        <v>3.52</v>
      </c>
      <c r="O225" s="7">
        <v>750000</v>
      </c>
      <c r="P225" s="7">
        <f t="shared" si="26"/>
        <v>2640000</v>
      </c>
      <c r="Q225" s="25">
        <f t="shared" si="27"/>
        <v>310.58823529411762</v>
      </c>
      <c r="R225" s="4"/>
      <c r="S225" s="4"/>
    </row>
    <row r="226" spans="3:19" x14ac:dyDescent="0.15">
      <c r="D226" t="s">
        <v>405</v>
      </c>
      <c r="E226" t="s">
        <v>151</v>
      </c>
      <c r="F226" t="s">
        <v>507</v>
      </c>
      <c r="G226" t="s">
        <v>167</v>
      </c>
      <c r="H226" t="s">
        <v>508</v>
      </c>
      <c r="I226" t="s">
        <v>509</v>
      </c>
      <c r="K226" s="21"/>
      <c r="L226" s="40" t="s">
        <v>405</v>
      </c>
      <c r="M226" s="6" t="s">
        <v>151</v>
      </c>
      <c r="N226" s="7">
        <v>149.72</v>
      </c>
      <c r="O226" s="7">
        <v>110000</v>
      </c>
      <c r="P226" s="7">
        <f t="shared" si="26"/>
        <v>16469200</v>
      </c>
      <c r="Q226" s="25">
        <f t="shared" si="27"/>
        <v>1937.5529411764705</v>
      </c>
      <c r="R226" s="4"/>
      <c r="S226" s="4"/>
    </row>
    <row r="227" spans="3:19" x14ac:dyDescent="0.15">
      <c r="D227" t="s">
        <v>170</v>
      </c>
      <c r="E227" t="s">
        <v>171</v>
      </c>
      <c r="F227" t="s">
        <v>510</v>
      </c>
      <c r="G227" t="s">
        <v>173</v>
      </c>
      <c r="H227" t="s">
        <v>511</v>
      </c>
      <c r="I227" t="s">
        <v>213</v>
      </c>
      <c r="K227" s="21"/>
      <c r="L227" s="40" t="s">
        <v>170</v>
      </c>
      <c r="M227" s="6" t="s">
        <v>171</v>
      </c>
      <c r="N227" s="7">
        <v>84.7</v>
      </c>
      <c r="O227" s="7">
        <v>8500</v>
      </c>
      <c r="P227" s="7">
        <f t="shared" si="26"/>
        <v>719950</v>
      </c>
      <c r="Q227" s="25">
        <f t="shared" si="27"/>
        <v>84.7</v>
      </c>
      <c r="R227" s="4"/>
      <c r="S227" s="4"/>
    </row>
    <row r="228" spans="3:19" x14ac:dyDescent="0.15">
      <c r="D228" t="s">
        <v>176</v>
      </c>
      <c r="E228" t="s">
        <v>151</v>
      </c>
      <c r="F228" t="s">
        <v>512</v>
      </c>
      <c r="G228" t="s">
        <v>178</v>
      </c>
      <c r="H228" t="s">
        <v>513</v>
      </c>
      <c r="I228" t="s">
        <v>514</v>
      </c>
      <c r="K228" s="21"/>
      <c r="L228" s="40" t="s">
        <v>176</v>
      </c>
      <c r="M228" s="6" t="s">
        <v>151</v>
      </c>
      <c r="N228" s="7">
        <v>32.5</v>
      </c>
      <c r="O228" s="7">
        <v>62000</v>
      </c>
      <c r="P228" s="7">
        <f t="shared" si="26"/>
        <v>2015000</v>
      </c>
      <c r="Q228" s="25">
        <f t="shared" si="27"/>
        <v>237.05882352941177</v>
      </c>
      <c r="R228" s="4"/>
      <c r="S228" s="4"/>
    </row>
    <row r="229" spans="3:19" x14ac:dyDescent="0.15">
      <c r="D229" t="s">
        <v>181</v>
      </c>
      <c r="H229" t="s">
        <v>515</v>
      </c>
      <c r="I229" t="s">
        <v>516</v>
      </c>
      <c r="K229" s="21"/>
      <c r="L229" s="41" t="s">
        <v>181</v>
      </c>
      <c r="M229" s="11"/>
      <c r="N229" s="7"/>
      <c r="O229" s="7"/>
      <c r="P229" s="12">
        <f>SUM(P211:P228)</f>
        <v>89165350</v>
      </c>
      <c r="Q229" s="30">
        <f>SUM(Q211:Q228)</f>
        <v>10490.041176470591</v>
      </c>
      <c r="R229" s="4"/>
      <c r="S229" s="4"/>
    </row>
    <row r="230" spans="3:19" x14ac:dyDescent="0.15">
      <c r="D230" t="s">
        <v>184</v>
      </c>
      <c r="G230" t="s">
        <v>185</v>
      </c>
      <c r="H230" t="s">
        <v>517</v>
      </c>
      <c r="I230" t="s">
        <v>518</v>
      </c>
      <c r="K230" s="21"/>
      <c r="L230" s="40" t="s">
        <v>184</v>
      </c>
      <c r="M230" s="6"/>
      <c r="N230" s="7"/>
      <c r="O230" s="7">
        <v>0.05</v>
      </c>
      <c r="P230" s="7">
        <f>O230*$P$229</f>
        <v>4458267.5</v>
      </c>
      <c r="Q230" s="25">
        <f>P230/$Q$7</f>
        <v>524.50205882352941</v>
      </c>
      <c r="R230" s="4"/>
      <c r="S230" s="4"/>
    </row>
    <row r="231" spans="3:19" x14ac:dyDescent="0.15">
      <c r="D231" t="s">
        <v>188</v>
      </c>
      <c r="G231" t="s">
        <v>189</v>
      </c>
      <c r="H231" t="s">
        <v>519</v>
      </c>
      <c r="I231" t="s">
        <v>520</v>
      </c>
      <c r="K231" s="21"/>
      <c r="L231" s="40" t="s">
        <v>188</v>
      </c>
      <c r="M231" s="6"/>
      <c r="N231" s="7"/>
      <c r="O231" s="7">
        <v>0.1</v>
      </c>
      <c r="P231" s="7">
        <f t="shared" ref="P231:P234" si="28">O231*$P$229</f>
        <v>8916535</v>
      </c>
      <c r="Q231" s="25">
        <f>P231/$Q$7</f>
        <v>1049.0041176470588</v>
      </c>
      <c r="R231" s="4"/>
      <c r="S231" s="4"/>
    </row>
    <row r="232" spans="3:19" x14ac:dyDescent="0.15">
      <c r="D232" t="s">
        <v>192</v>
      </c>
      <c r="G232" t="s">
        <v>185</v>
      </c>
      <c r="H232" t="s">
        <v>517</v>
      </c>
      <c r="I232" t="s">
        <v>518</v>
      </c>
      <c r="K232" s="21"/>
      <c r="L232" s="40" t="s">
        <v>192</v>
      </c>
      <c r="M232" s="6"/>
      <c r="N232" s="7"/>
      <c r="O232" s="7">
        <v>0.05</v>
      </c>
      <c r="P232" s="7">
        <f t="shared" si="28"/>
        <v>4458267.5</v>
      </c>
      <c r="Q232" s="25">
        <f>P232/$Q$7</f>
        <v>524.50205882352941</v>
      </c>
      <c r="R232" s="4"/>
      <c r="S232" s="4"/>
    </row>
    <row r="233" spans="3:19" x14ac:dyDescent="0.15">
      <c r="D233" t="s">
        <v>193</v>
      </c>
      <c r="G233" t="s">
        <v>185</v>
      </c>
      <c r="H233" t="s">
        <v>517</v>
      </c>
      <c r="I233" t="s">
        <v>518</v>
      </c>
      <c r="K233" s="21"/>
      <c r="L233" s="40" t="s">
        <v>193</v>
      </c>
      <c r="M233" s="6"/>
      <c r="N233" s="7"/>
      <c r="O233" s="7">
        <v>0.05</v>
      </c>
      <c r="P233" s="7">
        <f t="shared" si="28"/>
        <v>4458267.5</v>
      </c>
      <c r="Q233" s="25">
        <f>P233/$Q$7</f>
        <v>524.50205882352941</v>
      </c>
      <c r="R233" s="4"/>
      <c r="S233" s="4"/>
    </row>
    <row r="234" spans="3:19" x14ac:dyDescent="0.15">
      <c r="D234" t="s">
        <v>194</v>
      </c>
      <c r="G234" t="s">
        <v>115</v>
      </c>
      <c r="H234" t="s">
        <v>521</v>
      </c>
      <c r="I234" t="s">
        <v>522</v>
      </c>
      <c r="K234" s="21"/>
      <c r="L234" s="40" t="s">
        <v>194</v>
      </c>
      <c r="M234" s="6"/>
      <c r="N234" s="7"/>
      <c r="O234" s="7">
        <v>0.25</v>
      </c>
      <c r="P234" s="7">
        <f t="shared" si="28"/>
        <v>22291337.5</v>
      </c>
      <c r="Q234" s="25">
        <f>P234/$Q$7</f>
        <v>2622.5102941176469</v>
      </c>
      <c r="R234" s="4"/>
      <c r="S234" s="4"/>
    </row>
    <row r="235" spans="3:19" x14ac:dyDescent="0.15">
      <c r="D235" t="s">
        <v>523</v>
      </c>
      <c r="H235" t="s">
        <v>524</v>
      </c>
      <c r="I235" t="s">
        <v>525</v>
      </c>
      <c r="K235" s="21"/>
      <c r="L235" s="41" t="s">
        <v>523</v>
      </c>
      <c r="M235" s="11"/>
      <c r="N235" s="7"/>
      <c r="O235" s="7"/>
      <c r="P235" s="12">
        <f>SUM(P229:P234)</f>
        <v>133748025</v>
      </c>
      <c r="Q235" s="30">
        <f>SUM(Q229:Q234)</f>
        <v>15735.061764705884</v>
      </c>
      <c r="R235" s="4"/>
      <c r="S235" s="4"/>
    </row>
    <row r="236" spans="3:19" x14ac:dyDescent="0.15">
      <c r="C236" t="s">
        <v>200</v>
      </c>
      <c r="D236" t="s">
        <v>201</v>
      </c>
      <c r="K236" s="21" t="s">
        <v>200</v>
      </c>
      <c r="L236" s="21" t="s">
        <v>201</v>
      </c>
      <c r="M236" s="14"/>
      <c r="N236" s="35"/>
      <c r="O236" s="35"/>
      <c r="P236" s="35"/>
      <c r="Q236" s="22"/>
      <c r="R236" s="4"/>
      <c r="S236" s="4"/>
    </row>
    <row r="237" spans="3:19" x14ac:dyDescent="0.15">
      <c r="D237" t="s">
        <v>202</v>
      </c>
      <c r="E237" t="s">
        <v>17</v>
      </c>
      <c r="F237">
        <v>5</v>
      </c>
      <c r="G237" t="s">
        <v>91</v>
      </c>
      <c r="H237" t="s">
        <v>259</v>
      </c>
      <c r="I237" t="s">
        <v>260</v>
      </c>
      <c r="K237" s="21"/>
      <c r="L237" s="40" t="s">
        <v>202</v>
      </c>
      <c r="M237" s="6" t="s">
        <v>17</v>
      </c>
      <c r="N237" s="7">
        <v>5</v>
      </c>
      <c r="O237" s="7">
        <v>75000</v>
      </c>
      <c r="P237" s="7">
        <f t="shared" ref="P237:P244" si="29">N237*O237</f>
        <v>375000</v>
      </c>
      <c r="Q237" s="25">
        <f t="shared" ref="Q237:Q244" si="30">P237/$Q$7</f>
        <v>44.117647058823529</v>
      </c>
      <c r="R237" s="4"/>
      <c r="S237" s="4"/>
    </row>
    <row r="238" spans="3:19" x14ac:dyDescent="0.15">
      <c r="D238" t="s">
        <v>94</v>
      </c>
      <c r="E238" t="s">
        <v>17</v>
      </c>
      <c r="F238">
        <v>56</v>
      </c>
      <c r="G238" t="s">
        <v>29</v>
      </c>
      <c r="H238" t="s">
        <v>526</v>
      </c>
      <c r="I238" t="s">
        <v>527</v>
      </c>
      <c r="K238" s="21"/>
      <c r="L238" s="40" t="s">
        <v>94</v>
      </c>
      <c r="M238" s="6" t="s">
        <v>17</v>
      </c>
      <c r="N238" s="7">
        <v>56</v>
      </c>
      <c r="O238" s="7">
        <v>35000</v>
      </c>
      <c r="P238" s="7">
        <f t="shared" si="29"/>
        <v>1960000</v>
      </c>
      <c r="Q238" s="25">
        <f t="shared" si="30"/>
        <v>230.58823529411765</v>
      </c>
      <c r="R238" s="4"/>
      <c r="S238" s="4"/>
    </row>
    <row r="239" spans="3:19" x14ac:dyDescent="0.15">
      <c r="D239" t="s">
        <v>207</v>
      </c>
      <c r="E239" t="s">
        <v>17</v>
      </c>
      <c r="F239">
        <v>102</v>
      </c>
      <c r="G239" t="s">
        <v>95</v>
      </c>
      <c r="H239" t="s">
        <v>361</v>
      </c>
      <c r="I239" t="s">
        <v>528</v>
      </c>
      <c r="K239" s="21"/>
      <c r="L239" s="40" t="s">
        <v>207</v>
      </c>
      <c r="M239" s="6" t="s">
        <v>17</v>
      </c>
      <c r="N239" s="7">
        <v>102</v>
      </c>
      <c r="O239" s="7">
        <v>25000</v>
      </c>
      <c r="P239" s="7">
        <f t="shared" si="29"/>
        <v>2550000</v>
      </c>
      <c r="Q239" s="25">
        <f t="shared" si="30"/>
        <v>300</v>
      </c>
      <c r="R239" s="4"/>
      <c r="S239" s="4"/>
    </row>
    <row r="240" spans="3:19" x14ac:dyDescent="0.15">
      <c r="D240" t="s">
        <v>210</v>
      </c>
      <c r="E240" t="s">
        <v>17</v>
      </c>
      <c r="F240">
        <v>14</v>
      </c>
      <c r="G240" t="s">
        <v>211</v>
      </c>
      <c r="H240" t="s">
        <v>529</v>
      </c>
      <c r="I240" t="s">
        <v>530</v>
      </c>
      <c r="K240" s="21"/>
      <c r="L240" s="40" t="s">
        <v>210</v>
      </c>
      <c r="M240" s="6" t="s">
        <v>17</v>
      </c>
      <c r="N240" s="7">
        <v>14</v>
      </c>
      <c r="O240" s="7">
        <v>40000</v>
      </c>
      <c r="P240" s="7">
        <f t="shared" si="29"/>
        <v>560000</v>
      </c>
      <c r="Q240" s="25">
        <f t="shared" si="30"/>
        <v>65.882352941176464</v>
      </c>
      <c r="R240" s="4"/>
      <c r="S240" s="4"/>
    </row>
    <row r="241" spans="3:19" x14ac:dyDescent="0.15">
      <c r="D241" t="s">
        <v>97</v>
      </c>
      <c r="E241" t="s">
        <v>214</v>
      </c>
      <c r="F241">
        <v>2</v>
      </c>
      <c r="G241" t="s">
        <v>25</v>
      </c>
      <c r="H241" t="s">
        <v>40</v>
      </c>
      <c r="I241" t="s">
        <v>41</v>
      </c>
      <c r="K241" s="21"/>
      <c r="L241" s="40" t="s">
        <v>97</v>
      </c>
      <c r="M241" s="6" t="s">
        <v>214</v>
      </c>
      <c r="N241" s="7">
        <v>2</v>
      </c>
      <c r="O241" s="7">
        <v>750000</v>
      </c>
      <c r="P241" s="7">
        <f t="shared" si="29"/>
        <v>1500000</v>
      </c>
      <c r="Q241" s="25">
        <f t="shared" si="30"/>
        <v>176.47058823529412</v>
      </c>
      <c r="R241" s="4"/>
      <c r="S241" s="4"/>
    </row>
    <row r="242" spans="3:19" x14ac:dyDescent="0.15">
      <c r="D242" t="s">
        <v>85</v>
      </c>
      <c r="E242" t="s">
        <v>17</v>
      </c>
      <c r="F242">
        <v>2</v>
      </c>
      <c r="G242" t="s">
        <v>55</v>
      </c>
      <c r="H242" t="s">
        <v>71</v>
      </c>
      <c r="I242" t="s">
        <v>72</v>
      </c>
      <c r="K242" s="21"/>
      <c r="L242" s="40" t="s">
        <v>85</v>
      </c>
      <c r="M242" s="6" t="s">
        <v>17</v>
      </c>
      <c r="N242" s="7">
        <v>2</v>
      </c>
      <c r="O242" s="7">
        <v>100000</v>
      </c>
      <c r="P242" s="7">
        <f t="shared" si="29"/>
        <v>200000</v>
      </c>
      <c r="Q242" s="25">
        <f t="shared" si="30"/>
        <v>23.529411764705884</v>
      </c>
      <c r="R242" s="4"/>
      <c r="S242" s="4"/>
    </row>
    <row r="243" spans="3:19" x14ac:dyDescent="0.15">
      <c r="D243" t="s">
        <v>217</v>
      </c>
      <c r="E243" t="s">
        <v>17</v>
      </c>
      <c r="F243">
        <v>130</v>
      </c>
      <c r="G243" t="s">
        <v>34</v>
      </c>
      <c r="H243" t="s">
        <v>531</v>
      </c>
      <c r="I243" t="s">
        <v>532</v>
      </c>
      <c r="K243" s="21"/>
      <c r="L243" s="40" t="s">
        <v>217</v>
      </c>
      <c r="M243" s="6" t="s">
        <v>17</v>
      </c>
      <c r="N243" s="7">
        <v>130</v>
      </c>
      <c r="O243" s="7">
        <v>65000</v>
      </c>
      <c r="P243" s="7">
        <f t="shared" si="29"/>
        <v>8450000</v>
      </c>
      <c r="Q243" s="25">
        <f t="shared" si="30"/>
        <v>994.11764705882354</v>
      </c>
      <c r="R243" s="4"/>
      <c r="S243" s="4"/>
    </row>
    <row r="244" spans="3:19" x14ac:dyDescent="0.15">
      <c r="D244" t="s">
        <v>220</v>
      </c>
      <c r="F244">
        <v>83</v>
      </c>
      <c r="G244" t="s">
        <v>221</v>
      </c>
      <c r="H244" t="s">
        <v>533</v>
      </c>
      <c r="I244" t="s">
        <v>534</v>
      </c>
      <c r="K244" s="21"/>
      <c r="L244" s="40" t="s">
        <v>220</v>
      </c>
      <c r="M244" s="6"/>
      <c r="N244" s="7">
        <v>83</v>
      </c>
      <c r="O244" s="7">
        <v>120000</v>
      </c>
      <c r="P244" s="7">
        <f t="shared" si="29"/>
        <v>9960000</v>
      </c>
      <c r="Q244" s="25">
        <f t="shared" si="30"/>
        <v>1171.7647058823529</v>
      </c>
      <c r="R244" s="4"/>
      <c r="S244" s="4"/>
    </row>
    <row r="245" spans="3:19" x14ac:dyDescent="0.15">
      <c r="D245" t="s">
        <v>107</v>
      </c>
      <c r="H245" t="s">
        <v>535</v>
      </c>
      <c r="I245" t="s">
        <v>536</v>
      </c>
      <c r="K245" s="21"/>
      <c r="L245" s="41" t="s">
        <v>107</v>
      </c>
      <c r="M245" s="11"/>
      <c r="N245" s="12"/>
      <c r="O245" s="12"/>
      <c r="P245" s="12">
        <f>SUM(P237:P244)</f>
        <v>25555000</v>
      </c>
      <c r="Q245" s="30">
        <f>SUM(Q237:Q244)</f>
        <v>3006.4705882352941</v>
      </c>
      <c r="R245" s="4"/>
      <c r="S245" s="4"/>
    </row>
    <row r="246" spans="3:19" x14ac:dyDescent="0.15">
      <c r="D246" t="s">
        <v>193</v>
      </c>
      <c r="G246" t="s">
        <v>111</v>
      </c>
      <c r="H246" t="s">
        <v>537</v>
      </c>
      <c r="I246" t="s">
        <v>538</v>
      </c>
      <c r="K246" s="21"/>
      <c r="L246" s="40" t="s">
        <v>193</v>
      </c>
      <c r="M246" s="6"/>
      <c r="N246" s="7"/>
      <c r="O246" s="7">
        <v>0.03</v>
      </c>
      <c r="P246" s="7">
        <f>O246*$P$245</f>
        <v>766650</v>
      </c>
      <c r="Q246" s="25">
        <f>P246/$Q$7</f>
        <v>90.194117647058818</v>
      </c>
      <c r="R246" s="4"/>
      <c r="S246" s="4"/>
    </row>
    <row r="247" spans="3:19" x14ac:dyDescent="0.15">
      <c r="D247" t="s">
        <v>194</v>
      </c>
      <c r="G247" t="s">
        <v>115</v>
      </c>
      <c r="H247" t="s">
        <v>539</v>
      </c>
      <c r="I247" t="s">
        <v>540</v>
      </c>
      <c r="K247" s="21"/>
      <c r="L247" s="40" t="s">
        <v>194</v>
      </c>
      <c r="M247" s="6"/>
      <c r="N247" s="7"/>
      <c r="O247" s="7">
        <v>0.25</v>
      </c>
      <c r="P247" s="7">
        <f>O247*$P$245</f>
        <v>6388750</v>
      </c>
      <c r="Q247" s="25">
        <f>P247/$Q$7</f>
        <v>751.61764705882354</v>
      </c>
      <c r="R247" s="4"/>
      <c r="S247" s="4"/>
    </row>
    <row r="248" spans="3:19" x14ac:dyDescent="0.15">
      <c r="D248" t="s">
        <v>541</v>
      </c>
      <c r="H248" t="s">
        <v>542</v>
      </c>
      <c r="I248" t="s">
        <v>543</v>
      </c>
      <c r="K248" s="21"/>
      <c r="L248" s="41" t="s">
        <v>541</v>
      </c>
      <c r="M248" s="11"/>
      <c r="N248" s="7"/>
      <c r="O248" s="7"/>
      <c r="P248" s="12">
        <f>SUM(P245:P247)</f>
        <v>32710400</v>
      </c>
      <c r="Q248" s="30">
        <f>SUM(Q245:Q247)</f>
        <v>3848.2823529411762</v>
      </c>
      <c r="R248" s="4"/>
      <c r="S248" s="4"/>
    </row>
    <row r="249" spans="3:19" x14ac:dyDescent="0.15">
      <c r="D249" t="s">
        <v>544</v>
      </c>
      <c r="H249" t="s">
        <v>545</v>
      </c>
      <c r="I249" t="s">
        <v>546</v>
      </c>
      <c r="K249" s="21"/>
      <c r="L249" s="41" t="s">
        <v>544</v>
      </c>
      <c r="M249" s="11"/>
      <c r="N249" s="7"/>
      <c r="O249" s="7"/>
      <c r="P249" s="12">
        <f>P209+P235+P248</f>
        <v>202671417</v>
      </c>
      <c r="Q249" s="30">
        <f>Q209+Q235+Q248</f>
        <v>23843.696117647061</v>
      </c>
      <c r="R249" s="4"/>
      <c r="S249" s="4"/>
    </row>
    <row r="250" spans="3:19" x14ac:dyDescent="0.15">
      <c r="C250" t="s">
        <v>547</v>
      </c>
      <c r="D250" t="s">
        <v>548</v>
      </c>
      <c r="K250" s="23" t="s">
        <v>547</v>
      </c>
      <c r="L250" s="23" t="s">
        <v>548</v>
      </c>
      <c r="M250" s="24"/>
      <c r="N250" s="34"/>
      <c r="O250" s="34"/>
      <c r="P250" s="34"/>
      <c r="Q250" s="29"/>
      <c r="R250" s="4"/>
      <c r="S250" s="4"/>
    </row>
    <row r="251" spans="3:19" x14ac:dyDescent="0.15">
      <c r="C251" t="s">
        <v>50</v>
      </c>
      <c r="D251" t="s">
        <v>51</v>
      </c>
      <c r="K251" s="21" t="s">
        <v>50</v>
      </c>
      <c r="L251" s="21" t="s">
        <v>51</v>
      </c>
      <c r="M251" s="14"/>
      <c r="N251" s="7"/>
      <c r="O251" s="7"/>
      <c r="P251" s="7"/>
      <c r="Q251" s="22"/>
      <c r="R251" s="4"/>
      <c r="S251" s="4"/>
    </row>
    <row r="252" spans="3:19" x14ac:dyDescent="0.15">
      <c r="D252" t="s">
        <v>52</v>
      </c>
      <c r="E252" t="s">
        <v>53</v>
      </c>
      <c r="F252" t="s">
        <v>549</v>
      </c>
      <c r="G252" t="s">
        <v>55</v>
      </c>
      <c r="H252" t="s">
        <v>550</v>
      </c>
      <c r="I252" t="s">
        <v>551</v>
      </c>
      <c r="K252" s="21"/>
      <c r="L252" s="40" t="s">
        <v>52</v>
      </c>
      <c r="M252" s="6" t="s">
        <v>53</v>
      </c>
      <c r="N252" s="7">
        <v>21.05</v>
      </c>
      <c r="O252" s="7">
        <v>100000</v>
      </c>
      <c r="P252" s="7">
        <f t="shared" ref="P252:P264" si="31">N252*O252</f>
        <v>2105000</v>
      </c>
      <c r="Q252" s="25">
        <f t="shared" ref="Q252:Q264" si="32">P252/$Q$7</f>
        <v>247.64705882352942</v>
      </c>
      <c r="R252" s="4"/>
      <c r="S252" s="4"/>
    </row>
    <row r="253" spans="3:19" x14ac:dyDescent="0.15">
      <c r="D253" t="s">
        <v>58</v>
      </c>
      <c r="E253" t="s">
        <v>17</v>
      </c>
      <c r="F253" t="s">
        <v>59</v>
      </c>
      <c r="G253" t="s">
        <v>60</v>
      </c>
      <c r="H253" t="s">
        <v>61</v>
      </c>
      <c r="I253" t="s">
        <v>552</v>
      </c>
      <c r="K253" s="21"/>
      <c r="L253" s="40" t="s">
        <v>58</v>
      </c>
      <c r="M253" s="6" t="s">
        <v>17</v>
      </c>
      <c r="N253" s="7">
        <v>700</v>
      </c>
      <c r="O253" s="7">
        <v>10000</v>
      </c>
      <c r="P253" s="7">
        <f t="shared" si="31"/>
        <v>7000000</v>
      </c>
      <c r="Q253" s="25">
        <f t="shared" si="32"/>
        <v>823.52941176470586</v>
      </c>
      <c r="R253" s="4"/>
      <c r="S253" s="4"/>
    </row>
    <row r="254" spans="3:19" x14ac:dyDescent="0.15">
      <c r="D254" t="s">
        <v>63</v>
      </c>
      <c r="E254" t="s">
        <v>64</v>
      </c>
      <c r="F254" t="s">
        <v>553</v>
      </c>
      <c r="G254" t="s">
        <v>66</v>
      </c>
      <c r="H254" t="s">
        <v>554</v>
      </c>
      <c r="I254" t="s">
        <v>555</v>
      </c>
      <c r="K254" s="21"/>
      <c r="L254" s="40" t="s">
        <v>63</v>
      </c>
      <c r="M254" s="6" t="s">
        <v>64</v>
      </c>
      <c r="N254" s="7">
        <v>5.03</v>
      </c>
      <c r="O254" s="7">
        <v>1600000</v>
      </c>
      <c r="P254" s="7">
        <f t="shared" si="31"/>
        <v>8048000</v>
      </c>
      <c r="Q254" s="25">
        <f t="shared" si="32"/>
        <v>946.82352941176475</v>
      </c>
      <c r="R254" s="4"/>
      <c r="S254" s="4"/>
    </row>
    <row r="255" spans="3:19" x14ac:dyDescent="0.15">
      <c r="D255" t="s">
        <v>69</v>
      </c>
      <c r="E255" t="s">
        <v>70</v>
      </c>
      <c r="F255" t="s">
        <v>13</v>
      </c>
      <c r="G255" t="s">
        <v>131</v>
      </c>
      <c r="H255" t="s">
        <v>131</v>
      </c>
      <c r="I255" t="s">
        <v>556</v>
      </c>
      <c r="K255" s="21"/>
      <c r="L255" s="40" t="s">
        <v>69</v>
      </c>
      <c r="M255" s="6" t="s">
        <v>70</v>
      </c>
      <c r="N255" s="7">
        <v>1</v>
      </c>
      <c r="O255" s="7">
        <v>2000000</v>
      </c>
      <c r="P255" s="7">
        <f t="shared" si="31"/>
        <v>2000000</v>
      </c>
      <c r="Q255" s="25">
        <f t="shared" si="32"/>
        <v>235.29411764705881</v>
      </c>
      <c r="R255" s="4"/>
      <c r="S255" s="4"/>
    </row>
    <row r="256" spans="3:19" x14ac:dyDescent="0.15">
      <c r="D256" t="s">
        <v>73</v>
      </c>
      <c r="E256" t="s">
        <v>53</v>
      </c>
      <c r="F256" t="s">
        <v>557</v>
      </c>
      <c r="G256" t="s">
        <v>354</v>
      </c>
      <c r="H256" t="s">
        <v>558</v>
      </c>
      <c r="I256" t="s">
        <v>559</v>
      </c>
      <c r="K256" s="21"/>
      <c r="L256" s="40" t="s">
        <v>73</v>
      </c>
      <c r="M256" s="6" t="s">
        <v>53</v>
      </c>
      <c r="N256" s="7">
        <v>15.78</v>
      </c>
      <c r="O256" s="7">
        <v>260000</v>
      </c>
      <c r="P256" s="7">
        <f t="shared" si="31"/>
        <v>4102800</v>
      </c>
      <c r="Q256" s="25">
        <f t="shared" si="32"/>
        <v>482.68235294117648</v>
      </c>
      <c r="R256" s="4"/>
      <c r="S256" s="4"/>
    </row>
    <row r="257" spans="3:19" x14ac:dyDescent="0.15">
      <c r="D257" t="s">
        <v>77</v>
      </c>
      <c r="E257" t="s">
        <v>78</v>
      </c>
      <c r="F257" t="s">
        <v>82</v>
      </c>
      <c r="G257" t="s">
        <v>10</v>
      </c>
      <c r="H257" t="s">
        <v>560</v>
      </c>
      <c r="I257" t="s">
        <v>561</v>
      </c>
      <c r="K257" s="21"/>
      <c r="L257" s="40" t="s">
        <v>77</v>
      </c>
      <c r="M257" s="6" t="s">
        <v>78</v>
      </c>
      <c r="N257" s="7">
        <v>37</v>
      </c>
      <c r="O257" s="7">
        <v>85000</v>
      </c>
      <c r="P257" s="7">
        <f t="shared" si="31"/>
        <v>3145000</v>
      </c>
      <c r="Q257" s="25">
        <f t="shared" si="32"/>
        <v>370</v>
      </c>
      <c r="R257" s="4"/>
      <c r="S257" s="4"/>
    </row>
    <row r="258" spans="3:19" x14ac:dyDescent="0.15">
      <c r="D258" t="s">
        <v>81</v>
      </c>
      <c r="E258" t="s">
        <v>78</v>
      </c>
      <c r="F258" t="s">
        <v>562</v>
      </c>
      <c r="G258" t="s">
        <v>24</v>
      </c>
      <c r="H258" t="s">
        <v>563</v>
      </c>
      <c r="I258" t="s">
        <v>564</v>
      </c>
      <c r="K258" s="21"/>
      <c r="L258" s="40" t="s">
        <v>81</v>
      </c>
      <c r="M258" s="6" t="s">
        <v>78</v>
      </c>
      <c r="N258" s="7">
        <v>34</v>
      </c>
      <c r="O258" s="7">
        <v>30000</v>
      </c>
      <c r="P258" s="7">
        <f t="shared" si="31"/>
        <v>1020000</v>
      </c>
      <c r="Q258" s="25">
        <f t="shared" si="32"/>
        <v>120</v>
      </c>
      <c r="R258" s="4"/>
      <c r="S258" s="4"/>
    </row>
    <row r="259" spans="3:19" x14ac:dyDescent="0.15">
      <c r="D259" t="s">
        <v>85</v>
      </c>
      <c r="E259" t="s">
        <v>86</v>
      </c>
      <c r="F259" t="s">
        <v>247</v>
      </c>
      <c r="G259" t="s">
        <v>88</v>
      </c>
      <c r="H259" t="s">
        <v>259</v>
      </c>
      <c r="I259" t="s">
        <v>260</v>
      </c>
      <c r="K259" s="21"/>
      <c r="L259" s="40" t="s">
        <v>85</v>
      </c>
      <c r="M259" s="6" t="s">
        <v>86</v>
      </c>
      <c r="N259" s="7">
        <v>3</v>
      </c>
      <c r="O259" s="7">
        <v>125000</v>
      </c>
      <c r="P259" s="7">
        <f t="shared" si="31"/>
        <v>375000</v>
      </c>
      <c r="Q259" s="25">
        <f t="shared" si="32"/>
        <v>44.117647058823529</v>
      </c>
      <c r="R259" s="4"/>
      <c r="S259" s="4"/>
    </row>
    <row r="260" spans="3:19" x14ac:dyDescent="0.15">
      <c r="D260" t="s">
        <v>90</v>
      </c>
      <c r="E260" t="s">
        <v>17</v>
      </c>
      <c r="F260" t="s">
        <v>495</v>
      </c>
      <c r="G260" t="s">
        <v>91</v>
      </c>
      <c r="H260" t="s">
        <v>384</v>
      </c>
      <c r="I260" t="s">
        <v>385</v>
      </c>
      <c r="K260" s="21"/>
      <c r="L260" s="40" t="s">
        <v>90</v>
      </c>
      <c r="M260" s="6" t="s">
        <v>17</v>
      </c>
      <c r="N260" s="7">
        <v>52</v>
      </c>
      <c r="O260" s="7">
        <v>75000</v>
      </c>
      <c r="P260" s="7">
        <f t="shared" si="31"/>
        <v>3900000</v>
      </c>
      <c r="Q260" s="25">
        <f t="shared" si="32"/>
        <v>458.8235294117647</v>
      </c>
      <c r="R260" s="4"/>
      <c r="S260" s="4"/>
    </row>
    <row r="261" spans="3:19" x14ac:dyDescent="0.15">
      <c r="D261" t="s">
        <v>94</v>
      </c>
      <c r="E261" t="s">
        <v>17</v>
      </c>
      <c r="F261" t="s">
        <v>33</v>
      </c>
      <c r="G261" t="s">
        <v>95</v>
      </c>
      <c r="H261" t="s">
        <v>259</v>
      </c>
      <c r="I261" t="s">
        <v>260</v>
      </c>
      <c r="K261" s="21"/>
      <c r="L261" s="40" t="s">
        <v>94</v>
      </c>
      <c r="M261" s="6" t="s">
        <v>17</v>
      </c>
      <c r="N261" s="7">
        <v>15</v>
      </c>
      <c r="O261" s="7">
        <v>25000</v>
      </c>
      <c r="P261" s="7">
        <f t="shared" si="31"/>
        <v>375000</v>
      </c>
      <c r="Q261" s="25">
        <f t="shared" si="32"/>
        <v>44.117647058823529</v>
      </c>
      <c r="R261" s="4"/>
      <c r="S261" s="4"/>
    </row>
    <row r="262" spans="3:19" x14ac:dyDescent="0.15">
      <c r="D262" t="s">
        <v>97</v>
      </c>
      <c r="E262" t="s">
        <v>98</v>
      </c>
      <c r="F262" t="s">
        <v>33</v>
      </c>
      <c r="G262" t="s">
        <v>95</v>
      </c>
      <c r="H262" t="s">
        <v>259</v>
      </c>
      <c r="I262" t="s">
        <v>260</v>
      </c>
      <c r="K262" s="21"/>
      <c r="L262" s="40" t="s">
        <v>97</v>
      </c>
      <c r="M262" s="6" t="s">
        <v>98</v>
      </c>
      <c r="N262" s="7">
        <v>15</v>
      </c>
      <c r="O262" s="7">
        <v>25000</v>
      </c>
      <c r="P262" s="7">
        <f t="shared" si="31"/>
        <v>375000</v>
      </c>
      <c r="Q262" s="25">
        <f t="shared" si="32"/>
        <v>44.117647058823529</v>
      </c>
      <c r="R262" s="4"/>
      <c r="S262" s="4"/>
    </row>
    <row r="263" spans="3:19" x14ac:dyDescent="0.15">
      <c r="D263" t="s">
        <v>100</v>
      </c>
      <c r="E263" t="s">
        <v>101</v>
      </c>
      <c r="F263" t="s">
        <v>13</v>
      </c>
      <c r="G263" t="s">
        <v>74</v>
      </c>
      <c r="H263" t="s">
        <v>74</v>
      </c>
      <c r="I263" t="s">
        <v>89</v>
      </c>
      <c r="K263" s="21"/>
      <c r="L263" s="40" t="s">
        <v>100</v>
      </c>
      <c r="M263" s="6" t="s">
        <v>101</v>
      </c>
      <c r="N263" s="7">
        <v>1</v>
      </c>
      <c r="O263" s="7">
        <v>250000</v>
      </c>
      <c r="P263" s="7">
        <f t="shared" si="31"/>
        <v>250000</v>
      </c>
      <c r="Q263" s="25">
        <f t="shared" si="32"/>
        <v>29.411764705882351</v>
      </c>
      <c r="R263" s="4"/>
      <c r="S263" s="4"/>
    </row>
    <row r="264" spans="3:19" x14ac:dyDescent="0.15">
      <c r="D264" t="s">
        <v>102</v>
      </c>
      <c r="E264" t="s">
        <v>103</v>
      </c>
      <c r="F264" t="s">
        <v>247</v>
      </c>
      <c r="G264" t="s">
        <v>473</v>
      </c>
      <c r="H264" t="s">
        <v>565</v>
      </c>
      <c r="I264" t="s">
        <v>566</v>
      </c>
      <c r="K264" s="21"/>
      <c r="L264" s="40" t="s">
        <v>102</v>
      </c>
      <c r="M264" s="6" t="s">
        <v>103</v>
      </c>
      <c r="N264" s="7">
        <v>3</v>
      </c>
      <c r="O264" s="7">
        <v>700000</v>
      </c>
      <c r="P264" s="7">
        <f t="shared" si="31"/>
        <v>2100000</v>
      </c>
      <c r="Q264" s="25">
        <f t="shared" si="32"/>
        <v>247.05882352941177</v>
      </c>
      <c r="R264" s="4"/>
      <c r="S264" s="4"/>
    </row>
    <row r="265" spans="3:19" x14ac:dyDescent="0.15">
      <c r="D265" t="s">
        <v>107</v>
      </c>
      <c r="H265" t="s">
        <v>567</v>
      </c>
      <c r="I265" t="s">
        <v>568</v>
      </c>
      <c r="K265" s="21"/>
      <c r="L265" s="41" t="s">
        <v>107</v>
      </c>
      <c r="M265" s="11"/>
      <c r="N265" s="7"/>
      <c r="O265" s="7"/>
      <c r="P265" s="12">
        <f>SUM(P252:P264)</f>
        <v>34795800</v>
      </c>
      <c r="Q265" s="30">
        <f>SUM(Q252:Q264)</f>
        <v>4093.6235294117646</v>
      </c>
      <c r="R265" s="4"/>
      <c r="S265" s="4"/>
    </row>
    <row r="266" spans="3:19" x14ac:dyDescent="0.15">
      <c r="D266" t="s">
        <v>110</v>
      </c>
      <c r="G266" t="s">
        <v>111</v>
      </c>
      <c r="H266" t="s">
        <v>569</v>
      </c>
      <c r="I266" t="s">
        <v>570</v>
      </c>
      <c r="K266" s="21"/>
      <c r="L266" s="40" t="s">
        <v>110</v>
      </c>
      <c r="M266" s="6"/>
      <c r="N266" s="7"/>
      <c r="O266" s="7">
        <v>0.03</v>
      </c>
      <c r="P266" s="7">
        <f>O266*$P$265</f>
        <v>1043874</v>
      </c>
      <c r="Q266" s="25">
        <f>P266/$Q$7</f>
        <v>122.80870588235294</v>
      </c>
      <c r="R266" s="4"/>
      <c r="S266" s="4"/>
    </row>
    <row r="267" spans="3:19" x14ac:dyDescent="0.15">
      <c r="D267" t="s">
        <v>114</v>
      </c>
      <c r="G267" t="s">
        <v>115</v>
      </c>
      <c r="H267" t="s">
        <v>571</v>
      </c>
      <c r="I267" t="s">
        <v>572</v>
      </c>
      <c r="K267" s="21"/>
      <c r="L267" s="40" t="s">
        <v>114</v>
      </c>
      <c r="M267" s="6"/>
      <c r="N267" s="7"/>
      <c r="O267" s="7">
        <v>0.25</v>
      </c>
      <c r="P267" s="7">
        <f>O267*$P$265</f>
        <v>8698950</v>
      </c>
      <c r="Q267" s="25">
        <f>P267/$Q$7</f>
        <v>1023.4058823529411</v>
      </c>
      <c r="R267" s="4"/>
      <c r="S267" s="4"/>
    </row>
    <row r="268" spans="3:19" x14ac:dyDescent="0.15">
      <c r="D268" t="s">
        <v>271</v>
      </c>
      <c r="H268" t="s">
        <v>573</v>
      </c>
      <c r="I268" t="s">
        <v>574</v>
      </c>
      <c r="K268" s="21"/>
      <c r="L268" s="42" t="s">
        <v>271</v>
      </c>
      <c r="M268" s="26"/>
      <c r="N268" s="7"/>
      <c r="O268" s="7"/>
      <c r="P268" s="12">
        <f>SUM(P265:P267)</f>
        <v>44538624</v>
      </c>
      <c r="Q268" s="28">
        <f>SUM(Q265:Q267)</f>
        <v>5239.8381176470584</v>
      </c>
      <c r="R268" s="4"/>
      <c r="S268" s="4"/>
    </row>
    <row r="269" spans="3:19" x14ac:dyDescent="0.15">
      <c r="C269" t="s">
        <v>121</v>
      </c>
      <c r="D269" t="s">
        <v>122</v>
      </c>
      <c r="K269" s="21" t="s">
        <v>121</v>
      </c>
      <c r="L269" s="21" t="s">
        <v>122</v>
      </c>
      <c r="M269" s="14"/>
      <c r="N269" s="7"/>
      <c r="O269" s="7"/>
      <c r="P269" s="7"/>
      <c r="Q269" s="22"/>
      <c r="R269" s="4"/>
      <c r="S269" s="4"/>
    </row>
    <row r="270" spans="3:19" x14ac:dyDescent="0.15">
      <c r="D270" t="s">
        <v>123</v>
      </c>
      <c r="E270" t="s">
        <v>17</v>
      </c>
      <c r="F270" t="s">
        <v>575</v>
      </c>
      <c r="G270" t="s">
        <v>125</v>
      </c>
      <c r="H270" t="s">
        <v>576</v>
      </c>
      <c r="I270" t="s">
        <v>577</v>
      </c>
      <c r="K270" s="21"/>
      <c r="L270" s="40" t="s">
        <v>123</v>
      </c>
      <c r="M270" s="6" t="s">
        <v>17</v>
      </c>
      <c r="N270" s="7">
        <v>4300</v>
      </c>
      <c r="O270" s="7">
        <v>4000</v>
      </c>
      <c r="P270" s="7">
        <f t="shared" ref="P270:P287" si="33">N270*O270</f>
        <v>17200000</v>
      </c>
      <c r="Q270" s="25">
        <f t="shared" ref="Q270:Q287" si="34">P270/$Q$7</f>
        <v>2023.5294117647059</v>
      </c>
      <c r="R270" s="4"/>
      <c r="S270" s="4"/>
    </row>
    <row r="271" spans="3:19" x14ac:dyDescent="0.15">
      <c r="D271" t="s">
        <v>63</v>
      </c>
      <c r="E271" t="s">
        <v>64</v>
      </c>
      <c r="F271" t="s">
        <v>578</v>
      </c>
      <c r="G271" t="s">
        <v>66</v>
      </c>
      <c r="H271" t="s">
        <v>579</v>
      </c>
      <c r="I271" t="s">
        <v>580</v>
      </c>
      <c r="K271" s="21"/>
      <c r="L271" s="40" t="s">
        <v>63</v>
      </c>
      <c r="M271" s="6" t="s">
        <v>64</v>
      </c>
      <c r="N271" s="7">
        <v>12.87</v>
      </c>
      <c r="O271" s="7">
        <v>1600000</v>
      </c>
      <c r="P271" s="7">
        <f t="shared" si="33"/>
        <v>20592000</v>
      </c>
      <c r="Q271" s="25">
        <f t="shared" si="34"/>
        <v>2422.5882352941176</v>
      </c>
      <c r="R271" s="4"/>
      <c r="S271" s="4"/>
    </row>
    <row r="272" spans="3:19" x14ac:dyDescent="0.15">
      <c r="D272" t="s">
        <v>69</v>
      </c>
      <c r="E272" t="s">
        <v>103</v>
      </c>
      <c r="F272">
        <v>3</v>
      </c>
      <c r="G272" t="s">
        <v>131</v>
      </c>
      <c r="H272" t="s">
        <v>248</v>
      </c>
      <c r="I272" t="s">
        <v>249</v>
      </c>
      <c r="K272" s="21"/>
      <c r="L272" s="40" t="s">
        <v>69</v>
      </c>
      <c r="M272" s="6" t="s">
        <v>103</v>
      </c>
      <c r="N272" s="7">
        <v>3</v>
      </c>
      <c r="O272" s="7">
        <v>2000000</v>
      </c>
      <c r="P272" s="7">
        <f t="shared" si="33"/>
        <v>6000000</v>
      </c>
      <c r="Q272" s="25">
        <f t="shared" si="34"/>
        <v>705.88235294117646</v>
      </c>
      <c r="R272" s="4"/>
      <c r="S272" s="4"/>
    </row>
    <row r="273" spans="4:19" x14ac:dyDescent="0.15">
      <c r="D273" t="s">
        <v>134</v>
      </c>
      <c r="E273" t="s">
        <v>135</v>
      </c>
      <c r="F273">
        <v>6</v>
      </c>
      <c r="G273" t="s">
        <v>354</v>
      </c>
      <c r="H273" t="s">
        <v>140</v>
      </c>
      <c r="I273" t="s">
        <v>141</v>
      </c>
      <c r="K273" s="21"/>
      <c r="L273" s="40" t="s">
        <v>134</v>
      </c>
      <c r="M273" s="6" t="s">
        <v>135</v>
      </c>
      <c r="N273" s="7">
        <v>6</v>
      </c>
      <c r="O273" s="7">
        <v>260000</v>
      </c>
      <c r="P273" s="7">
        <f t="shared" si="33"/>
        <v>1560000</v>
      </c>
      <c r="Q273" s="25">
        <f t="shared" si="34"/>
        <v>183.52941176470588</v>
      </c>
      <c r="R273" s="4"/>
      <c r="S273" s="4"/>
    </row>
    <row r="274" spans="4:19" x14ac:dyDescent="0.15">
      <c r="D274" t="s">
        <v>77</v>
      </c>
      <c r="E274" t="s">
        <v>78</v>
      </c>
      <c r="F274">
        <v>67</v>
      </c>
      <c r="G274" t="s">
        <v>10</v>
      </c>
      <c r="H274" t="s">
        <v>581</v>
      </c>
      <c r="I274" t="s">
        <v>582</v>
      </c>
      <c r="K274" s="21"/>
      <c r="L274" s="40" t="s">
        <v>77</v>
      </c>
      <c r="M274" s="6" t="s">
        <v>78</v>
      </c>
      <c r="N274" s="7">
        <v>67</v>
      </c>
      <c r="O274" s="7">
        <v>85000</v>
      </c>
      <c r="P274" s="7">
        <f t="shared" si="33"/>
        <v>5695000</v>
      </c>
      <c r="Q274" s="25">
        <f t="shared" si="34"/>
        <v>670</v>
      </c>
      <c r="R274" s="4"/>
      <c r="S274" s="4"/>
    </row>
    <row r="275" spans="4:19" x14ac:dyDescent="0.15">
      <c r="D275" t="s">
        <v>81</v>
      </c>
      <c r="E275" t="s">
        <v>78</v>
      </c>
      <c r="F275">
        <v>55</v>
      </c>
      <c r="G275" t="s">
        <v>24</v>
      </c>
      <c r="H275" t="s">
        <v>427</v>
      </c>
      <c r="I275" t="s">
        <v>428</v>
      </c>
      <c r="K275" s="21"/>
      <c r="L275" s="40" t="s">
        <v>81</v>
      </c>
      <c r="M275" s="6" t="s">
        <v>78</v>
      </c>
      <c r="N275" s="7">
        <v>55</v>
      </c>
      <c r="O275" s="7">
        <v>30000</v>
      </c>
      <c r="P275" s="7">
        <f t="shared" si="33"/>
        <v>1650000</v>
      </c>
      <c r="Q275" s="25">
        <f t="shared" si="34"/>
        <v>194.11764705882354</v>
      </c>
      <c r="R275" s="4"/>
      <c r="S275" s="4"/>
    </row>
    <row r="276" spans="4:19" x14ac:dyDescent="0.15">
      <c r="D276" t="s">
        <v>85</v>
      </c>
      <c r="E276" t="s">
        <v>86</v>
      </c>
      <c r="F276">
        <v>5</v>
      </c>
      <c r="G276" t="s">
        <v>88</v>
      </c>
      <c r="H276" t="s">
        <v>142</v>
      </c>
      <c r="I276" t="s">
        <v>143</v>
      </c>
      <c r="K276" s="21"/>
      <c r="L276" s="40" t="s">
        <v>85</v>
      </c>
      <c r="M276" s="6" t="s">
        <v>86</v>
      </c>
      <c r="N276" s="7">
        <v>5</v>
      </c>
      <c r="O276" s="7">
        <v>125000</v>
      </c>
      <c r="P276" s="7">
        <f t="shared" si="33"/>
        <v>625000</v>
      </c>
      <c r="Q276" s="25">
        <f t="shared" si="34"/>
        <v>73.529411764705884</v>
      </c>
      <c r="R276" s="4"/>
      <c r="S276" s="4"/>
    </row>
    <row r="277" spans="4:19" x14ac:dyDescent="0.15">
      <c r="D277" t="s">
        <v>90</v>
      </c>
      <c r="E277" t="s">
        <v>17</v>
      </c>
      <c r="F277">
        <v>45</v>
      </c>
      <c r="G277" t="s">
        <v>91</v>
      </c>
      <c r="H277" t="s">
        <v>583</v>
      </c>
      <c r="I277" t="s">
        <v>584</v>
      </c>
      <c r="K277" s="21"/>
      <c r="L277" s="40" t="s">
        <v>90</v>
      </c>
      <c r="M277" s="6" t="s">
        <v>17</v>
      </c>
      <c r="N277" s="7">
        <v>45</v>
      </c>
      <c r="O277" s="7">
        <v>75000</v>
      </c>
      <c r="P277" s="7">
        <f t="shared" si="33"/>
        <v>3375000</v>
      </c>
      <c r="Q277" s="25">
        <f t="shared" si="34"/>
        <v>397.05882352941177</v>
      </c>
      <c r="R277" s="4"/>
      <c r="S277" s="4"/>
    </row>
    <row r="278" spans="4:19" x14ac:dyDescent="0.15">
      <c r="D278" t="s">
        <v>94</v>
      </c>
      <c r="E278" t="s">
        <v>17</v>
      </c>
      <c r="F278">
        <v>15</v>
      </c>
      <c r="G278" t="s">
        <v>95</v>
      </c>
      <c r="H278" t="s">
        <v>259</v>
      </c>
      <c r="I278" t="s">
        <v>260</v>
      </c>
      <c r="K278" s="21"/>
      <c r="L278" s="40" t="s">
        <v>94</v>
      </c>
      <c r="M278" s="6" t="s">
        <v>17</v>
      </c>
      <c r="N278" s="7">
        <v>15</v>
      </c>
      <c r="O278" s="7">
        <v>25000</v>
      </c>
      <c r="P278" s="7">
        <f t="shared" si="33"/>
        <v>375000</v>
      </c>
      <c r="Q278" s="25">
        <f t="shared" si="34"/>
        <v>44.117647058823529</v>
      </c>
      <c r="R278" s="4"/>
      <c r="S278" s="4"/>
    </row>
    <row r="279" spans="4:19" x14ac:dyDescent="0.15">
      <c r="D279" t="s">
        <v>144</v>
      </c>
      <c r="E279" t="s">
        <v>17</v>
      </c>
      <c r="F279">
        <v>15</v>
      </c>
      <c r="G279" t="s">
        <v>145</v>
      </c>
      <c r="H279" t="s">
        <v>221</v>
      </c>
      <c r="I279" t="s">
        <v>498</v>
      </c>
      <c r="K279" s="21"/>
      <c r="L279" s="40" t="s">
        <v>144</v>
      </c>
      <c r="M279" s="6" t="s">
        <v>17</v>
      </c>
      <c r="N279" s="7">
        <v>15</v>
      </c>
      <c r="O279" s="7">
        <v>8000</v>
      </c>
      <c r="P279" s="7">
        <f t="shared" si="33"/>
        <v>120000</v>
      </c>
      <c r="Q279" s="25">
        <f t="shared" si="34"/>
        <v>14.117647058823529</v>
      </c>
      <c r="R279" s="4"/>
      <c r="S279" s="4"/>
    </row>
    <row r="280" spans="4:19" x14ac:dyDescent="0.15">
      <c r="D280" t="s">
        <v>97</v>
      </c>
      <c r="E280" t="s">
        <v>98</v>
      </c>
      <c r="F280">
        <v>10</v>
      </c>
      <c r="G280" t="s">
        <v>95</v>
      </c>
      <c r="H280" t="s">
        <v>74</v>
      </c>
      <c r="I280" t="s">
        <v>89</v>
      </c>
      <c r="K280" s="21"/>
      <c r="L280" s="40" t="s">
        <v>97</v>
      </c>
      <c r="M280" s="6" t="s">
        <v>98</v>
      </c>
      <c r="N280" s="7">
        <v>10</v>
      </c>
      <c r="O280" s="7">
        <v>25000</v>
      </c>
      <c r="P280" s="7">
        <f t="shared" si="33"/>
        <v>250000</v>
      </c>
      <c r="Q280" s="25">
        <f t="shared" si="34"/>
        <v>29.411764705882351</v>
      </c>
      <c r="R280" s="4"/>
      <c r="S280" s="4"/>
    </row>
    <row r="281" spans="4:19" x14ac:dyDescent="0.15">
      <c r="D281" t="s">
        <v>100</v>
      </c>
      <c r="E281" t="s">
        <v>101</v>
      </c>
      <c r="F281">
        <v>2</v>
      </c>
      <c r="G281" t="s">
        <v>74</v>
      </c>
      <c r="H281" t="s">
        <v>43</v>
      </c>
      <c r="I281" t="s">
        <v>261</v>
      </c>
      <c r="K281" s="21"/>
      <c r="L281" s="40" t="s">
        <v>100</v>
      </c>
      <c r="M281" s="6" t="s">
        <v>101</v>
      </c>
      <c r="N281" s="7">
        <v>2</v>
      </c>
      <c r="O281" s="7">
        <v>250000</v>
      </c>
      <c r="P281" s="7">
        <f t="shared" si="33"/>
        <v>500000</v>
      </c>
      <c r="Q281" s="25">
        <f t="shared" si="34"/>
        <v>58.823529411764703</v>
      </c>
      <c r="R281" s="4"/>
      <c r="S281" s="4"/>
    </row>
    <row r="282" spans="4:19" x14ac:dyDescent="0.15">
      <c r="D282" t="s">
        <v>155</v>
      </c>
      <c r="E282" t="s">
        <v>151</v>
      </c>
      <c r="F282" t="s">
        <v>585</v>
      </c>
      <c r="G282" t="s">
        <v>157</v>
      </c>
      <c r="H282" t="s">
        <v>586</v>
      </c>
      <c r="I282" t="s">
        <v>587</v>
      </c>
      <c r="K282" s="21"/>
      <c r="L282" s="40" t="s">
        <v>155</v>
      </c>
      <c r="M282" s="6" t="s">
        <v>151</v>
      </c>
      <c r="N282" s="7">
        <v>15.8</v>
      </c>
      <c r="O282" s="7">
        <v>850000</v>
      </c>
      <c r="P282" s="7">
        <f t="shared" si="33"/>
        <v>13430000</v>
      </c>
      <c r="Q282" s="25">
        <f t="shared" si="34"/>
        <v>1580</v>
      </c>
      <c r="R282" s="4"/>
      <c r="S282" s="4"/>
    </row>
    <row r="283" spans="4:19" x14ac:dyDescent="0.15">
      <c r="D283" t="s">
        <v>160</v>
      </c>
      <c r="E283" t="s">
        <v>151</v>
      </c>
      <c r="F283" t="s">
        <v>585</v>
      </c>
      <c r="G283" t="s">
        <v>162</v>
      </c>
      <c r="H283" t="s">
        <v>588</v>
      </c>
      <c r="I283" t="s">
        <v>589</v>
      </c>
      <c r="K283" s="21"/>
      <c r="L283" s="40" t="s">
        <v>160</v>
      </c>
      <c r="M283" s="6" t="s">
        <v>151</v>
      </c>
      <c r="N283" s="7">
        <v>15.8</v>
      </c>
      <c r="O283" s="7">
        <v>900000</v>
      </c>
      <c r="P283" s="7">
        <f t="shared" si="33"/>
        <v>14220000</v>
      </c>
      <c r="Q283" s="25">
        <f t="shared" si="34"/>
        <v>1672.9411764705883</v>
      </c>
      <c r="R283" s="4"/>
      <c r="S283" s="4"/>
    </row>
    <row r="284" spans="4:19" x14ac:dyDescent="0.15">
      <c r="D284" t="s">
        <v>401</v>
      </c>
      <c r="E284" t="s">
        <v>151</v>
      </c>
      <c r="F284" t="s">
        <v>590</v>
      </c>
      <c r="G284" t="s">
        <v>25</v>
      </c>
      <c r="H284" t="s">
        <v>591</v>
      </c>
      <c r="I284" t="s">
        <v>592</v>
      </c>
      <c r="K284" s="21"/>
      <c r="L284" s="40" t="s">
        <v>401</v>
      </c>
      <c r="M284" s="6" t="s">
        <v>151</v>
      </c>
      <c r="N284" s="7">
        <v>8.8000000000000007</v>
      </c>
      <c r="O284" s="7">
        <v>750000</v>
      </c>
      <c r="P284" s="7">
        <f t="shared" si="33"/>
        <v>6600000.0000000009</v>
      </c>
      <c r="Q284" s="25">
        <f t="shared" si="34"/>
        <v>776.47058823529426</v>
      </c>
      <c r="R284" s="4"/>
      <c r="S284" s="4"/>
    </row>
    <row r="285" spans="4:19" x14ac:dyDescent="0.15">
      <c r="D285" t="s">
        <v>405</v>
      </c>
      <c r="E285" t="s">
        <v>151</v>
      </c>
      <c r="F285" t="s">
        <v>593</v>
      </c>
      <c r="G285" t="s">
        <v>167</v>
      </c>
      <c r="H285" t="s">
        <v>594</v>
      </c>
      <c r="I285" t="s">
        <v>595</v>
      </c>
      <c r="K285" s="21"/>
      <c r="L285" s="40" t="s">
        <v>405</v>
      </c>
      <c r="M285" s="6" t="s">
        <v>151</v>
      </c>
      <c r="N285" s="7">
        <v>143.63</v>
      </c>
      <c r="O285" s="7">
        <v>110000</v>
      </c>
      <c r="P285" s="7">
        <f t="shared" si="33"/>
        <v>15799300</v>
      </c>
      <c r="Q285" s="25">
        <f t="shared" si="34"/>
        <v>1858.7411764705882</v>
      </c>
      <c r="R285" s="4"/>
      <c r="S285" s="4"/>
    </row>
    <row r="286" spans="4:19" x14ac:dyDescent="0.15">
      <c r="D286" t="s">
        <v>170</v>
      </c>
      <c r="E286" t="s">
        <v>171</v>
      </c>
      <c r="F286" t="s">
        <v>596</v>
      </c>
      <c r="G286" t="s">
        <v>173</v>
      </c>
      <c r="H286" t="s">
        <v>597</v>
      </c>
      <c r="I286" t="s">
        <v>598</v>
      </c>
      <c r="K286" s="21"/>
      <c r="L286" s="40" t="s">
        <v>170</v>
      </c>
      <c r="M286" s="6" t="s">
        <v>171</v>
      </c>
      <c r="N286" s="7">
        <v>126.83</v>
      </c>
      <c r="O286" s="7">
        <v>8500</v>
      </c>
      <c r="P286" s="7">
        <f t="shared" si="33"/>
        <v>1078055</v>
      </c>
      <c r="Q286" s="25">
        <f t="shared" si="34"/>
        <v>126.83</v>
      </c>
      <c r="R286" s="4"/>
      <c r="S286" s="4"/>
    </row>
    <row r="287" spans="4:19" x14ac:dyDescent="0.15">
      <c r="D287" t="s">
        <v>176</v>
      </c>
      <c r="E287" t="s">
        <v>151</v>
      </c>
      <c r="F287" t="s">
        <v>599</v>
      </c>
      <c r="G287" t="s">
        <v>178</v>
      </c>
      <c r="H287" t="s">
        <v>600</v>
      </c>
      <c r="I287" t="s">
        <v>601</v>
      </c>
      <c r="K287" s="21"/>
      <c r="L287" s="40" t="s">
        <v>176</v>
      </c>
      <c r="M287" s="6" t="s">
        <v>151</v>
      </c>
      <c r="N287" s="7">
        <v>70.25</v>
      </c>
      <c r="O287" s="7">
        <v>62000</v>
      </c>
      <c r="P287" s="7">
        <f t="shared" si="33"/>
        <v>4355500</v>
      </c>
      <c r="Q287" s="25">
        <f t="shared" si="34"/>
        <v>512.41176470588232</v>
      </c>
      <c r="R287" s="4"/>
      <c r="S287" s="4"/>
    </row>
    <row r="288" spans="4:19" x14ac:dyDescent="0.15">
      <c r="D288" t="s">
        <v>181</v>
      </c>
      <c r="H288" t="s">
        <v>602</v>
      </c>
      <c r="I288" t="s">
        <v>603</v>
      </c>
      <c r="K288" s="21"/>
      <c r="L288" s="41" t="s">
        <v>181</v>
      </c>
      <c r="M288" s="11"/>
      <c r="N288" s="7"/>
      <c r="O288" s="7"/>
      <c r="P288" s="12">
        <f>SUM(P270:P287)</f>
        <v>113424855</v>
      </c>
      <c r="Q288" s="30">
        <f>SUM(Q270:Q287)</f>
        <v>13344.100588235293</v>
      </c>
      <c r="R288" s="4"/>
      <c r="S288" s="4"/>
    </row>
    <row r="289" spans="3:19" x14ac:dyDescent="0.15">
      <c r="D289" t="s">
        <v>184</v>
      </c>
      <c r="G289" t="s">
        <v>185</v>
      </c>
      <c r="H289" t="s">
        <v>604</v>
      </c>
      <c r="I289" t="s">
        <v>605</v>
      </c>
      <c r="K289" s="21"/>
      <c r="L289" s="40" t="s">
        <v>184</v>
      </c>
      <c r="M289" s="6"/>
      <c r="N289" s="7"/>
      <c r="O289" s="7">
        <v>0.05</v>
      </c>
      <c r="P289" s="7">
        <f>O289*$P$288</f>
        <v>5671242.75</v>
      </c>
      <c r="Q289" s="25">
        <f>P289/$Q$7</f>
        <v>667.20502941176471</v>
      </c>
      <c r="R289" s="4"/>
      <c r="S289" s="4"/>
    </row>
    <row r="290" spans="3:19" x14ac:dyDescent="0.15">
      <c r="D290" t="s">
        <v>188</v>
      </c>
      <c r="G290" t="s">
        <v>189</v>
      </c>
      <c r="H290" t="s">
        <v>606</v>
      </c>
      <c r="I290" t="s">
        <v>607</v>
      </c>
      <c r="K290" s="21"/>
      <c r="L290" s="40" t="s">
        <v>188</v>
      </c>
      <c r="M290" s="6"/>
      <c r="N290" s="7"/>
      <c r="O290" s="7">
        <v>0.1</v>
      </c>
      <c r="P290" s="7">
        <f t="shared" ref="P290:P293" si="35">O290*$P$288</f>
        <v>11342485.5</v>
      </c>
      <c r="Q290" s="25">
        <f>P290/$Q$7</f>
        <v>1334.4100588235294</v>
      </c>
      <c r="R290" s="4"/>
      <c r="S290" s="4"/>
    </row>
    <row r="291" spans="3:19" x14ac:dyDescent="0.15">
      <c r="D291" t="s">
        <v>192</v>
      </c>
      <c r="G291" t="s">
        <v>185</v>
      </c>
      <c r="H291" t="s">
        <v>604</v>
      </c>
      <c r="I291" t="s">
        <v>605</v>
      </c>
      <c r="K291" s="21"/>
      <c r="L291" s="40" t="s">
        <v>192</v>
      </c>
      <c r="M291" s="6"/>
      <c r="N291" s="7"/>
      <c r="O291" s="7">
        <v>0.05</v>
      </c>
      <c r="P291" s="7">
        <f t="shared" si="35"/>
        <v>5671242.75</v>
      </c>
      <c r="Q291" s="25">
        <f>P291/$Q$7</f>
        <v>667.20502941176471</v>
      </c>
      <c r="R291" s="4"/>
      <c r="S291" s="4"/>
    </row>
    <row r="292" spans="3:19" x14ac:dyDescent="0.15">
      <c r="D292" t="s">
        <v>193</v>
      </c>
      <c r="G292" t="s">
        <v>111</v>
      </c>
      <c r="H292" t="s">
        <v>608</v>
      </c>
      <c r="I292" t="s">
        <v>609</v>
      </c>
      <c r="K292" s="21"/>
      <c r="L292" s="40" t="s">
        <v>193</v>
      </c>
      <c r="M292" s="6"/>
      <c r="N292" s="7"/>
      <c r="O292" s="7">
        <v>0.03</v>
      </c>
      <c r="P292" s="7">
        <f t="shared" si="35"/>
        <v>3402745.65</v>
      </c>
      <c r="Q292" s="25">
        <f>P292/$Q$7</f>
        <v>400.3230176470588</v>
      </c>
      <c r="R292" s="4"/>
      <c r="S292" s="4"/>
    </row>
    <row r="293" spans="3:19" x14ac:dyDescent="0.15">
      <c r="D293" t="s">
        <v>194</v>
      </c>
      <c r="G293" t="s">
        <v>115</v>
      </c>
      <c r="H293" t="s">
        <v>610</v>
      </c>
      <c r="I293" t="s">
        <v>611</v>
      </c>
      <c r="K293" s="21"/>
      <c r="L293" s="40" t="s">
        <v>194</v>
      </c>
      <c r="M293" s="6"/>
      <c r="N293" s="7"/>
      <c r="O293" s="7">
        <v>0.25</v>
      </c>
      <c r="P293" s="7">
        <f t="shared" si="35"/>
        <v>28356213.75</v>
      </c>
      <c r="Q293" s="25">
        <f>P293/$Q$7</f>
        <v>3336.0251470588237</v>
      </c>
      <c r="R293" s="4"/>
      <c r="S293" s="4"/>
    </row>
    <row r="294" spans="3:19" x14ac:dyDescent="0.15">
      <c r="D294" t="s">
        <v>612</v>
      </c>
      <c r="H294" t="s">
        <v>613</v>
      </c>
      <c r="I294" t="s">
        <v>614</v>
      </c>
      <c r="K294" s="21"/>
      <c r="L294" s="42" t="s">
        <v>612</v>
      </c>
      <c r="M294" s="26"/>
      <c r="N294" s="7"/>
      <c r="O294" s="7"/>
      <c r="P294" s="12">
        <f>SUM(P288:P293)</f>
        <v>167868785.40000001</v>
      </c>
      <c r="Q294" s="28">
        <f>SUM(Q288:Q293)</f>
        <v>19749.268870588236</v>
      </c>
      <c r="R294" s="4"/>
      <c r="S294" s="4"/>
    </row>
    <row r="295" spans="3:19" x14ac:dyDescent="0.15">
      <c r="C295" t="s">
        <v>200</v>
      </c>
      <c r="D295" t="s">
        <v>201</v>
      </c>
      <c r="K295" s="21" t="s">
        <v>200</v>
      </c>
      <c r="L295" s="21" t="s">
        <v>201</v>
      </c>
      <c r="M295" s="14"/>
      <c r="N295" s="7"/>
      <c r="O295" s="7"/>
      <c r="P295" s="7"/>
      <c r="Q295" s="22"/>
      <c r="R295" s="4"/>
      <c r="S295" s="4"/>
    </row>
    <row r="296" spans="3:19" x14ac:dyDescent="0.15">
      <c r="D296" t="s">
        <v>202</v>
      </c>
      <c r="E296" t="s">
        <v>17</v>
      </c>
      <c r="F296">
        <v>8</v>
      </c>
      <c r="G296" t="s">
        <v>91</v>
      </c>
      <c r="H296" t="s">
        <v>104</v>
      </c>
      <c r="I296" t="s">
        <v>615</v>
      </c>
      <c r="K296" s="21"/>
      <c r="L296" s="40" t="s">
        <v>202</v>
      </c>
      <c r="M296" s="6" t="s">
        <v>17</v>
      </c>
      <c r="N296" s="7">
        <v>8</v>
      </c>
      <c r="O296" s="7">
        <v>75000</v>
      </c>
      <c r="P296" s="7">
        <f t="shared" ref="P296:P304" si="36">N296*O296</f>
        <v>600000</v>
      </c>
      <c r="Q296" s="25">
        <f t="shared" ref="Q296:Q302" si="37">P296/$Q$7</f>
        <v>70.588235294117652</v>
      </c>
      <c r="R296" s="4"/>
      <c r="S296" s="4"/>
    </row>
    <row r="297" spans="3:19" x14ac:dyDescent="0.15">
      <c r="D297" t="s">
        <v>94</v>
      </c>
      <c r="E297" t="s">
        <v>17</v>
      </c>
      <c r="F297">
        <v>69</v>
      </c>
      <c r="G297" t="s">
        <v>29</v>
      </c>
      <c r="H297" t="s">
        <v>616</v>
      </c>
      <c r="I297" t="s">
        <v>617</v>
      </c>
      <c r="K297" s="21"/>
      <c r="L297" s="40" t="s">
        <v>94</v>
      </c>
      <c r="M297" s="6" t="s">
        <v>17</v>
      </c>
      <c r="N297" s="7">
        <v>69</v>
      </c>
      <c r="O297" s="7">
        <v>35000</v>
      </c>
      <c r="P297" s="7">
        <f t="shared" si="36"/>
        <v>2415000</v>
      </c>
      <c r="Q297" s="25">
        <f t="shared" si="37"/>
        <v>284.11764705882354</v>
      </c>
      <c r="R297" s="4"/>
      <c r="S297" s="4"/>
    </row>
    <row r="298" spans="3:19" x14ac:dyDescent="0.15">
      <c r="D298" t="s">
        <v>207</v>
      </c>
      <c r="E298" t="s">
        <v>17</v>
      </c>
      <c r="F298">
        <v>120</v>
      </c>
      <c r="G298" t="s">
        <v>95</v>
      </c>
      <c r="H298" t="s">
        <v>208</v>
      </c>
      <c r="I298" t="s">
        <v>209</v>
      </c>
      <c r="K298" s="21"/>
      <c r="L298" s="40" t="s">
        <v>207</v>
      </c>
      <c r="M298" s="6" t="s">
        <v>17</v>
      </c>
      <c r="N298" s="7">
        <v>120</v>
      </c>
      <c r="O298" s="7">
        <v>25000</v>
      </c>
      <c r="P298" s="7">
        <f t="shared" si="36"/>
        <v>3000000</v>
      </c>
      <c r="Q298" s="25">
        <f t="shared" si="37"/>
        <v>352.94117647058823</v>
      </c>
      <c r="R298" s="4"/>
      <c r="S298" s="4"/>
    </row>
    <row r="299" spans="3:19" x14ac:dyDescent="0.15">
      <c r="D299" t="s">
        <v>210</v>
      </c>
      <c r="E299" t="s">
        <v>17</v>
      </c>
      <c r="F299">
        <v>16</v>
      </c>
      <c r="G299" t="s">
        <v>211</v>
      </c>
      <c r="H299" t="s">
        <v>618</v>
      </c>
      <c r="I299" t="s">
        <v>619</v>
      </c>
      <c r="K299" s="21"/>
      <c r="L299" s="40" t="s">
        <v>210</v>
      </c>
      <c r="M299" s="6" t="s">
        <v>17</v>
      </c>
      <c r="N299" s="7">
        <v>16</v>
      </c>
      <c r="O299" s="7">
        <v>40000</v>
      </c>
      <c r="P299" s="7">
        <f t="shared" si="36"/>
        <v>640000</v>
      </c>
      <c r="Q299" s="25">
        <f t="shared" si="37"/>
        <v>75.294117647058826</v>
      </c>
      <c r="R299" s="4"/>
      <c r="S299" s="4"/>
    </row>
    <row r="300" spans="3:19" x14ac:dyDescent="0.15">
      <c r="D300" t="s">
        <v>97</v>
      </c>
      <c r="E300" t="s">
        <v>214</v>
      </c>
      <c r="F300">
        <v>3</v>
      </c>
      <c r="G300" t="s">
        <v>25</v>
      </c>
      <c r="H300" t="s">
        <v>435</v>
      </c>
      <c r="I300" t="s">
        <v>436</v>
      </c>
      <c r="K300" s="21"/>
      <c r="L300" s="40" t="s">
        <v>97</v>
      </c>
      <c r="M300" s="6" t="s">
        <v>214</v>
      </c>
      <c r="N300" s="7">
        <v>3</v>
      </c>
      <c r="O300" s="7">
        <v>750000</v>
      </c>
      <c r="P300" s="7">
        <f t="shared" si="36"/>
        <v>2250000</v>
      </c>
      <c r="Q300" s="25">
        <f t="shared" si="37"/>
        <v>264.70588235294116</v>
      </c>
      <c r="R300" s="4"/>
      <c r="S300" s="4"/>
    </row>
    <row r="301" spans="3:19" x14ac:dyDescent="0.15">
      <c r="D301" t="s">
        <v>85</v>
      </c>
      <c r="E301" t="s">
        <v>17</v>
      </c>
      <c r="F301">
        <v>2</v>
      </c>
      <c r="G301" t="s">
        <v>55</v>
      </c>
      <c r="H301" t="s">
        <v>71</v>
      </c>
      <c r="I301" t="s">
        <v>72</v>
      </c>
      <c r="K301" s="21"/>
      <c r="L301" s="40" t="s">
        <v>85</v>
      </c>
      <c r="M301" s="6" t="s">
        <v>17</v>
      </c>
      <c r="N301" s="7">
        <v>2</v>
      </c>
      <c r="O301" s="7">
        <v>100000</v>
      </c>
      <c r="P301" s="7">
        <f t="shared" si="36"/>
        <v>200000</v>
      </c>
      <c r="Q301" s="25">
        <f t="shared" si="37"/>
        <v>23.529411764705884</v>
      </c>
      <c r="R301" s="4"/>
      <c r="S301" s="4"/>
    </row>
    <row r="302" spans="3:19" x14ac:dyDescent="0.15">
      <c r="D302" t="s">
        <v>217</v>
      </c>
      <c r="E302" t="s">
        <v>17</v>
      </c>
      <c r="F302">
        <v>158</v>
      </c>
      <c r="G302" t="s">
        <v>34</v>
      </c>
      <c r="H302" t="s">
        <v>620</v>
      </c>
      <c r="I302" t="s">
        <v>621</v>
      </c>
      <c r="K302" s="21"/>
      <c r="L302" s="40" t="s">
        <v>217</v>
      </c>
      <c r="M302" s="6" t="s">
        <v>17</v>
      </c>
      <c r="N302" s="7">
        <v>158</v>
      </c>
      <c r="O302" s="7">
        <v>65000</v>
      </c>
      <c r="P302" s="7">
        <f t="shared" si="36"/>
        <v>10270000</v>
      </c>
      <c r="Q302" s="25">
        <f t="shared" si="37"/>
        <v>1208.2352941176471</v>
      </c>
      <c r="R302" s="4"/>
      <c r="S302" s="4"/>
    </row>
    <row r="303" spans="3:19" x14ac:dyDescent="0.15">
      <c r="D303" t="s">
        <v>220</v>
      </c>
      <c r="E303" t="s">
        <v>17</v>
      </c>
      <c r="F303">
        <v>79</v>
      </c>
      <c r="G303" t="s">
        <v>221</v>
      </c>
      <c r="H303" t="s">
        <v>622</v>
      </c>
      <c r="I303" t="s">
        <v>623</v>
      </c>
      <c r="K303" s="21"/>
      <c r="L303" s="40" t="s">
        <v>220</v>
      </c>
      <c r="M303" s="6" t="s">
        <v>17</v>
      </c>
      <c r="N303" s="7">
        <v>79</v>
      </c>
      <c r="O303" s="7">
        <v>120000</v>
      </c>
      <c r="P303" s="7">
        <f t="shared" si="36"/>
        <v>9480000</v>
      </c>
      <c r="Q303" s="25">
        <f>P303/$Q$7</f>
        <v>1115.2941176470588</v>
      </c>
      <c r="R303" s="4"/>
      <c r="S303" s="4"/>
    </row>
    <row r="304" spans="3:19" x14ac:dyDescent="0.15">
      <c r="E304" t="s">
        <v>17</v>
      </c>
      <c r="F304">
        <v>0</v>
      </c>
      <c r="G304" t="s">
        <v>95</v>
      </c>
      <c r="H304" t="s">
        <v>154</v>
      </c>
      <c r="I304" t="s">
        <v>154</v>
      </c>
      <c r="K304" s="21"/>
      <c r="L304" s="40"/>
      <c r="M304" s="6" t="s">
        <v>17</v>
      </c>
      <c r="N304" s="7">
        <v>0</v>
      </c>
      <c r="O304" s="7">
        <v>25000</v>
      </c>
      <c r="P304" s="7">
        <f t="shared" si="36"/>
        <v>0</v>
      </c>
      <c r="Q304" s="25">
        <v>0</v>
      </c>
      <c r="R304" s="4"/>
      <c r="S304" s="4"/>
    </row>
    <row r="305" spans="4:21" x14ac:dyDescent="0.15">
      <c r="D305" t="s">
        <v>107</v>
      </c>
      <c r="H305" t="s">
        <v>624</v>
      </c>
      <c r="I305" t="s">
        <v>625</v>
      </c>
      <c r="K305" s="21"/>
      <c r="L305" s="42" t="s">
        <v>107</v>
      </c>
      <c r="M305" s="26"/>
      <c r="N305" s="27"/>
      <c r="O305" s="7"/>
      <c r="P305" s="12">
        <f>SUM(P296:P304)</f>
        <v>28855000</v>
      </c>
      <c r="Q305" s="28">
        <f>SUM(Q296:Q304)</f>
        <v>3394.7058823529414</v>
      </c>
      <c r="R305" s="4"/>
      <c r="S305" s="4"/>
    </row>
    <row r="306" spans="4:21" x14ac:dyDescent="0.15">
      <c r="D306" t="s">
        <v>193</v>
      </c>
      <c r="G306" t="s">
        <v>111</v>
      </c>
      <c r="H306" t="s">
        <v>626</v>
      </c>
      <c r="I306" t="s">
        <v>627</v>
      </c>
      <c r="K306" s="21"/>
      <c r="L306" s="40" t="s">
        <v>193</v>
      </c>
      <c r="M306" s="6"/>
      <c r="N306" s="7"/>
      <c r="O306" s="7">
        <v>0.03</v>
      </c>
      <c r="P306" s="7">
        <f>O306*$P$305</f>
        <v>865650</v>
      </c>
      <c r="Q306" s="25">
        <f>P306/$Q$7</f>
        <v>101.84117647058824</v>
      </c>
      <c r="R306" s="4"/>
      <c r="S306" s="4"/>
    </row>
    <row r="307" spans="4:21" x14ac:dyDescent="0.15">
      <c r="D307" t="s">
        <v>194</v>
      </c>
      <c r="G307" t="s">
        <v>115</v>
      </c>
      <c r="H307" t="s">
        <v>628</v>
      </c>
      <c r="I307" t="s">
        <v>629</v>
      </c>
      <c r="K307" s="21"/>
      <c r="L307" s="40" t="s">
        <v>194</v>
      </c>
      <c r="M307" s="6"/>
      <c r="N307" s="7"/>
      <c r="O307" s="7">
        <v>0.25</v>
      </c>
      <c r="P307" s="7">
        <f>O307*$P$305</f>
        <v>7213750</v>
      </c>
      <c r="Q307" s="25">
        <f>P307/$Q$7</f>
        <v>848.67647058823525</v>
      </c>
      <c r="R307" s="4"/>
      <c r="S307" s="4"/>
    </row>
    <row r="308" spans="4:21" x14ac:dyDescent="0.15">
      <c r="D308" t="s">
        <v>630</v>
      </c>
      <c r="H308" t="s">
        <v>631</v>
      </c>
      <c r="I308" t="s">
        <v>632</v>
      </c>
      <c r="K308" s="21"/>
      <c r="L308" s="42" t="s">
        <v>630</v>
      </c>
      <c r="M308" s="26"/>
      <c r="N308" s="27"/>
      <c r="O308" s="27"/>
      <c r="P308" s="27">
        <f>SUM(P305:P307)</f>
        <v>36934400</v>
      </c>
      <c r="Q308" s="28">
        <f>SUM(Q305:Q307)</f>
        <v>4345.2235294117654</v>
      </c>
      <c r="R308" s="4"/>
      <c r="S308" s="4"/>
      <c r="U308" s="16"/>
    </row>
    <row r="309" spans="4:21" x14ac:dyDescent="0.15">
      <c r="D309" t="s">
        <v>633</v>
      </c>
      <c r="H309" t="s">
        <v>634</v>
      </c>
      <c r="I309" t="s">
        <v>635</v>
      </c>
      <c r="K309" s="21"/>
      <c r="L309" s="42" t="s">
        <v>633</v>
      </c>
      <c r="M309" s="26"/>
      <c r="N309" s="27" t="s">
        <v>636</v>
      </c>
      <c r="O309" s="27"/>
      <c r="P309" s="27">
        <f>P268+P294+P308</f>
        <v>249341809.40000001</v>
      </c>
      <c r="Q309" s="28">
        <f>Q268+Q294+Q308</f>
        <v>29334.33051764706</v>
      </c>
      <c r="R309" s="4"/>
      <c r="S309" s="4"/>
    </row>
    <row r="310" spans="4:21" ht="14.25" thickBot="1" x14ac:dyDescent="0.2">
      <c r="K310" s="21"/>
      <c r="L310" s="33"/>
      <c r="M310" s="43"/>
      <c r="N310" s="44"/>
      <c r="O310" s="44"/>
      <c r="P310" s="44"/>
      <c r="Q310" s="45"/>
      <c r="R310" s="4"/>
      <c r="S310" s="4"/>
    </row>
    <row r="311" spans="4:21" ht="14.25" thickBot="1" x14ac:dyDescent="0.2">
      <c r="K311" s="33"/>
      <c r="L311" s="17" t="s">
        <v>107</v>
      </c>
      <c r="M311" s="18"/>
      <c r="N311" s="18"/>
      <c r="O311" s="18"/>
      <c r="P311" s="19">
        <f>P76+P131+P190+P249+P309</f>
        <v>2064634925.9000001</v>
      </c>
      <c r="Q311" s="20">
        <f>Q76+Q131+Q190+Q249+Q309</f>
        <v>242898.22657647057</v>
      </c>
      <c r="S311" s="4"/>
    </row>
    <row r="313" spans="4:21" x14ac:dyDescent="0.15">
      <c r="Q313" s="9"/>
    </row>
  </sheetData>
  <mergeCells count="1">
    <mergeCell ref="K4:Q5"/>
  </mergeCells>
  <pageMargins left="0.7" right="0.7" top="0.75" bottom="0.75" header="0.3" footer="0.3"/>
  <pageSetup paperSize="261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30C9-FA27-46D0-A4D9-60A989E62DC6}">
  <dimension ref="A1:G308"/>
  <sheetViews>
    <sheetView tabSelected="1" topLeftCell="B96" zoomScaleNormal="100" workbookViewId="0">
      <selection activeCell="B45" sqref="B45"/>
    </sheetView>
  </sheetViews>
  <sheetFormatPr defaultRowHeight="13.5" x14ac:dyDescent="0.15"/>
  <cols>
    <col min="1" max="1" width="8.2109375" bestFit="1" customWidth="1"/>
    <col min="2" max="2" width="67.3046875" bestFit="1" customWidth="1"/>
    <col min="3" max="3" width="8.2109375" bestFit="1" customWidth="1"/>
    <col min="4" max="4" width="11.765625" bestFit="1" customWidth="1"/>
    <col min="5" max="5" width="12.01171875" bestFit="1" customWidth="1"/>
    <col min="6" max="6" width="25.7421875" bestFit="1" customWidth="1"/>
    <col min="7" max="7" width="15.4453125" bestFit="1" customWidth="1"/>
  </cols>
  <sheetData>
    <row r="1" spans="1:7" x14ac:dyDescent="0.15">
      <c r="A1" s="49" t="s">
        <v>0</v>
      </c>
      <c r="B1" s="50"/>
      <c r="C1" s="50"/>
      <c r="D1" s="50"/>
      <c r="E1" s="50"/>
      <c r="F1" s="50"/>
      <c r="G1" s="51"/>
    </row>
    <row r="2" spans="1:7" x14ac:dyDescent="0.15">
      <c r="A2" s="52"/>
      <c r="B2" s="53"/>
      <c r="C2" s="53"/>
      <c r="D2" s="53"/>
      <c r="E2" s="53"/>
      <c r="F2" s="53"/>
      <c r="G2" s="54"/>
    </row>
    <row r="3" spans="1:7" x14ac:dyDescent="0.15">
      <c r="A3" s="42" t="s">
        <v>1</v>
      </c>
      <c r="B3" s="11" t="s">
        <v>2</v>
      </c>
      <c r="C3" s="11" t="s">
        <v>3</v>
      </c>
      <c r="D3" s="11" t="s">
        <v>4</v>
      </c>
      <c r="E3" s="11"/>
      <c r="F3" s="11" t="s">
        <v>6</v>
      </c>
      <c r="G3" s="46" t="s">
        <v>7</v>
      </c>
    </row>
    <row r="4" spans="1:7" ht="14.25" thickBot="1" x14ac:dyDescent="0.2">
      <c r="A4" s="21"/>
      <c r="B4" s="14"/>
      <c r="C4" s="14"/>
      <c r="D4" s="14"/>
      <c r="E4" s="14"/>
      <c r="F4" s="14"/>
      <c r="G4" s="47">
        <v>8500</v>
      </c>
    </row>
    <row r="5" spans="1:7" x14ac:dyDescent="0.15">
      <c r="A5" s="23" t="s">
        <v>8</v>
      </c>
      <c r="B5" s="36" t="s">
        <v>9</v>
      </c>
      <c r="C5" s="37"/>
      <c r="D5" s="38"/>
      <c r="E5" s="38"/>
      <c r="F5" s="38"/>
      <c r="G5" s="39"/>
    </row>
    <row r="6" spans="1:7" x14ac:dyDescent="0.15">
      <c r="A6" s="21"/>
      <c r="B6" s="40" t="s">
        <v>11</v>
      </c>
      <c r="C6" s="6" t="s">
        <v>12</v>
      </c>
      <c r="D6" s="7">
        <v>1</v>
      </c>
      <c r="E6" s="7">
        <v>5000000</v>
      </c>
      <c r="F6" s="7">
        <f t="shared" ref="F6:F13" si="0">D6*E6</f>
        <v>5000000</v>
      </c>
      <c r="G6" s="25">
        <f>F6/$G$4</f>
        <v>588.23529411764707</v>
      </c>
    </row>
    <row r="7" spans="1:7" x14ac:dyDescent="0.15">
      <c r="A7" s="21"/>
      <c r="B7" s="40" t="s">
        <v>16</v>
      </c>
      <c r="C7" s="6" t="s">
        <v>17</v>
      </c>
      <c r="D7" s="7">
        <v>35</v>
      </c>
      <c r="E7" s="7">
        <v>5000</v>
      </c>
      <c r="F7" s="7">
        <f t="shared" si="0"/>
        <v>175000</v>
      </c>
      <c r="G7" s="25">
        <f t="shared" ref="G7:G13" si="1">F7/$G$4</f>
        <v>20.588235294117649</v>
      </c>
    </row>
    <row r="8" spans="1:7" x14ac:dyDescent="0.15">
      <c r="A8" s="21"/>
      <c r="B8" s="40" t="s">
        <v>22</v>
      </c>
      <c r="C8" s="6" t="s">
        <v>17</v>
      </c>
      <c r="D8" s="7">
        <v>25</v>
      </c>
      <c r="E8" s="7">
        <v>30000</v>
      </c>
      <c r="F8" s="7">
        <f t="shared" si="0"/>
        <v>750000</v>
      </c>
      <c r="G8" s="25">
        <f t="shared" si="1"/>
        <v>88.235294117647058</v>
      </c>
    </row>
    <row r="9" spans="1:7" x14ac:dyDescent="0.15">
      <c r="A9" s="21"/>
      <c r="B9" s="40" t="s">
        <v>27</v>
      </c>
      <c r="C9" s="6" t="s">
        <v>17</v>
      </c>
      <c r="D9" s="7">
        <v>10</v>
      </c>
      <c r="E9" s="7">
        <v>35000</v>
      </c>
      <c r="F9" s="7">
        <f t="shared" si="0"/>
        <v>350000</v>
      </c>
      <c r="G9" s="25">
        <f t="shared" si="1"/>
        <v>41.176470588235297</v>
      </c>
    </row>
    <row r="10" spans="1:7" x14ac:dyDescent="0.15">
      <c r="A10" s="21"/>
      <c r="B10" s="40" t="s">
        <v>32</v>
      </c>
      <c r="C10" s="6" t="s">
        <v>17</v>
      </c>
      <c r="D10" s="7">
        <v>15</v>
      </c>
      <c r="E10" s="7">
        <v>65000</v>
      </c>
      <c r="F10" s="7">
        <f t="shared" si="0"/>
        <v>975000</v>
      </c>
      <c r="G10" s="25">
        <f t="shared" si="1"/>
        <v>114.70588235294117</v>
      </c>
    </row>
    <row r="11" spans="1:7" x14ac:dyDescent="0.15">
      <c r="A11" s="21"/>
      <c r="B11" s="40" t="s">
        <v>37</v>
      </c>
      <c r="C11" s="6" t="s">
        <v>17</v>
      </c>
      <c r="D11" s="7">
        <v>5</v>
      </c>
      <c r="E11" s="7">
        <v>300000</v>
      </c>
      <c r="F11" s="7">
        <f t="shared" si="0"/>
        <v>1500000</v>
      </c>
      <c r="G11" s="25">
        <f t="shared" si="1"/>
        <v>176.47058823529412</v>
      </c>
    </row>
    <row r="12" spans="1:7" x14ac:dyDescent="0.15">
      <c r="A12" s="21"/>
      <c r="B12" s="40" t="s">
        <v>42</v>
      </c>
      <c r="C12" s="6" t="s">
        <v>17</v>
      </c>
      <c r="D12" s="7">
        <v>10</v>
      </c>
      <c r="E12" s="7">
        <v>500000</v>
      </c>
      <c r="F12" s="7">
        <f t="shared" si="0"/>
        <v>5000000</v>
      </c>
      <c r="G12" s="25">
        <f t="shared" si="1"/>
        <v>588.23529411764707</v>
      </c>
    </row>
    <row r="13" spans="1:7" x14ac:dyDescent="0.15">
      <c r="A13" s="21"/>
      <c r="B13" s="40" t="s">
        <v>44</v>
      </c>
      <c r="C13" s="6" t="s">
        <v>17</v>
      </c>
      <c r="D13" s="7">
        <v>25</v>
      </c>
      <c r="E13" s="7">
        <v>30000</v>
      </c>
      <c r="F13" s="7">
        <f t="shared" si="0"/>
        <v>750000</v>
      </c>
      <c r="G13" s="25">
        <f t="shared" si="1"/>
        <v>88.235294117647058</v>
      </c>
    </row>
    <row r="14" spans="1:7" x14ac:dyDescent="0.15">
      <c r="A14" s="21"/>
      <c r="B14" s="41" t="s">
        <v>107</v>
      </c>
      <c r="C14" s="11"/>
      <c r="D14" s="7"/>
      <c r="E14" s="7"/>
      <c r="F14" s="12">
        <f>SUM(F6:F13)</f>
        <v>14500000</v>
      </c>
      <c r="G14" s="25">
        <f>SUM(G6:G13)</f>
        <v>1705.8823529411766</v>
      </c>
    </row>
    <row r="15" spans="1:7" x14ac:dyDescent="0.15">
      <c r="A15" s="23" t="s">
        <v>48</v>
      </c>
      <c r="B15" s="23" t="s">
        <v>49</v>
      </c>
      <c r="C15" s="24"/>
      <c r="D15" s="34"/>
      <c r="E15" s="34"/>
      <c r="F15" s="34"/>
      <c r="G15" s="29"/>
    </row>
    <row r="16" spans="1:7" x14ac:dyDescent="0.15">
      <c r="A16" s="21" t="s">
        <v>50</v>
      </c>
      <c r="B16" s="21" t="s">
        <v>51</v>
      </c>
      <c r="C16" s="14"/>
      <c r="D16" s="7"/>
      <c r="E16" s="7"/>
      <c r="F16" s="7"/>
      <c r="G16" s="22"/>
    </row>
    <row r="17" spans="1:7" x14ac:dyDescent="0.15">
      <c r="A17" s="21"/>
      <c r="B17" s="40" t="s">
        <v>52</v>
      </c>
      <c r="C17" s="6" t="s">
        <v>53</v>
      </c>
      <c r="D17" s="7">
        <v>22.88</v>
      </c>
      <c r="E17" s="7">
        <v>100000</v>
      </c>
      <c r="F17" s="7">
        <f t="shared" ref="F17:F29" si="2">D17*E17</f>
        <v>2288000</v>
      </c>
      <c r="G17" s="25">
        <f t="shared" ref="G17:G32" si="3">F17/$G$4</f>
        <v>269.1764705882353</v>
      </c>
    </row>
    <row r="18" spans="1:7" x14ac:dyDescent="0.15">
      <c r="A18" s="21"/>
      <c r="B18" s="40" t="s">
        <v>58</v>
      </c>
      <c r="C18" s="6" t="s">
        <v>17</v>
      </c>
      <c r="D18" s="7">
        <v>700</v>
      </c>
      <c r="E18" s="7">
        <v>10000</v>
      </c>
      <c r="F18" s="7">
        <f t="shared" si="2"/>
        <v>7000000</v>
      </c>
      <c r="G18" s="25">
        <f t="shared" si="3"/>
        <v>823.52941176470586</v>
      </c>
    </row>
    <row r="19" spans="1:7" x14ac:dyDescent="0.15">
      <c r="A19" s="21"/>
      <c r="B19" s="40" t="s">
        <v>63</v>
      </c>
      <c r="C19" s="6" t="s">
        <v>64</v>
      </c>
      <c r="D19" s="7">
        <v>4.9400000000000004</v>
      </c>
      <c r="E19" s="7">
        <v>1600000</v>
      </c>
      <c r="F19" s="7">
        <f t="shared" si="2"/>
        <v>7904000.0000000009</v>
      </c>
      <c r="G19" s="25">
        <f t="shared" si="3"/>
        <v>929.88235294117658</v>
      </c>
    </row>
    <row r="20" spans="1:7" x14ac:dyDescent="0.15">
      <c r="A20" s="21"/>
      <c r="B20" s="40" t="s">
        <v>69</v>
      </c>
      <c r="C20" s="6" t="s">
        <v>70</v>
      </c>
      <c r="D20" s="7">
        <v>1</v>
      </c>
      <c r="E20" s="7">
        <v>200000</v>
      </c>
      <c r="F20" s="7">
        <f t="shared" si="2"/>
        <v>200000</v>
      </c>
      <c r="G20" s="25">
        <f t="shared" si="3"/>
        <v>23.529411764705884</v>
      </c>
    </row>
    <row r="21" spans="1:7" x14ac:dyDescent="0.15">
      <c r="A21" s="21"/>
      <c r="B21" s="40" t="s">
        <v>73</v>
      </c>
      <c r="C21" s="6" t="s">
        <v>53</v>
      </c>
      <c r="D21" s="7">
        <v>15</v>
      </c>
      <c r="E21" s="7">
        <v>250000</v>
      </c>
      <c r="F21" s="7">
        <f t="shared" si="2"/>
        <v>3750000</v>
      </c>
      <c r="G21" s="25">
        <f t="shared" si="3"/>
        <v>441.1764705882353</v>
      </c>
    </row>
    <row r="22" spans="1:7" x14ac:dyDescent="0.15">
      <c r="A22" s="21"/>
      <c r="B22" s="40" t="s">
        <v>77</v>
      </c>
      <c r="C22" s="6" t="s">
        <v>78</v>
      </c>
      <c r="D22" s="7">
        <v>39</v>
      </c>
      <c r="E22" s="7">
        <v>85000</v>
      </c>
      <c r="F22" s="7">
        <f t="shared" si="2"/>
        <v>3315000</v>
      </c>
      <c r="G22" s="25">
        <f t="shared" si="3"/>
        <v>390</v>
      </c>
    </row>
    <row r="23" spans="1:7" x14ac:dyDescent="0.15">
      <c r="A23" s="21"/>
      <c r="B23" s="40" t="s">
        <v>81</v>
      </c>
      <c r="C23" s="6" t="s">
        <v>78</v>
      </c>
      <c r="D23" s="7">
        <v>37</v>
      </c>
      <c r="E23" s="7">
        <v>30000</v>
      </c>
      <c r="F23" s="7">
        <f t="shared" si="2"/>
        <v>1110000</v>
      </c>
      <c r="G23" s="25">
        <f t="shared" si="3"/>
        <v>130.58823529411765</v>
      </c>
    </row>
    <row r="24" spans="1:7" x14ac:dyDescent="0.15">
      <c r="A24" s="21"/>
      <c r="B24" s="40" t="s">
        <v>85</v>
      </c>
      <c r="C24" s="6" t="s">
        <v>86</v>
      </c>
      <c r="D24" s="7">
        <v>2</v>
      </c>
      <c r="E24" s="7">
        <v>125000</v>
      </c>
      <c r="F24" s="7">
        <f t="shared" si="2"/>
        <v>250000</v>
      </c>
      <c r="G24" s="25">
        <f t="shared" si="3"/>
        <v>29.411764705882351</v>
      </c>
    </row>
    <row r="25" spans="1:7" x14ac:dyDescent="0.15">
      <c r="A25" s="21"/>
      <c r="B25" s="40" t="s">
        <v>90</v>
      </c>
      <c r="C25" s="6" t="s">
        <v>17</v>
      </c>
      <c r="D25" s="7">
        <v>25</v>
      </c>
      <c r="E25" s="7">
        <v>75000</v>
      </c>
      <c r="F25" s="7">
        <f t="shared" si="2"/>
        <v>1875000</v>
      </c>
      <c r="G25" s="25">
        <f t="shared" si="3"/>
        <v>220.58823529411765</v>
      </c>
    </row>
    <row r="26" spans="1:7" x14ac:dyDescent="0.15">
      <c r="A26" s="21"/>
      <c r="B26" s="40" t="s">
        <v>94</v>
      </c>
      <c r="C26" s="6" t="s">
        <v>17</v>
      </c>
      <c r="D26" s="7">
        <v>5</v>
      </c>
      <c r="E26" s="7">
        <v>25000</v>
      </c>
      <c r="F26" s="7">
        <f t="shared" si="2"/>
        <v>125000</v>
      </c>
      <c r="G26" s="25">
        <f t="shared" si="3"/>
        <v>14.705882352941176</v>
      </c>
    </row>
    <row r="27" spans="1:7" x14ac:dyDescent="0.15">
      <c r="A27" s="21"/>
      <c r="B27" s="40" t="s">
        <v>97</v>
      </c>
      <c r="C27" s="6" t="s">
        <v>98</v>
      </c>
      <c r="D27" s="7">
        <v>8</v>
      </c>
      <c r="E27" s="7">
        <v>25000</v>
      </c>
      <c r="F27" s="7">
        <f t="shared" si="2"/>
        <v>200000</v>
      </c>
      <c r="G27" s="25">
        <f t="shared" si="3"/>
        <v>23.529411764705884</v>
      </c>
    </row>
    <row r="28" spans="1:7" x14ac:dyDescent="0.15">
      <c r="A28" s="21"/>
      <c r="B28" s="40" t="s">
        <v>100</v>
      </c>
      <c r="C28" s="6" t="s">
        <v>101</v>
      </c>
      <c r="D28" s="7">
        <v>1</v>
      </c>
      <c r="E28" s="7">
        <v>250000</v>
      </c>
      <c r="F28" s="7">
        <f t="shared" si="2"/>
        <v>250000</v>
      </c>
      <c r="G28" s="25">
        <f t="shared" si="3"/>
        <v>29.411764705882351</v>
      </c>
    </row>
    <row r="29" spans="1:7" x14ac:dyDescent="0.15">
      <c r="A29" s="21"/>
      <c r="B29" s="40" t="s">
        <v>102</v>
      </c>
      <c r="C29" s="6" t="s">
        <v>103</v>
      </c>
      <c r="D29" s="7">
        <v>2</v>
      </c>
      <c r="E29" s="7">
        <v>600000</v>
      </c>
      <c r="F29" s="7">
        <f t="shared" si="2"/>
        <v>1200000</v>
      </c>
      <c r="G29" s="25">
        <f t="shared" si="3"/>
        <v>141.1764705882353</v>
      </c>
    </row>
    <row r="30" spans="1:7" x14ac:dyDescent="0.15">
      <c r="A30" s="21"/>
      <c r="B30" s="42" t="s">
        <v>107</v>
      </c>
      <c r="C30" s="26"/>
      <c r="D30" s="7"/>
      <c r="E30" s="7"/>
      <c r="F30" s="12">
        <f>SUM(F17:F29)</f>
        <v>29467000</v>
      </c>
      <c r="G30" s="25">
        <f>SUM(G17:G29)</f>
        <v>3466.705882352941</v>
      </c>
    </row>
    <row r="31" spans="1:7" x14ac:dyDescent="0.15">
      <c r="A31" s="21"/>
      <c r="B31" s="40" t="s">
        <v>110</v>
      </c>
      <c r="C31" s="6"/>
      <c r="D31" s="7"/>
      <c r="E31" s="7">
        <v>0.03</v>
      </c>
      <c r="F31" s="7">
        <f>F30*E31</f>
        <v>884010</v>
      </c>
      <c r="G31" s="25">
        <f t="shared" si="3"/>
        <v>104.00117647058823</v>
      </c>
    </row>
    <row r="32" spans="1:7" x14ac:dyDescent="0.15">
      <c r="A32" s="21"/>
      <c r="B32" s="40" t="s">
        <v>114</v>
      </c>
      <c r="C32" s="6"/>
      <c r="D32" s="7"/>
      <c r="E32" s="7">
        <v>0.25</v>
      </c>
      <c r="F32" s="7">
        <f>F30*E32</f>
        <v>7366750</v>
      </c>
      <c r="G32" s="25">
        <f t="shared" si="3"/>
        <v>866.67647058823525</v>
      </c>
    </row>
    <row r="33" spans="1:7" x14ac:dyDescent="0.15">
      <c r="A33" s="21"/>
      <c r="B33" s="42" t="s">
        <v>118</v>
      </c>
      <c r="C33" s="26"/>
      <c r="D33" s="7"/>
      <c r="E33" s="7"/>
      <c r="F33" s="12">
        <f>SUM(F30:F32)</f>
        <v>37717760</v>
      </c>
      <c r="G33" s="25">
        <f>SUM(G30:G32)</f>
        <v>4437.3835294117644</v>
      </c>
    </row>
    <row r="34" spans="1:7" x14ac:dyDescent="0.15">
      <c r="A34" s="21" t="s">
        <v>121</v>
      </c>
      <c r="B34" s="21" t="s">
        <v>122</v>
      </c>
      <c r="C34" s="14"/>
      <c r="D34" s="7"/>
      <c r="E34" s="7"/>
      <c r="F34" s="7"/>
      <c r="G34" s="22"/>
    </row>
    <row r="35" spans="1:7" x14ac:dyDescent="0.15">
      <c r="A35" s="21"/>
      <c r="B35" s="40" t="s">
        <v>123</v>
      </c>
      <c r="C35" s="6" t="s">
        <v>17</v>
      </c>
      <c r="D35" s="7">
        <v>3800</v>
      </c>
      <c r="E35" s="7">
        <v>4000</v>
      </c>
      <c r="F35" s="7">
        <f t="shared" ref="F35:F52" si="4">D35*E35</f>
        <v>15200000</v>
      </c>
      <c r="G35" s="25">
        <f t="shared" ref="G35:G58" si="5">F35/$G$4</f>
        <v>1788.2352941176471</v>
      </c>
    </row>
    <row r="36" spans="1:7" x14ac:dyDescent="0.15">
      <c r="A36" s="21"/>
      <c r="B36" s="40" t="s">
        <v>63</v>
      </c>
      <c r="C36" s="6" t="s">
        <v>64</v>
      </c>
      <c r="D36" s="7">
        <v>10.7</v>
      </c>
      <c r="E36" s="7">
        <v>1600000</v>
      </c>
      <c r="F36" s="7">
        <f t="shared" si="4"/>
        <v>17120000</v>
      </c>
      <c r="G36" s="25">
        <f t="shared" si="5"/>
        <v>2014.1176470588234</v>
      </c>
    </row>
    <row r="37" spans="1:7" x14ac:dyDescent="0.15">
      <c r="A37" s="21"/>
      <c r="B37" s="40" t="s">
        <v>69</v>
      </c>
      <c r="C37" s="6" t="s">
        <v>103</v>
      </c>
      <c r="D37" s="7">
        <v>2</v>
      </c>
      <c r="E37" s="7">
        <v>2000000</v>
      </c>
      <c r="F37" s="7">
        <f t="shared" si="4"/>
        <v>4000000</v>
      </c>
      <c r="G37" s="25">
        <f t="shared" si="5"/>
        <v>470.58823529411762</v>
      </c>
    </row>
    <row r="38" spans="1:7" x14ac:dyDescent="0.15">
      <c r="A38" s="21"/>
      <c r="B38" s="40" t="s">
        <v>134</v>
      </c>
      <c r="C38" s="6" t="s">
        <v>135</v>
      </c>
      <c r="D38" s="7">
        <v>5</v>
      </c>
      <c r="E38" s="7">
        <v>250000</v>
      </c>
      <c r="F38" s="7">
        <f t="shared" si="4"/>
        <v>1250000</v>
      </c>
      <c r="G38" s="25">
        <f t="shared" si="5"/>
        <v>147.05882352941177</v>
      </c>
    </row>
    <row r="39" spans="1:7" x14ac:dyDescent="0.15">
      <c r="A39" s="21"/>
      <c r="B39" s="40" t="s">
        <v>77</v>
      </c>
      <c r="C39" s="6" t="s">
        <v>78</v>
      </c>
      <c r="D39" s="7">
        <v>65</v>
      </c>
      <c r="E39" s="7">
        <v>85000</v>
      </c>
      <c r="F39" s="7">
        <f t="shared" si="4"/>
        <v>5525000</v>
      </c>
      <c r="G39" s="25">
        <f t="shared" si="5"/>
        <v>650</v>
      </c>
    </row>
    <row r="40" spans="1:7" x14ac:dyDescent="0.15">
      <c r="A40" s="21"/>
      <c r="B40" s="40" t="s">
        <v>81</v>
      </c>
      <c r="C40" s="6" t="s">
        <v>78</v>
      </c>
      <c r="D40" s="7">
        <v>52</v>
      </c>
      <c r="E40" s="7">
        <v>30000</v>
      </c>
      <c r="F40" s="7">
        <f t="shared" si="4"/>
        <v>1560000</v>
      </c>
      <c r="G40" s="25">
        <f t="shared" si="5"/>
        <v>183.52941176470588</v>
      </c>
    </row>
    <row r="41" spans="1:7" x14ac:dyDescent="0.15">
      <c r="A41" s="21"/>
      <c r="B41" s="40" t="s">
        <v>85</v>
      </c>
      <c r="C41" s="6" t="s">
        <v>86</v>
      </c>
      <c r="D41" s="7">
        <v>5</v>
      </c>
      <c r="E41" s="7">
        <v>125000</v>
      </c>
      <c r="F41" s="7">
        <f t="shared" si="4"/>
        <v>625000</v>
      </c>
      <c r="G41" s="25">
        <f t="shared" si="5"/>
        <v>73.529411764705884</v>
      </c>
    </row>
    <row r="42" spans="1:7" x14ac:dyDescent="0.15">
      <c r="A42" s="21"/>
      <c r="B42" s="40" t="s">
        <v>90</v>
      </c>
      <c r="C42" s="6" t="s">
        <v>17</v>
      </c>
      <c r="D42" s="7">
        <v>50</v>
      </c>
      <c r="E42" s="7">
        <v>75000</v>
      </c>
      <c r="F42" s="7">
        <f t="shared" si="4"/>
        <v>3750000</v>
      </c>
      <c r="G42" s="25">
        <f t="shared" si="5"/>
        <v>441.1764705882353</v>
      </c>
    </row>
    <row r="43" spans="1:7" x14ac:dyDescent="0.15">
      <c r="A43" s="21"/>
      <c r="B43" s="40" t="s">
        <v>94</v>
      </c>
      <c r="C43" s="6" t="s">
        <v>17</v>
      </c>
      <c r="D43" s="7">
        <v>8</v>
      </c>
      <c r="E43" s="7">
        <v>25000</v>
      </c>
      <c r="F43" s="7">
        <f t="shared" si="4"/>
        <v>200000</v>
      </c>
      <c r="G43" s="25">
        <f t="shared" si="5"/>
        <v>23.529411764705884</v>
      </c>
    </row>
    <row r="44" spans="1:7" x14ac:dyDescent="0.15">
      <c r="A44" s="21"/>
      <c r="B44" s="40" t="s">
        <v>144</v>
      </c>
      <c r="C44" s="6" t="s">
        <v>17</v>
      </c>
      <c r="D44" s="7">
        <v>10</v>
      </c>
      <c r="E44" s="7">
        <v>8000</v>
      </c>
      <c r="F44" s="7">
        <f t="shared" si="4"/>
        <v>80000</v>
      </c>
      <c r="G44" s="25">
        <f t="shared" si="5"/>
        <v>9.4117647058823533</v>
      </c>
    </row>
    <row r="45" spans="1:7" x14ac:dyDescent="0.15">
      <c r="A45" s="21"/>
      <c r="B45" s="40" t="s">
        <v>97</v>
      </c>
      <c r="C45" s="6" t="s">
        <v>98</v>
      </c>
      <c r="D45" s="7">
        <v>10</v>
      </c>
      <c r="E45" s="7">
        <v>25000</v>
      </c>
      <c r="F45" s="7">
        <f t="shared" si="4"/>
        <v>250000</v>
      </c>
      <c r="G45" s="25">
        <f t="shared" si="5"/>
        <v>29.411764705882351</v>
      </c>
    </row>
    <row r="46" spans="1:7" x14ac:dyDescent="0.15">
      <c r="A46" s="21"/>
      <c r="B46" s="40" t="s">
        <v>85</v>
      </c>
      <c r="C46" s="6" t="s">
        <v>86</v>
      </c>
      <c r="D46" s="7">
        <v>10</v>
      </c>
      <c r="E46" s="7">
        <v>100000</v>
      </c>
      <c r="F46" s="7">
        <f t="shared" si="4"/>
        <v>1000000</v>
      </c>
      <c r="G46" s="25">
        <f t="shared" si="5"/>
        <v>117.64705882352941</v>
      </c>
    </row>
    <row r="47" spans="1:7" x14ac:dyDescent="0.15">
      <c r="A47" s="21"/>
      <c r="B47" s="40" t="s">
        <v>150</v>
      </c>
      <c r="C47" s="6" t="s">
        <v>151</v>
      </c>
      <c r="D47" s="7">
        <v>6.16</v>
      </c>
      <c r="E47" s="7">
        <v>750000</v>
      </c>
      <c r="F47" s="7">
        <f t="shared" si="4"/>
        <v>4620000</v>
      </c>
      <c r="G47" s="25">
        <f t="shared" si="5"/>
        <v>543.52941176470586</v>
      </c>
    </row>
    <row r="48" spans="1:7" x14ac:dyDescent="0.15">
      <c r="A48" s="21"/>
      <c r="B48" s="40" t="s">
        <v>155</v>
      </c>
      <c r="C48" s="6" t="s">
        <v>151</v>
      </c>
      <c r="D48" s="7">
        <v>24.96</v>
      </c>
      <c r="E48" s="7">
        <v>850000</v>
      </c>
      <c r="F48" s="7">
        <f t="shared" si="4"/>
        <v>21216000</v>
      </c>
      <c r="G48" s="25">
        <f t="shared" si="5"/>
        <v>2496</v>
      </c>
    </row>
    <row r="49" spans="1:7" x14ac:dyDescent="0.15">
      <c r="A49" s="21"/>
      <c r="B49" s="40" t="s">
        <v>160</v>
      </c>
      <c r="C49" s="6" t="s">
        <v>151</v>
      </c>
      <c r="D49" s="7">
        <v>14.56</v>
      </c>
      <c r="E49" s="7">
        <v>900000</v>
      </c>
      <c r="F49" s="7">
        <f t="shared" si="4"/>
        <v>13104000</v>
      </c>
      <c r="G49" s="25">
        <f t="shared" si="5"/>
        <v>1541.6470588235295</v>
      </c>
    </row>
    <row r="50" spans="1:7" x14ac:dyDescent="0.15">
      <c r="A50" s="21"/>
      <c r="B50" s="40" t="s">
        <v>165</v>
      </c>
      <c r="C50" s="6" t="s">
        <v>151</v>
      </c>
      <c r="D50" s="7">
        <v>130.16</v>
      </c>
      <c r="E50" s="7">
        <v>110000</v>
      </c>
      <c r="F50" s="7">
        <f t="shared" si="4"/>
        <v>14317600</v>
      </c>
      <c r="G50" s="25">
        <f t="shared" si="5"/>
        <v>1684.4235294117648</v>
      </c>
    </row>
    <row r="51" spans="1:7" x14ac:dyDescent="0.15">
      <c r="A51" s="21"/>
      <c r="B51" s="40" t="s">
        <v>170</v>
      </c>
      <c r="C51" s="6" t="s">
        <v>171</v>
      </c>
      <c r="D51" s="7">
        <v>132.5</v>
      </c>
      <c r="E51" s="7">
        <v>8500</v>
      </c>
      <c r="F51" s="7">
        <f t="shared" si="4"/>
        <v>1126250</v>
      </c>
      <c r="G51" s="25">
        <f t="shared" si="5"/>
        <v>132.5</v>
      </c>
    </row>
    <row r="52" spans="1:7" x14ac:dyDescent="0.15">
      <c r="A52" s="21"/>
      <c r="B52" s="40" t="s">
        <v>176</v>
      </c>
      <c r="C52" s="6" t="s">
        <v>151</v>
      </c>
      <c r="D52" s="7">
        <v>152</v>
      </c>
      <c r="E52" s="7">
        <v>62000</v>
      </c>
      <c r="F52" s="7">
        <f t="shared" si="4"/>
        <v>9424000</v>
      </c>
      <c r="G52" s="25">
        <f t="shared" si="5"/>
        <v>1108.7058823529412</v>
      </c>
    </row>
    <row r="53" spans="1:7" x14ac:dyDescent="0.15">
      <c r="A53" s="21"/>
      <c r="B53" s="41" t="s">
        <v>181</v>
      </c>
      <c r="C53" s="11"/>
      <c r="D53" s="7"/>
      <c r="E53" s="7"/>
      <c r="F53" s="12">
        <f>SUM(F35:F52)</f>
        <v>114367850</v>
      </c>
      <c r="G53" s="25">
        <f>SUM(G35:G52)</f>
        <v>13455.041176470588</v>
      </c>
    </row>
    <row r="54" spans="1:7" x14ac:dyDescent="0.15">
      <c r="A54" s="21"/>
      <c r="B54" s="40" t="s">
        <v>184</v>
      </c>
      <c r="C54" s="6"/>
      <c r="D54" s="7"/>
      <c r="E54" s="7">
        <v>0.05</v>
      </c>
      <c r="F54" s="7">
        <f>E54*$F$53</f>
        <v>5718392.5</v>
      </c>
      <c r="G54" s="25">
        <f t="shared" si="5"/>
        <v>672.75205882352941</v>
      </c>
    </row>
    <row r="55" spans="1:7" x14ac:dyDescent="0.15">
      <c r="A55" s="21"/>
      <c r="B55" s="40" t="s">
        <v>188</v>
      </c>
      <c r="C55" s="6"/>
      <c r="D55" s="7"/>
      <c r="E55" s="7">
        <v>0.1</v>
      </c>
      <c r="F55" s="7">
        <f t="shared" ref="F55:F58" si="6">E55*$F$53</f>
        <v>11436785</v>
      </c>
      <c r="G55" s="25">
        <f t="shared" si="5"/>
        <v>1345.5041176470588</v>
      </c>
    </row>
    <row r="56" spans="1:7" x14ac:dyDescent="0.15">
      <c r="A56" s="21"/>
      <c r="B56" s="40" t="s">
        <v>192</v>
      </c>
      <c r="C56" s="6"/>
      <c r="D56" s="7"/>
      <c r="E56" s="7">
        <v>0.05</v>
      </c>
      <c r="F56" s="7">
        <f t="shared" si="6"/>
        <v>5718392.5</v>
      </c>
      <c r="G56" s="25">
        <f t="shared" si="5"/>
        <v>672.75205882352941</v>
      </c>
    </row>
    <row r="57" spans="1:7" x14ac:dyDescent="0.15">
      <c r="A57" s="21"/>
      <c r="B57" s="40" t="s">
        <v>193</v>
      </c>
      <c r="C57" s="6"/>
      <c r="D57" s="7"/>
      <c r="E57" s="7">
        <v>0.05</v>
      </c>
      <c r="F57" s="7">
        <f t="shared" si="6"/>
        <v>5718392.5</v>
      </c>
      <c r="G57" s="25">
        <f t="shared" si="5"/>
        <v>672.75205882352941</v>
      </c>
    </row>
    <row r="58" spans="1:7" x14ac:dyDescent="0.15">
      <c r="A58" s="21"/>
      <c r="B58" s="40" t="s">
        <v>194</v>
      </c>
      <c r="C58" s="6"/>
      <c r="D58" s="7"/>
      <c r="E58" s="7">
        <v>0.25</v>
      </c>
      <c r="F58" s="7">
        <f t="shared" si="6"/>
        <v>28591962.5</v>
      </c>
      <c r="G58" s="25">
        <f t="shared" si="5"/>
        <v>3363.7602941176469</v>
      </c>
    </row>
    <row r="59" spans="1:7" x14ac:dyDescent="0.15">
      <c r="A59" s="21"/>
      <c r="B59" s="42" t="s">
        <v>197</v>
      </c>
      <c r="C59" s="26"/>
      <c r="D59" s="7"/>
      <c r="E59" s="7"/>
      <c r="F59" s="12">
        <f>SUM(F53:F58)</f>
        <v>171551775</v>
      </c>
      <c r="G59" s="25">
        <f>SUM(G53:G58)</f>
        <v>20182.561764705883</v>
      </c>
    </row>
    <row r="60" spans="1:7" x14ac:dyDescent="0.15">
      <c r="A60" s="21" t="s">
        <v>200</v>
      </c>
      <c r="B60" s="21" t="s">
        <v>201</v>
      </c>
      <c r="C60" s="14"/>
      <c r="D60" s="7"/>
      <c r="E60" s="7"/>
      <c r="F60" s="7"/>
      <c r="G60" s="22"/>
    </row>
    <row r="61" spans="1:7" x14ac:dyDescent="0.15">
      <c r="A61" s="21"/>
      <c r="B61" s="40" t="s">
        <v>202</v>
      </c>
      <c r="C61" s="6" t="s">
        <v>17</v>
      </c>
      <c r="D61" s="7">
        <v>7</v>
      </c>
      <c r="E61" s="7">
        <v>75000</v>
      </c>
      <c r="F61" s="7">
        <f t="shared" ref="F61:F68" si="7">D61*E61</f>
        <v>525000</v>
      </c>
      <c r="G61" s="25">
        <f t="shared" ref="G61:G68" si="8">F61/$G$4</f>
        <v>61.764705882352942</v>
      </c>
    </row>
    <row r="62" spans="1:7" x14ac:dyDescent="0.15">
      <c r="A62" s="21"/>
      <c r="B62" s="40" t="s">
        <v>94</v>
      </c>
      <c r="C62" s="6" t="s">
        <v>17</v>
      </c>
      <c r="D62" s="7">
        <v>83</v>
      </c>
      <c r="E62" s="7">
        <v>35000</v>
      </c>
      <c r="F62" s="7">
        <f t="shared" si="7"/>
        <v>2905000</v>
      </c>
      <c r="G62" s="25">
        <f t="shared" si="8"/>
        <v>341.76470588235293</v>
      </c>
    </row>
    <row r="63" spans="1:7" x14ac:dyDescent="0.15">
      <c r="A63" s="21"/>
      <c r="B63" s="40" t="s">
        <v>207</v>
      </c>
      <c r="C63" s="6" t="s">
        <v>17</v>
      </c>
      <c r="D63" s="7">
        <v>120</v>
      </c>
      <c r="E63" s="7">
        <v>25000</v>
      </c>
      <c r="F63" s="7">
        <f t="shared" si="7"/>
        <v>3000000</v>
      </c>
      <c r="G63" s="25">
        <f t="shared" si="8"/>
        <v>352.94117647058823</v>
      </c>
    </row>
    <row r="64" spans="1:7" x14ac:dyDescent="0.15">
      <c r="A64" s="21"/>
      <c r="B64" s="40" t="s">
        <v>210</v>
      </c>
      <c r="C64" s="6" t="s">
        <v>17</v>
      </c>
      <c r="D64" s="7">
        <v>18</v>
      </c>
      <c r="E64" s="7">
        <v>40000</v>
      </c>
      <c r="F64" s="7">
        <f t="shared" si="7"/>
        <v>720000</v>
      </c>
      <c r="G64" s="25">
        <f t="shared" si="8"/>
        <v>84.705882352941174</v>
      </c>
    </row>
    <row r="65" spans="1:7" x14ac:dyDescent="0.15">
      <c r="A65" s="21"/>
      <c r="B65" s="40" t="s">
        <v>97</v>
      </c>
      <c r="C65" s="6" t="s">
        <v>214</v>
      </c>
      <c r="D65" s="7">
        <v>2</v>
      </c>
      <c r="E65" s="7">
        <v>750000</v>
      </c>
      <c r="F65" s="7">
        <f t="shared" si="7"/>
        <v>1500000</v>
      </c>
      <c r="G65" s="25">
        <f t="shared" si="8"/>
        <v>176.47058823529412</v>
      </c>
    </row>
    <row r="66" spans="1:7" x14ac:dyDescent="0.15">
      <c r="A66" s="21"/>
      <c r="B66" s="40" t="s">
        <v>215</v>
      </c>
      <c r="C66" s="6" t="s">
        <v>216</v>
      </c>
      <c r="D66" s="7">
        <v>2</v>
      </c>
      <c r="E66" s="7">
        <v>100000</v>
      </c>
      <c r="F66" s="7">
        <f t="shared" si="7"/>
        <v>200000</v>
      </c>
      <c r="G66" s="25">
        <f t="shared" si="8"/>
        <v>23.529411764705884</v>
      </c>
    </row>
    <row r="67" spans="1:7" x14ac:dyDescent="0.15">
      <c r="A67" s="21"/>
      <c r="B67" s="40" t="s">
        <v>217</v>
      </c>
      <c r="C67" s="6" t="s">
        <v>17</v>
      </c>
      <c r="D67" s="7">
        <v>203</v>
      </c>
      <c r="E67" s="7">
        <v>65000</v>
      </c>
      <c r="F67" s="7">
        <f t="shared" si="7"/>
        <v>13195000</v>
      </c>
      <c r="G67" s="25">
        <f t="shared" si="8"/>
        <v>1552.3529411764705</v>
      </c>
    </row>
    <row r="68" spans="1:7" x14ac:dyDescent="0.15">
      <c r="A68" s="21"/>
      <c r="B68" s="40" t="s">
        <v>220</v>
      </c>
      <c r="C68" s="6" t="s">
        <v>17</v>
      </c>
      <c r="D68" s="7">
        <v>72</v>
      </c>
      <c r="E68" s="7">
        <v>120000</v>
      </c>
      <c r="F68" s="7">
        <f t="shared" si="7"/>
        <v>8640000</v>
      </c>
      <c r="G68" s="25">
        <f t="shared" si="8"/>
        <v>1016.4705882352941</v>
      </c>
    </row>
    <row r="69" spans="1:7" x14ac:dyDescent="0.15">
      <c r="A69" s="21"/>
      <c r="B69" s="41" t="s">
        <v>107</v>
      </c>
      <c r="C69" s="11"/>
      <c r="D69" s="7"/>
      <c r="E69" s="7"/>
      <c r="F69" s="12">
        <f>SUM(F61:F68)</f>
        <v>30685000</v>
      </c>
      <c r="G69" s="30">
        <f>SUM(G61:G68)</f>
        <v>3610</v>
      </c>
    </row>
    <row r="70" spans="1:7" x14ac:dyDescent="0.15">
      <c r="A70" s="21"/>
      <c r="B70" s="40" t="s">
        <v>193</v>
      </c>
      <c r="C70" s="6"/>
      <c r="D70" s="7"/>
      <c r="E70" s="7">
        <v>0.03</v>
      </c>
      <c r="F70" s="7">
        <f>E70*$F$69</f>
        <v>920550</v>
      </c>
      <c r="G70" s="25">
        <f t="shared" ref="G70:G71" si="9">F70/$G$4</f>
        <v>108.3</v>
      </c>
    </row>
    <row r="71" spans="1:7" x14ac:dyDescent="0.15">
      <c r="A71" s="21"/>
      <c r="B71" s="40" t="s">
        <v>194</v>
      </c>
      <c r="C71" s="6"/>
      <c r="D71" s="7"/>
      <c r="E71" s="7">
        <v>0.25</v>
      </c>
      <c r="F71" s="7">
        <f>E71*$F$69</f>
        <v>7671250</v>
      </c>
      <c r="G71" s="25">
        <f t="shared" si="9"/>
        <v>902.5</v>
      </c>
    </row>
    <row r="72" spans="1:7" x14ac:dyDescent="0.15">
      <c r="A72" s="21"/>
      <c r="B72" s="42" t="s">
        <v>230</v>
      </c>
      <c r="C72" s="26"/>
      <c r="D72" s="7"/>
      <c r="E72" s="7"/>
      <c r="F72" s="12">
        <f>SUM(F69:F71)</f>
        <v>39276800</v>
      </c>
      <c r="G72" s="28">
        <f>SUM(G69:G71)</f>
        <v>4620.8</v>
      </c>
    </row>
    <row r="73" spans="1:7" x14ac:dyDescent="0.15">
      <c r="A73" s="21"/>
      <c r="B73" s="42" t="s">
        <v>233</v>
      </c>
      <c r="C73" s="26"/>
      <c r="D73" s="7"/>
      <c r="E73" s="7"/>
      <c r="F73" s="31">
        <f>F14+F33+F59+F72</f>
        <v>263046335</v>
      </c>
      <c r="G73" s="32">
        <f>G14+G33+G59+G72</f>
        <v>30946.627647058824</v>
      </c>
    </row>
    <row r="74" spans="1:7" x14ac:dyDescent="0.15">
      <c r="A74" s="23" t="s">
        <v>236</v>
      </c>
      <c r="B74" s="23" t="s">
        <v>237</v>
      </c>
      <c r="C74" s="24"/>
      <c r="D74" s="15"/>
      <c r="E74" s="15"/>
      <c r="F74" s="15"/>
      <c r="G74" s="29"/>
    </row>
    <row r="75" spans="1:7" x14ac:dyDescent="0.15">
      <c r="A75" s="21" t="s">
        <v>50</v>
      </c>
      <c r="B75" s="21" t="s">
        <v>51</v>
      </c>
      <c r="C75" s="14"/>
      <c r="D75" s="7"/>
      <c r="E75" s="7"/>
      <c r="F75" s="7"/>
      <c r="G75" s="22"/>
    </row>
    <row r="76" spans="1:7" x14ac:dyDescent="0.15">
      <c r="A76" s="21"/>
      <c r="B76" s="40" t="s">
        <v>52</v>
      </c>
      <c r="C76" s="6" t="s">
        <v>53</v>
      </c>
      <c r="D76" s="7">
        <v>67.84</v>
      </c>
      <c r="E76" s="7">
        <v>100000</v>
      </c>
      <c r="F76" s="7">
        <f t="shared" ref="F76:F88" si="10">D76*E76</f>
        <v>6784000</v>
      </c>
      <c r="G76" s="25">
        <f t="shared" ref="G76:G91" si="11">F76/$G$4</f>
        <v>798.11764705882354</v>
      </c>
    </row>
    <row r="77" spans="1:7" x14ac:dyDescent="0.15">
      <c r="A77" s="21"/>
      <c r="B77" s="40" t="s">
        <v>58</v>
      </c>
      <c r="C77" s="6" t="s">
        <v>17</v>
      </c>
      <c r="D77" s="7">
        <v>1750</v>
      </c>
      <c r="E77" s="7">
        <v>10000</v>
      </c>
      <c r="F77" s="7">
        <f t="shared" si="10"/>
        <v>17500000</v>
      </c>
      <c r="G77" s="25">
        <f t="shared" si="11"/>
        <v>2058.8235294117649</v>
      </c>
    </row>
    <row r="78" spans="1:7" x14ac:dyDescent="0.15">
      <c r="A78" s="21"/>
      <c r="B78" s="40" t="s">
        <v>63</v>
      </c>
      <c r="C78" s="6" t="s">
        <v>64</v>
      </c>
      <c r="D78" s="7">
        <v>18.63</v>
      </c>
      <c r="E78" s="7">
        <v>1600000</v>
      </c>
      <c r="F78" s="7">
        <f t="shared" si="10"/>
        <v>29808000</v>
      </c>
      <c r="G78" s="25">
        <f t="shared" si="11"/>
        <v>3506.8235294117649</v>
      </c>
    </row>
    <row r="79" spans="1:7" x14ac:dyDescent="0.15">
      <c r="A79" s="21"/>
      <c r="B79" s="40" t="s">
        <v>69</v>
      </c>
      <c r="C79" s="6" t="s">
        <v>70</v>
      </c>
      <c r="D79" s="7">
        <v>3</v>
      </c>
      <c r="E79" s="7">
        <v>2000000</v>
      </c>
      <c r="F79" s="7">
        <f t="shared" si="10"/>
        <v>6000000</v>
      </c>
      <c r="G79" s="25">
        <f t="shared" si="11"/>
        <v>705.88235294117646</v>
      </c>
    </row>
    <row r="80" spans="1:7" x14ac:dyDescent="0.15">
      <c r="A80" s="21"/>
      <c r="B80" s="40" t="s">
        <v>73</v>
      </c>
      <c r="C80" s="6" t="s">
        <v>53</v>
      </c>
      <c r="D80" s="7">
        <v>61.7</v>
      </c>
      <c r="E80" s="7">
        <v>250000</v>
      </c>
      <c r="F80" s="7">
        <f t="shared" si="10"/>
        <v>15425000</v>
      </c>
      <c r="G80" s="25">
        <f t="shared" si="11"/>
        <v>1814.7058823529412</v>
      </c>
    </row>
    <row r="81" spans="1:7" x14ac:dyDescent="0.15">
      <c r="A81" s="21"/>
      <c r="B81" s="40" t="s">
        <v>77</v>
      </c>
      <c r="C81" s="6" t="s">
        <v>78</v>
      </c>
      <c r="D81" s="7">
        <v>105</v>
      </c>
      <c r="E81" s="7">
        <v>85000</v>
      </c>
      <c r="F81" s="7">
        <f t="shared" si="10"/>
        <v>8925000</v>
      </c>
      <c r="G81" s="25">
        <f t="shared" si="11"/>
        <v>1050</v>
      </c>
    </row>
    <row r="82" spans="1:7" x14ac:dyDescent="0.15">
      <c r="A82" s="21"/>
      <c r="B82" s="40" t="s">
        <v>81</v>
      </c>
      <c r="C82" s="6" t="s">
        <v>78</v>
      </c>
      <c r="D82" s="7">
        <v>91</v>
      </c>
      <c r="E82" s="7">
        <v>30000</v>
      </c>
      <c r="F82" s="7">
        <f t="shared" si="10"/>
        <v>2730000</v>
      </c>
      <c r="G82" s="25">
        <f t="shared" si="11"/>
        <v>321.1764705882353</v>
      </c>
    </row>
    <row r="83" spans="1:7" x14ac:dyDescent="0.15">
      <c r="A83" s="21"/>
      <c r="B83" s="40" t="s">
        <v>85</v>
      </c>
      <c r="C83" s="6" t="s">
        <v>86</v>
      </c>
      <c r="D83" s="7">
        <v>5</v>
      </c>
      <c r="E83" s="7">
        <v>125000</v>
      </c>
      <c r="F83" s="7">
        <f t="shared" si="10"/>
        <v>625000</v>
      </c>
      <c r="G83" s="25">
        <f t="shared" si="11"/>
        <v>73.529411764705884</v>
      </c>
    </row>
    <row r="84" spans="1:7" x14ac:dyDescent="0.15">
      <c r="A84" s="21"/>
      <c r="B84" s="40" t="s">
        <v>90</v>
      </c>
      <c r="C84" s="6" t="s">
        <v>17</v>
      </c>
      <c r="D84" s="7">
        <v>50</v>
      </c>
      <c r="E84" s="7">
        <v>75000</v>
      </c>
      <c r="F84" s="7">
        <f t="shared" si="10"/>
        <v>3750000</v>
      </c>
      <c r="G84" s="25">
        <f t="shared" si="11"/>
        <v>441.1764705882353</v>
      </c>
    </row>
    <row r="85" spans="1:7" x14ac:dyDescent="0.15">
      <c r="A85" s="21"/>
      <c r="B85" s="40" t="s">
        <v>94</v>
      </c>
      <c r="C85" s="6" t="s">
        <v>17</v>
      </c>
      <c r="D85" s="7">
        <v>15</v>
      </c>
      <c r="E85" s="7">
        <v>25000</v>
      </c>
      <c r="F85" s="7">
        <f t="shared" si="10"/>
        <v>375000</v>
      </c>
      <c r="G85" s="25">
        <f t="shared" si="11"/>
        <v>44.117647058823529</v>
      </c>
    </row>
    <row r="86" spans="1:7" x14ac:dyDescent="0.15">
      <c r="A86" s="21"/>
      <c r="B86" s="40" t="s">
        <v>97</v>
      </c>
      <c r="C86" s="6" t="s">
        <v>98</v>
      </c>
      <c r="D86" s="7">
        <v>15</v>
      </c>
      <c r="E86" s="7">
        <v>25000</v>
      </c>
      <c r="F86" s="7">
        <f t="shared" si="10"/>
        <v>375000</v>
      </c>
      <c r="G86" s="25">
        <f t="shared" si="11"/>
        <v>44.117647058823529</v>
      </c>
    </row>
    <row r="87" spans="1:7" x14ac:dyDescent="0.15">
      <c r="A87" s="21"/>
      <c r="B87" s="40" t="s">
        <v>100</v>
      </c>
      <c r="C87" s="6" t="s">
        <v>101</v>
      </c>
      <c r="D87" s="7">
        <v>2</v>
      </c>
      <c r="E87" s="7">
        <v>250000</v>
      </c>
      <c r="F87" s="7">
        <f t="shared" si="10"/>
        <v>500000</v>
      </c>
      <c r="G87" s="25">
        <f t="shared" si="11"/>
        <v>58.823529411764703</v>
      </c>
    </row>
    <row r="88" spans="1:7" x14ac:dyDescent="0.15">
      <c r="A88" s="21"/>
      <c r="B88" s="40" t="s">
        <v>102</v>
      </c>
      <c r="C88" s="6" t="s">
        <v>103</v>
      </c>
      <c r="D88" s="7">
        <v>6</v>
      </c>
      <c r="E88" s="7">
        <v>600000</v>
      </c>
      <c r="F88" s="7">
        <f t="shared" si="10"/>
        <v>3600000</v>
      </c>
      <c r="G88" s="25">
        <f t="shared" si="11"/>
        <v>423.52941176470586</v>
      </c>
    </row>
    <row r="89" spans="1:7" x14ac:dyDescent="0.15">
      <c r="A89" s="21"/>
      <c r="B89" s="41" t="s">
        <v>107</v>
      </c>
      <c r="C89" s="11"/>
      <c r="D89" s="7"/>
      <c r="E89" s="7"/>
      <c r="F89" s="12">
        <f>SUM(F76:F88)</f>
        <v>96397000</v>
      </c>
      <c r="G89" s="30">
        <f>SUM(G76:G88)</f>
        <v>11340.823529411766</v>
      </c>
    </row>
    <row r="90" spans="1:7" x14ac:dyDescent="0.15">
      <c r="A90" s="21"/>
      <c r="B90" s="40" t="s">
        <v>110</v>
      </c>
      <c r="C90" s="6"/>
      <c r="D90" s="7"/>
      <c r="E90" s="7">
        <v>0.03</v>
      </c>
      <c r="F90" s="7">
        <f>E90*$F$89</f>
        <v>2891910</v>
      </c>
      <c r="G90" s="25">
        <f t="shared" si="11"/>
        <v>340.22470588235296</v>
      </c>
    </row>
    <row r="91" spans="1:7" x14ac:dyDescent="0.15">
      <c r="A91" s="21"/>
      <c r="B91" s="40" t="s">
        <v>114</v>
      </c>
      <c r="C91" s="6"/>
      <c r="D91" s="7"/>
      <c r="E91" s="7">
        <v>0.25</v>
      </c>
      <c r="F91" s="7">
        <f>E91*$F$89</f>
        <v>24099250</v>
      </c>
      <c r="G91" s="25">
        <f t="shared" si="11"/>
        <v>2835.205882352941</v>
      </c>
    </row>
    <row r="92" spans="1:7" x14ac:dyDescent="0.15">
      <c r="A92" s="21"/>
      <c r="B92" s="41" t="s">
        <v>271</v>
      </c>
      <c r="C92" s="11"/>
      <c r="D92" s="7"/>
      <c r="E92" s="7"/>
      <c r="F92" s="12">
        <f>SUM(F89:F91)</f>
        <v>123388160</v>
      </c>
      <c r="G92" s="30">
        <f>SUM(G89:G91)</f>
        <v>14516.254117647059</v>
      </c>
    </row>
    <row r="93" spans="1:7" x14ac:dyDescent="0.15">
      <c r="A93" s="21" t="s">
        <v>121</v>
      </c>
      <c r="B93" s="21" t="s">
        <v>122</v>
      </c>
      <c r="C93" s="14"/>
      <c r="D93" s="35"/>
      <c r="E93" s="35"/>
      <c r="F93" s="35"/>
      <c r="G93" s="22"/>
    </row>
    <row r="94" spans="1:7" x14ac:dyDescent="0.15">
      <c r="A94" s="21"/>
      <c r="B94" s="40" t="s">
        <v>123</v>
      </c>
      <c r="C94" s="6" t="s">
        <v>17</v>
      </c>
      <c r="D94" s="7">
        <v>10470</v>
      </c>
      <c r="E94" s="7">
        <v>4000</v>
      </c>
      <c r="F94" s="7">
        <f t="shared" ref="F94:F107" si="12">D94*E94</f>
        <v>41880000</v>
      </c>
      <c r="G94" s="25">
        <f t="shared" ref="G94:G107" si="13">F94/$G$4</f>
        <v>4927.0588235294117</v>
      </c>
    </row>
    <row r="95" spans="1:7" x14ac:dyDescent="0.15">
      <c r="A95" s="21"/>
      <c r="B95" s="40" t="s">
        <v>63</v>
      </c>
      <c r="C95" s="6" t="s">
        <v>64</v>
      </c>
      <c r="D95" s="7">
        <v>28.31</v>
      </c>
      <c r="E95" s="7">
        <v>1600000</v>
      </c>
      <c r="F95" s="7">
        <f t="shared" si="12"/>
        <v>45296000</v>
      </c>
      <c r="G95" s="25">
        <f t="shared" si="13"/>
        <v>5328.9411764705883</v>
      </c>
    </row>
    <row r="96" spans="1:7" x14ac:dyDescent="0.15">
      <c r="A96" s="21"/>
      <c r="B96" s="40" t="s">
        <v>69</v>
      </c>
      <c r="C96" s="6" t="s">
        <v>103</v>
      </c>
      <c r="D96" s="7">
        <v>6</v>
      </c>
      <c r="E96" s="7">
        <v>2000000</v>
      </c>
      <c r="F96" s="7">
        <f t="shared" si="12"/>
        <v>12000000</v>
      </c>
      <c r="G96" s="25">
        <f t="shared" si="13"/>
        <v>1411.7647058823529</v>
      </c>
    </row>
    <row r="97" spans="1:7" x14ac:dyDescent="0.15">
      <c r="A97" s="21"/>
      <c r="B97" s="40" t="s">
        <v>134</v>
      </c>
      <c r="C97" s="6" t="s">
        <v>135</v>
      </c>
      <c r="D97" s="7">
        <v>11.074999999999999</v>
      </c>
      <c r="E97" s="7">
        <v>250000</v>
      </c>
      <c r="F97" s="7">
        <f t="shared" si="12"/>
        <v>2768750</v>
      </c>
      <c r="G97" s="25">
        <f t="shared" si="13"/>
        <v>325.73529411764707</v>
      </c>
    </row>
    <row r="98" spans="1:7" x14ac:dyDescent="0.15">
      <c r="A98" s="21"/>
      <c r="B98" s="40" t="s">
        <v>77</v>
      </c>
      <c r="C98" s="6" t="s">
        <v>78</v>
      </c>
      <c r="D98" s="7">
        <v>140</v>
      </c>
      <c r="E98" s="7">
        <v>85000</v>
      </c>
      <c r="F98" s="7">
        <f t="shared" si="12"/>
        <v>11900000</v>
      </c>
      <c r="G98" s="25">
        <f t="shared" si="13"/>
        <v>1400</v>
      </c>
    </row>
    <row r="99" spans="1:7" x14ac:dyDescent="0.15">
      <c r="A99" s="21"/>
      <c r="B99" s="40" t="s">
        <v>81</v>
      </c>
      <c r="C99" s="6" t="s">
        <v>78</v>
      </c>
      <c r="D99" s="7">
        <v>122</v>
      </c>
      <c r="E99" s="7">
        <v>30000</v>
      </c>
      <c r="F99" s="7">
        <f t="shared" si="12"/>
        <v>3660000</v>
      </c>
      <c r="G99" s="25">
        <f t="shared" si="13"/>
        <v>430.58823529411762</v>
      </c>
    </row>
    <row r="100" spans="1:7" x14ac:dyDescent="0.15">
      <c r="A100" s="21"/>
      <c r="B100" s="40" t="s">
        <v>85</v>
      </c>
      <c r="C100" s="6" t="s">
        <v>86</v>
      </c>
      <c r="D100" s="7">
        <v>11</v>
      </c>
      <c r="E100" s="7">
        <v>125000</v>
      </c>
      <c r="F100" s="7">
        <f t="shared" si="12"/>
        <v>1375000</v>
      </c>
      <c r="G100" s="25">
        <f t="shared" si="13"/>
        <v>161.76470588235293</v>
      </c>
    </row>
    <row r="101" spans="1:7" x14ac:dyDescent="0.15">
      <c r="A101" s="21"/>
      <c r="B101" s="40" t="s">
        <v>90</v>
      </c>
      <c r="C101" s="6" t="s">
        <v>17</v>
      </c>
      <c r="D101" s="7">
        <v>108</v>
      </c>
      <c r="E101" s="7">
        <v>75000</v>
      </c>
      <c r="F101" s="7">
        <f t="shared" si="12"/>
        <v>8100000</v>
      </c>
      <c r="G101" s="25">
        <f t="shared" si="13"/>
        <v>952.94117647058829</v>
      </c>
    </row>
    <row r="102" spans="1:7" x14ac:dyDescent="0.15">
      <c r="A102" s="21"/>
      <c r="B102" s="40" t="s">
        <v>94</v>
      </c>
      <c r="C102" s="6" t="s">
        <v>17</v>
      </c>
      <c r="D102" s="7">
        <v>15</v>
      </c>
      <c r="E102" s="7">
        <v>25000</v>
      </c>
      <c r="F102" s="7">
        <f t="shared" si="12"/>
        <v>375000</v>
      </c>
      <c r="G102" s="25">
        <f t="shared" si="13"/>
        <v>44.117647058823529</v>
      </c>
    </row>
    <row r="103" spans="1:7" x14ac:dyDescent="0.15">
      <c r="A103" s="21"/>
      <c r="B103" s="40" t="s">
        <v>144</v>
      </c>
      <c r="C103" s="6" t="s">
        <v>17</v>
      </c>
      <c r="D103" s="7">
        <v>10</v>
      </c>
      <c r="E103" s="7">
        <v>8000</v>
      </c>
      <c r="F103" s="7">
        <f t="shared" si="12"/>
        <v>80000</v>
      </c>
      <c r="G103" s="25">
        <f t="shared" si="13"/>
        <v>9.4117647058823533</v>
      </c>
    </row>
    <row r="104" spans="1:7" x14ac:dyDescent="0.15">
      <c r="A104" s="21"/>
      <c r="B104" s="40" t="s">
        <v>97</v>
      </c>
      <c r="C104" s="6" t="s">
        <v>98</v>
      </c>
      <c r="D104" s="7">
        <v>23</v>
      </c>
      <c r="E104" s="7">
        <v>25000</v>
      </c>
      <c r="F104" s="7">
        <f t="shared" si="12"/>
        <v>575000</v>
      </c>
      <c r="G104" s="25">
        <f t="shared" si="13"/>
        <v>67.647058823529406</v>
      </c>
    </row>
    <row r="105" spans="1:7" x14ac:dyDescent="0.15">
      <c r="A105" s="21"/>
      <c r="B105" s="40" t="s">
        <v>100</v>
      </c>
      <c r="C105" s="6" t="s">
        <v>101</v>
      </c>
      <c r="D105" s="7">
        <v>4</v>
      </c>
      <c r="E105" s="7">
        <v>250000</v>
      </c>
      <c r="F105" s="7">
        <f t="shared" si="12"/>
        <v>1000000</v>
      </c>
      <c r="G105" s="25">
        <f t="shared" si="13"/>
        <v>117.64705882352941</v>
      </c>
    </row>
    <row r="106" spans="1:7" x14ac:dyDescent="0.15">
      <c r="A106" s="21"/>
      <c r="B106" s="40" t="s">
        <v>150</v>
      </c>
      <c r="C106" s="6" t="s">
        <v>151</v>
      </c>
      <c r="D106" s="7">
        <v>18.48</v>
      </c>
      <c r="E106" s="7">
        <v>750000</v>
      </c>
      <c r="F106" s="7">
        <f t="shared" si="12"/>
        <v>13860000</v>
      </c>
      <c r="G106" s="25">
        <f t="shared" si="13"/>
        <v>1630.5882352941176</v>
      </c>
    </row>
    <row r="107" spans="1:7" x14ac:dyDescent="0.15">
      <c r="A107" s="21"/>
      <c r="B107" s="40" t="s">
        <v>155</v>
      </c>
      <c r="C107" s="6" t="s">
        <v>151</v>
      </c>
      <c r="D107" s="7">
        <v>14.96</v>
      </c>
      <c r="E107" s="7">
        <v>850000</v>
      </c>
      <c r="F107" s="7">
        <f t="shared" si="12"/>
        <v>12716000</v>
      </c>
      <c r="G107" s="25">
        <f t="shared" si="13"/>
        <v>1496</v>
      </c>
    </row>
    <row r="108" spans="1:7" x14ac:dyDescent="0.15">
      <c r="A108" s="21"/>
      <c r="B108" s="41" t="s">
        <v>181</v>
      </c>
      <c r="C108" s="11"/>
      <c r="D108" s="7"/>
      <c r="E108" s="7"/>
      <c r="F108" s="12">
        <f>SUM(F94:F107)</f>
        <v>155585750</v>
      </c>
      <c r="G108" s="30">
        <f>SUM(G94:G107)</f>
        <v>18304.205882352944</v>
      </c>
    </row>
    <row r="109" spans="1:7" x14ac:dyDescent="0.15">
      <c r="A109" s="21"/>
      <c r="B109" s="40" t="s">
        <v>302</v>
      </c>
      <c r="C109" s="6"/>
      <c r="D109" s="7"/>
      <c r="E109" s="7">
        <v>7.0000000000000007E-2</v>
      </c>
      <c r="F109" s="7">
        <f>E109*$F$108</f>
        <v>10891002.500000002</v>
      </c>
      <c r="G109" s="25">
        <f t="shared" ref="G109:G114" si="14">F109/$G$4</f>
        <v>1281.2944117647062</v>
      </c>
    </row>
    <row r="110" spans="1:7" x14ac:dyDescent="0.15">
      <c r="A110" s="21"/>
      <c r="B110" s="40" t="s">
        <v>184</v>
      </c>
      <c r="C110" s="6"/>
      <c r="D110" s="7"/>
      <c r="E110" s="7">
        <v>7.0000000000000007E-2</v>
      </c>
      <c r="F110" s="7">
        <f t="shared" ref="F110:F114" si="15">E110*$F$108</f>
        <v>10891002.500000002</v>
      </c>
      <c r="G110" s="25">
        <f t="shared" si="14"/>
        <v>1281.2944117647062</v>
      </c>
    </row>
    <row r="111" spans="1:7" x14ac:dyDescent="0.15">
      <c r="A111" s="21"/>
      <c r="B111" s="40" t="s">
        <v>188</v>
      </c>
      <c r="C111" s="6"/>
      <c r="D111" s="7"/>
      <c r="E111" s="7">
        <v>7.0000000000000007E-2</v>
      </c>
      <c r="F111" s="7">
        <f t="shared" si="15"/>
        <v>10891002.500000002</v>
      </c>
      <c r="G111" s="25">
        <f t="shared" si="14"/>
        <v>1281.2944117647062</v>
      </c>
    </row>
    <row r="112" spans="1:7" x14ac:dyDescent="0.15">
      <c r="A112" s="21"/>
      <c r="B112" s="40" t="s">
        <v>192</v>
      </c>
      <c r="C112" s="6"/>
      <c r="D112" s="7"/>
      <c r="E112" s="7">
        <v>0.05</v>
      </c>
      <c r="F112" s="7">
        <f t="shared" si="15"/>
        <v>7779287.5</v>
      </c>
      <c r="G112" s="25">
        <f t="shared" si="14"/>
        <v>915.21029411764709</v>
      </c>
    </row>
    <row r="113" spans="1:7" x14ac:dyDescent="0.15">
      <c r="A113" s="21"/>
      <c r="B113" s="40" t="s">
        <v>193</v>
      </c>
      <c r="C113" s="6"/>
      <c r="D113" s="7"/>
      <c r="E113" s="7">
        <v>0.03</v>
      </c>
      <c r="F113" s="7">
        <f t="shared" si="15"/>
        <v>4667572.5</v>
      </c>
      <c r="G113" s="25">
        <f t="shared" si="14"/>
        <v>549.12617647058823</v>
      </c>
    </row>
    <row r="114" spans="1:7" x14ac:dyDescent="0.15">
      <c r="A114" s="21"/>
      <c r="B114" s="40" t="s">
        <v>194</v>
      </c>
      <c r="C114" s="6"/>
      <c r="D114" s="7"/>
      <c r="E114" s="7">
        <v>0.3</v>
      </c>
      <c r="F114" s="7">
        <f t="shared" si="15"/>
        <v>46675725</v>
      </c>
      <c r="G114" s="25">
        <f t="shared" si="14"/>
        <v>5491.2617647058823</v>
      </c>
    </row>
    <row r="115" spans="1:7" x14ac:dyDescent="0.15">
      <c r="A115" s="21"/>
      <c r="B115" s="42" t="s">
        <v>313</v>
      </c>
      <c r="C115" s="26"/>
      <c r="D115" s="7"/>
      <c r="E115" s="7"/>
      <c r="F115" s="12">
        <f>SUM(F108:F114)</f>
        <v>247381342.5</v>
      </c>
      <c r="G115" s="28">
        <f>SUM(G108:G114)</f>
        <v>29103.687352941179</v>
      </c>
    </row>
    <row r="116" spans="1:7" x14ac:dyDescent="0.15">
      <c r="A116" s="21" t="s">
        <v>200</v>
      </c>
      <c r="B116" s="21" t="s">
        <v>201</v>
      </c>
      <c r="C116" s="14"/>
      <c r="D116" s="7"/>
      <c r="E116" s="7"/>
      <c r="F116" s="7"/>
      <c r="G116" s="22"/>
    </row>
    <row r="117" spans="1:7" x14ac:dyDescent="0.15">
      <c r="A117" s="21"/>
      <c r="B117" s="40" t="s">
        <v>202</v>
      </c>
      <c r="C117" s="6" t="s">
        <v>17</v>
      </c>
      <c r="D117" s="7">
        <v>14</v>
      </c>
      <c r="E117" s="7">
        <v>75000</v>
      </c>
      <c r="F117" s="7">
        <f t="shared" ref="F117:F123" si="16">D117*E117</f>
        <v>1050000</v>
      </c>
      <c r="G117" s="25">
        <f t="shared" ref="G117:G123" si="17">F117/$G$4</f>
        <v>123.52941176470588</v>
      </c>
    </row>
    <row r="118" spans="1:7" x14ac:dyDescent="0.15">
      <c r="A118" s="21"/>
      <c r="B118" s="40" t="s">
        <v>94</v>
      </c>
      <c r="C118" s="6" t="s">
        <v>17</v>
      </c>
      <c r="D118" s="7">
        <v>380</v>
      </c>
      <c r="E118" s="7">
        <v>35000</v>
      </c>
      <c r="F118" s="7">
        <f t="shared" si="16"/>
        <v>13300000</v>
      </c>
      <c r="G118" s="25">
        <f t="shared" si="17"/>
        <v>1564.7058823529412</v>
      </c>
    </row>
    <row r="119" spans="1:7" x14ac:dyDescent="0.15">
      <c r="A119" s="21"/>
      <c r="B119" s="40" t="s">
        <v>207</v>
      </c>
      <c r="C119" s="6" t="s">
        <v>17</v>
      </c>
      <c r="D119" s="7">
        <v>526</v>
      </c>
      <c r="E119" s="7">
        <v>25000</v>
      </c>
      <c r="F119" s="7">
        <f t="shared" si="16"/>
        <v>13150000</v>
      </c>
      <c r="G119" s="25">
        <f t="shared" si="17"/>
        <v>1547.0588235294117</v>
      </c>
    </row>
    <row r="120" spans="1:7" x14ac:dyDescent="0.15">
      <c r="A120" s="21"/>
      <c r="B120" s="40" t="s">
        <v>210</v>
      </c>
      <c r="C120" s="6" t="s">
        <v>17</v>
      </c>
      <c r="D120" s="7">
        <v>38</v>
      </c>
      <c r="E120" s="7">
        <v>40000</v>
      </c>
      <c r="F120" s="7">
        <f t="shared" si="16"/>
        <v>1520000</v>
      </c>
      <c r="G120" s="25">
        <f t="shared" si="17"/>
        <v>178.8235294117647</v>
      </c>
    </row>
    <row r="121" spans="1:7" x14ac:dyDescent="0.15">
      <c r="A121" s="21"/>
      <c r="B121" s="40" t="s">
        <v>97</v>
      </c>
      <c r="C121" s="6" t="s">
        <v>214</v>
      </c>
      <c r="D121" s="7">
        <v>2</v>
      </c>
      <c r="E121" s="7">
        <v>750000</v>
      </c>
      <c r="F121" s="7">
        <f t="shared" si="16"/>
        <v>1500000</v>
      </c>
      <c r="G121" s="25">
        <f t="shared" si="17"/>
        <v>176.47058823529412</v>
      </c>
    </row>
    <row r="122" spans="1:7" x14ac:dyDescent="0.15">
      <c r="A122" s="21"/>
      <c r="B122" s="40" t="s">
        <v>85</v>
      </c>
      <c r="C122" s="6" t="s">
        <v>216</v>
      </c>
      <c r="D122" s="7">
        <v>4</v>
      </c>
      <c r="E122" s="7">
        <v>100000</v>
      </c>
      <c r="F122" s="7">
        <f t="shared" si="16"/>
        <v>400000</v>
      </c>
      <c r="G122" s="25">
        <f t="shared" si="17"/>
        <v>47.058823529411768</v>
      </c>
    </row>
    <row r="123" spans="1:7" x14ac:dyDescent="0.15">
      <c r="A123" s="21"/>
      <c r="B123" s="40" t="s">
        <v>217</v>
      </c>
      <c r="C123" s="6" t="s">
        <v>17</v>
      </c>
      <c r="D123" s="7">
        <v>858</v>
      </c>
      <c r="E123" s="7">
        <v>65000</v>
      </c>
      <c r="F123" s="7">
        <f t="shared" si="16"/>
        <v>55770000</v>
      </c>
      <c r="G123" s="25">
        <f t="shared" si="17"/>
        <v>6561.1764705882351</v>
      </c>
    </row>
    <row r="124" spans="1:7" x14ac:dyDescent="0.15">
      <c r="A124" s="21"/>
      <c r="B124" s="41" t="s">
        <v>107</v>
      </c>
      <c r="C124" s="11"/>
      <c r="D124" s="7"/>
      <c r="E124" s="7"/>
      <c r="F124" s="12">
        <f>SUM(F117:F123)</f>
        <v>86690000</v>
      </c>
      <c r="G124" s="30">
        <f>SUM(G117:G123)</f>
        <v>10198.823529411764</v>
      </c>
    </row>
    <row r="125" spans="1:7" x14ac:dyDescent="0.15">
      <c r="A125" s="21"/>
      <c r="B125" s="40" t="s">
        <v>193</v>
      </c>
      <c r="C125" s="6"/>
      <c r="D125" s="7"/>
      <c r="E125" s="7">
        <v>0.03</v>
      </c>
      <c r="F125" s="7">
        <f>E125*$F$124</f>
        <v>2600700</v>
      </c>
      <c r="G125" s="25">
        <f t="shared" ref="G125:G126" si="18">F125/$G$4</f>
        <v>305.96470588235292</v>
      </c>
    </row>
    <row r="126" spans="1:7" x14ac:dyDescent="0.15">
      <c r="A126" s="21"/>
      <c r="B126" s="40" t="s">
        <v>194</v>
      </c>
      <c r="C126" s="6"/>
      <c r="D126" s="7"/>
      <c r="E126" s="7">
        <v>0.25</v>
      </c>
      <c r="F126" s="7">
        <f>E126*$F$124</f>
        <v>21672500</v>
      </c>
      <c r="G126" s="25">
        <f t="shared" si="18"/>
        <v>2549.705882352941</v>
      </c>
    </row>
    <row r="127" spans="1:7" x14ac:dyDescent="0.15">
      <c r="A127" s="21"/>
      <c r="B127" s="41" t="s">
        <v>334</v>
      </c>
      <c r="C127" s="11"/>
      <c r="D127" s="7"/>
      <c r="E127" s="7"/>
      <c r="F127" s="12">
        <f>SUM(F124:F126)</f>
        <v>110963200</v>
      </c>
      <c r="G127" s="30">
        <f>SUM(G124:G126)</f>
        <v>13054.494117647057</v>
      </c>
    </row>
    <row r="128" spans="1:7" x14ac:dyDescent="0.15">
      <c r="A128" s="21"/>
      <c r="B128" s="41" t="s">
        <v>233</v>
      </c>
      <c r="C128" s="11"/>
      <c r="D128" s="7"/>
      <c r="E128" s="7"/>
      <c r="F128" s="12">
        <f>F92+F115+F127</f>
        <v>481732702.5</v>
      </c>
      <c r="G128" s="30">
        <f>G92+G115+G127</f>
        <v>56674.435588235297</v>
      </c>
    </row>
    <row r="129" spans="1:7" x14ac:dyDescent="0.15">
      <c r="A129" s="23" t="s">
        <v>339</v>
      </c>
      <c r="B129" s="23" t="s">
        <v>340</v>
      </c>
      <c r="C129" s="24"/>
      <c r="D129" s="34"/>
      <c r="E129" s="34"/>
      <c r="F129" s="34"/>
      <c r="G129" s="29"/>
    </row>
    <row r="130" spans="1:7" x14ac:dyDescent="0.15">
      <c r="A130" s="21" t="s">
        <v>50</v>
      </c>
      <c r="B130" s="21" t="s">
        <v>51</v>
      </c>
      <c r="C130" s="14"/>
      <c r="D130" s="7"/>
      <c r="E130" s="7"/>
      <c r="F130" s="7"/>
      <c r="G130" s="22"/>
    </row>
    <row r="131" spans="1:7" x14ac:dyDescent="0.15">
      <c r="A131" s="21"/>
      <c r="B131" s="40" t="s">
        <v>52</v>
      </c>
      <c r="C131" s="6" t="s">
        <v>53</v>
      </c>
      <c r="D131" s="7">
        <v>53.26</v>
      </c>
      <c r="E131" s="7">
        <v>100000</v>
      </c>
      <c r="F131" s="7">
        <f t="shared" ref="F131:F143" si="19">D131*E131</f>
        <v>5326000</v>
      </c>
      <c r="G131" s="25">
        <f t="shared" ref="G131:G143" si="20">F131/$G$4</f>
        <v>626.58823529411768</v>
      </c>
    </row>
    <row r="132" spans="1:7" x14ac:dyDescent="0.15">
      <c r="A132" s="21"/>
      <c r="B132" s="40" t="s">
        <v>58</v>
      </c>
      <c r="C132" s="6" t="s">
        <v>17</v>
      </c>
      <c r="D132" s="7">
        <v>1550</v>
      </c>
      <c r="E132" s="7">
        <v>10000</v>
      </c>
      <c r="F132" s="7">
        <f t="shared" si="19"/>
        <v>15500000</v>
      </c>
      <c r="G132" s="25">
        <f t="shared" si="20"/>
        <v>1823.5294117647059</v>
      </c>
    </row>
    <row r="133" spans="1:7" x14ac:dyDescent="0.15">
      <c r="A133" s="21"/>
      <c r="B133" s="40" t="s">
        <v>63</v>
      </c>
      <c r="C133" s="6" t="s">
        <v>64</v>
      </c>
      <c r="D133" s="7">
        <v>12.8</v>
      </c>
      <c r="E133" s="7">
        <v>1600000</v>
      </c>
      <c r="F133" s="7">
        <f t="shared" si="19"/>
        <v>20480000</v>
      </c>
      <c r="G133" s="25">
        <f t="shared" si="20"/>
        <v>2409.4117647058824</v>
      </c>
    </row>
    <row r="134" spans="1:7" x14ac:dyDescent="0.15">
      <c r="A134" s="21"/>
      <c r="B134" s="40" t="s">
        <v>69</v>
      </c>
      <c r="C134" s="6" t="s">
        <v>70</v>
      </c>
      <c r="D134" s="7">
        <v>2</v>
      </c>
      <c r="E134" s="7">
        <v>2200000</v>
      </c>
      <c r="F134" s="7">
        <f t="shared" si="19"/>
        <v>4400000</v>
      </c>
      <c r="G134" s="25">
        <f t="shared" si="20"/>
        <v>517.64705882352939</v>
      </c>
    </row>
    <row r="135" spans="1:7" x14ac:dyDescent="0.15">
      <c r="A135" s="21"/>
      <c r="B135" s="40" t="s">
        <v>73</v>
      </c>
      <c r="C135" s="6" t="s">
        <v>53</v>
      </c>
      <c r="D135" s="7">
        <v>47.6</v>
      </c>
      <c r="E135" s="7">
        <v>260000</v>
      </c>
      <c r="F135" s="7">
        <f t="shared" si="19"/>
        <v>12376000</v>
      </c>
      <c r="G135" s="25">
        <f t="shared" si="20"/>
        <v>1456</v>
      </c>
    </row>
    <row r="136" spans="1:7" x14ac:dyDescent="0.15">
      <c r="A136" s="21"/>
      <c r="B136" s="40" t="s">
        <v>77</v>
      </c>
      <c r="C136" s="6" t="s">
        <v>78</v>
      </c>
      <c r="D136" s="7">
        <v>92</v>
      </c>
      <c r="E136" s="7">
        <v>85000</v>
      </c>
      <c r="F136" s="7">
        <f t="shared" si="19"/>
        <v>7820000</v>
      </c>
      <c r="G136" s="25">
        <f t="shared" si="20"/>
        <v>920</v>
      </c>
    </row>
    <row r="137" spans="1:7" x14ac:dyDescent="0.15">
      <c r="A137" s="21"/>
      <c r="B137" s="40" t="s">
        <v>81</v>
      </c>
      <c r="C137" s="6" t="s">
        <v>78</v>
      </c>
      <c r="D137" s="7">
        <v>85</v>
      </c>
      <c r="E137" s="7">
        <v>30000</v>
      </c>
      <c r="F137" s="7">
        <f t="shared" si="19"/>
        <v>2550000</v>
      </c>
      <c r="G137" s="25">
        <f t="shared" si="20"/>
        <v>300</v>
      </c>
    </row>
    <row r="138" spans="1:7" x14ac:dyDescent="0.15">
      <c r="A138" s="21"/>
      <c r="B138" s="40" t="s">
        <v>85</v>
      </c>
      <c r="C138" s="6" t="s">
        <v>86</v>
      </c>
      <c r="D138" s="7">
        <v>4</v>
      </c>
      <c r="E138" s="7">
        <v>125000</v>
      </c>
      <c r="F138" s="7">
        <f t="shared" si="19"/>
        <v>500000</v>
      </c>
      <c r="G138" s="25">
        <f t="shared" si="20"/>
        <v>58.823529411764703</v>
      </c>
    </row>
    <row r="139" spans="1:7" x14ac:dyDescent="0.15">
      <c r="A139" s="21"/>
      <c r="B139" s="40" t="s">
        <v>90</v>
      </c>
      <c r="C139" s="6" t="s">
        <v>17</v>
      </c>
      <c r="D139" s="7">
        <v>54</v>
      </c>
      <c r="E139" s="7">
        <v>75000</v>
      </c>
      <c r="F139" s="7">
        <f t="shared" si="19"/>
        <v>4050000</v>
      </c>
      <c r="G139" s="25">
        <f t="shared" si="20"/>
        <v>476.47058823529414</v>
      </c>
    </row>
    <row r="140" spans="1:7" x14ac:dyDescent="0.15">
      <c r="A140" s="21"/>
      <c r="B140" s="40" t="s">
        <v>94</v>
      </c>
      <c r="C140" s="6" t="s">
        <v>17</v>
      </c>
      <c r="D140" s="7">
        <v>15</v>
      </c>
      <c r="E140" s="7">
        <v>25000</v>
      </c>
      <c r="F140" s="7">
        <f t="shared" si="19"/>
        <v>375000</v>
      </c>
      <c r="G140" s="25">
        <f t="shared" si="20"/>
        <v>44.117647058823529</v>
      </c>
    </row>
    <row r="141" spans="1:7" x14ac:dyDescent="0.15">
      <c r="A141" s="21"/>
      <c r="B141" s="40" t="s">
        <v>97</v>
      </c>
      <c r="C141" s="6" t="s">
        <v>98</v>
      </c>
      <c r="D141" s="7">
        <v>20</v>
      </c>
      <c r="E141" s="7">
        <v>25000</v>
      </c>
      <c r="F141" s="7">
        <f t="shared" si="19"/>
        <v>500000</v>
      </c>
      <c r="G141" s="25">
        <f t="shared" si="20"/>
        <v>58.823529411764703</v>
      </c>
    </row>
    <row r="142" spans="1:7" x14ac:dyDescent="0.15">
      <c r="A142" s="21"/>
      <c r="B142" s="40" t="s">
        <v>100</v>
      </c>
      <c r="C142" s="6" t="s">
        <v>101</v>
      </c>
      <c r="D142" s="7">
        <v>2</v>
      </c>
      <c r="E142" s="7">
        <v>250000</v>
      </c>
      <c r="F142" s="7">
        <f t="shared" si="19"/>
        <v>500000</v>
      </c>
      <c r="G142" s="25">
        <f t="shared" si="20"/>
        <v>58.823529411764703</v>
      </c>
    </row>
    <row r="143" spans="1:7" x14ac:dyDescent="0.15">
      <c r="A143" s="21"/>
      <c r="B143" s="40" t="s">
        <v>102</v>
      </c>
      <c r="C143" s="6" t="s">
        <v>103</v>
      </c>
      <c r="D143" s="7">
        <v>5</v>
      </c>
      <c r="E143" s="7">
        <v>600000</v>
      </c>
      <c r="F143" s="7">
        <f t="shared" si="19"/>
        <v>3000000</v>
      </c>
      <c r="G143" s="25">
        <f t="shared" si="20"/>
        <v>352.94117647058823</v>
      </c>
    </row>
    <row r="144" spans="1:7" x14ac:dyDescent="0.15">
      <c r="A144" s="21"/>
      <c r="B144" s="42" t="s">
        <v>107</v>
      </c>
      <c r="C144" s="26"/>
      <c r="D144" s="7"/>
      <c r="E144" s="7"/>
      <c r="F144" s="12">
        <f>SUM(F131:F143)</f>
        <v>77377000</v>
      </c>
      <c r="G144" s="28">
        <f>SUM(G131:G143)</f>
        <v>9103.1764705882342</v>
      </c>
    </row>
    <row r="145" spans="1:7" x14ac:dyDescent="0.15">
      <c r="A145" s="21"/>
      <c r="B145" s="40" t="s">
        <v>110</v>
      </c>
      <c r="C145" s="6"/>
      <c r="D145" s="7"/>
      <c r="E145" s="7">
        <v>0.03</v>
      </c>
      <c r="F145" s="7">
        <f>E145*$F$144</f>
        <v>2321310</v>
      </c>
      <c r="G145" s="25">
        <f t="shared" ref="G145:G146" si="21">F145/$G$4</f>
        <v>273.09529411764709</v>
      </c>
    </row>
    <row r="146" spans="1:7" x14ac:dyDescent="0.15">
      <c r="A146" s="21"/>
      <c r="B146" s="40" t="s">
        <v>114</v>
      </c>
      <c r="C146" s="6"/>
      <c r="D146" s="7"/>
      <c r="E146" s="7">
        <v>0.25</v>
      </c>
      <c r="F146" s="7">
        <f>E146*$F$144</f>
        <v>19344250</v>
      </c>
      <c r="G146" s="25">
        <f t="shared" si="21"/>
        <v>2275.794117647059</v>
      </c>
    </row>
    <row r="147" spans="1:7" x14ac:dyDescent="0.15">
      <c r="A147" s="21"/>
      <c r="B147" s="41" t="s">
        <v>374</v>
      </c>
      <c r="C147" s="11"/>
      <c r="D147" s="7"/>
      <c r="E147" s="7"/>
      <c r="F147" s="12">
        <f>SUM(F144:F146)</f>
        <v>99042560</v>
      </c>
      <c r="G147" s="30">
        <f>SUM(G144:G146)</f>
        <v>11652.065882352941</v>
      </c>
    </row>
    <row r="148" spans="1:7" x14ac:dyDescent="0.15">
      <c r="A148" s="21" t="s">
        <v>121</v>
      </c>
      <c r="B148" s="21" t="s">
        <v>377</v>
      </c>
      <c r="C148" s="14"/>
      <c r="D148" s="7"/>
      <c r="E148" s="7"/>
      <c r="F148" s="7"/>
      <c r="G148" s="22"/>
    </row>
    <row r="149" spans="1:7" x14ac:dyDescent="0.15">
      <c r="A149" s="21"/>
      <c r="B149" s="40" t="s">
        <v>123</v>
      </c>
      <c r="C149" s="6" t="s">
        <v>17</v>
      </c>
      <c r="D149" s="7">
        <v>11000</v>
      </c>
      <c r="E149" s="7">
        <v>4000</v>
      </c>
      <c r="F149" s="7">
        <f t="shared" ref="F149:F166" si="22">D149*E149</f>
        <v>44000000</v>
      </c>
      <c r="G149" s="25">
        <f t="shared" ref="G149:G166" si="23">F149/$G$4</f>
        <v>5176.4705882352937</v>
      </c>
    </row>
    <row r="150" spans="1:7" x14ac:dyDescent="0.15">
      <c r="A150" s="21"/>
      <c r="B150" s="40" t="s">
        <v>63</v>
      </c>
      <c r="C150" s="6" t="s">
        <v>64</v>
      </c>
      <c r="D150" s="7">
        <v>30.95</v>
      </c>
      <c r="E150" s="7">
        <v>1600000</v>
      </c>
      <c r="F150" s="7">
        <f t="shared" si="22"/>
        <v>49520000</v>
      </c>
      <c r="G150" s="25">
        <f t="shared" si="23"/>
        <v>5825.8823529411766</v>
      </c>
    </row>
    <row r="151" spans="1:7" x14ac:dyDescent="0.15">
      <c r="A151" s="21"/>
      <c r="B151" s="40" t="s">
        <v>69</v>
      </c>
      <c r="C151" s="6" t="s">
        <v>103</v>
      </c>
      <c r="D151" s="7">
        <v>6</v>
      </c>
      <c r="E151" s="7">
        <v>2000000</v>
      </c>
      <c r="F151" s="7">
        <f t="shared" si="22"/>
        <v>12000000</v>
      </c>
      <c r="G151" s="25">
        <f t="shared" si="23"/>
        <v>1411.7647058823529</v>
      </c>
    </row>
    <row r="152" spans="1:7" x14ac:dyDescent="0.15">
      <c r="A152" s="21"/>
      <c r="B152" s="40" t="s">
        <v>134</v>
      </c>
      <c r="C152" s="6" t="s">
        <v>135</v>
      </c>
      <c r="D152" s="7">
        <v>15</v>
      </c>
      <c r="E152" s="7">
        <v>260000</v>
      </c>
      <c r="F152" s="7">
        <f t="shared" si="22"/>
        <v>3900000</v>
      </c>
      <c r="G152" s="25">
        <f t="shared" si="23"/>
        <v>458.8235294117647</v>
      </c>
    </row>
    <row r="153" spans="1:7" x14ac:dyDescent="0.15">
      <c r="A153" s="21"/>
      <c r="B153" s="40" t="s">
        <v>77</v>
      </c>
      <c r="C153" s="6" t="s">
        <v>78</v>
      </c>
      <c r="D153" s="7">
        <v>182</v>
      </c>
      <c r="E153" s="7">
        <v>85000</v>
      </c>
      <c r="F153" s="7">
        <f t="shared" si="22"/>
        <v>15470000</v>
      </c>
      <c r="G153" s="25">
        <f t="shared" si="23"/>
        <v>1820</v>
      </c>
    </row>
    <row r="154" spans="1:7" x14ac:dyDescent="0.15">
      <c r="A154" s="21"/>
      <c r="B154" s="40" t="s">
        <v>81</v>
      </c>
      <c r="C154" s="6" t="s">
        <v>78</v>
      </c>
      <c r="D154" s="7">
        <v>170</v>
      </c>
      <c r="E154" s="7">
        <v>30000</v>
      </c>
      <c r="F154" s="7">
        <f t="shared" si="22"/>
        <v>5100000</v>
      </c>
      <c r="G154" s="25">
        <f t="shared" si="23"/>
        <v>600</v>
      </c>
    </row>
    <row r="155" spans="1:7" x14ac:dyDescent="0.15">
      <c r="A155" s="21"/>
      <c r="B155" s="40" t="s">
        <v>85</v>
      </c>
      <c r="C155" s="6" t="s">
        <v>86</v>
      </c>
      <c r="D155" s="7">
        <v>20</v>
      </c>
      <c r="E155" s="7">
        <v>125000</v>
      </c>
      <c r="F155" s="7">
        <f t="shared" si="22"/>
        <v>2500000</v>
      </c>
      <c r="G155" s="25">
        <f t="shared" si="23"/>
        <v>294.11764705882354</v>
      </c>
    </row>
    <row r="156" spans="1:7" x14ac:dyDescent="0.15">
      <c r="A156" s="21"/>
      <c r="B156" s="40" t="s">
        <v>90</v>
      </c>
      <c r="C156" s="6" t="s">
        <v>17</v>
      </c>
      <c r="D156" s="7">
        <v>95</v>
      </c>
      <c r="E156" s="7">
        <v>75000</v>
      </c>
      <c r="F156" s="7">
        <f t="shared" si="22"/>
        <v>7125000</v>
      </c>
      <c r="G156" s="25">
        <f t="shared" si="23"/>
        <v>838.23529411764707</v>
      </c>
    </row>
    <row r="157" spans="1:7" x14ac:dyDescent="0.15">
      <c r="A157" s="21"/>
      <c r="B157" s="40" t="s">
        <v>94</v>
      </c>
      <c r="C157" s="6" t="s">
        <v>17</v>
      </c>
      <c r="D157" s="7">
        <v>20</v>
      </c>
      <c r="E157" s="7">
        <v>25000</v>
      </c>
      <c r="F157" s="7">
        <f t="shared" si="22"/>
        <v>500000</v>
      </c>
      <c r="G157" s="25">
        <f t="shared" si="23"/>
        <v>58.823529411764703</v>
      </c>
    </row>
    <row r="158" spans="1:7" x14ac:dyDescent="0.15">
      <c r="A158" s="21"/>
      <c r="B158" s="40" t="s">
        <v>144</v>
      </c>
      <c r="C158" s="6" t="s">
        <v>17</v>
      </c>
      <c r="D158" s="7">
        <v>35</v>
      </c>
      <c r="E158" s="7">
        <v>8000</v>
      </c>
      <c r="F158" s="7">
        <f t="shared" si="22"/>
        <v>280000</v>
      </c>
      <c r="G158" s="25">
        <f t="shared" si="23"/>
        <v>32.941176470588232</v>
      </c>
    </row>
    <row r="159" spans="1:7" x14ac:dyDescent="0.15">
      <c r="A159" s="21"/>
      <c r="B159" s="40" t="s">
        <v>97</v>
      </c>
      <c r="C159" s="6" t="s">
        <v>98</v>
      </c>
      <c r="D159" s="7">
        <v>30</v>
      </c>
      <c r="E159" s="7">
        <v>25000</v>
      </c>
      <c r="F159" s="7">
        <f t="shared" si="22"/>
        <v>750000</v>
      </c>
      <c r="G159" s="25">
        <f t="shared" si="23"/>
        <v>88.235294117647058</v>
      </c>
    </row>
    <row r="160" spans="1:7" x14ac:dyDescent="0.15">
      <c r="A160" s="21"/>
      <c r="B160" s="40" t="s">
        <v>100</v>
      </c>
      <c r="C160" s="6" t="s">
        <v>101</v>
      </c>
      <c r="D160" s="7">
        <v>4</v>
      </c>
      <c r="E160" s="7">
        <v>300000</v>
      </c>
      <c r="F160" s="7">
        <f t="shared" si="22"/>
        <v>1200000</v>
      </c>
      <c r="G160" s="25">
        <f t="shared" si="23"/>
        <v>141.1764705882353</v>
      </c>
    </row>
    <row r="161" spans="1:7" x14ac:dyDescent="0.15">
      <c r="A161" s="21"/>
      <c r="B161" s="40" t="s">
        <v>155</v>
      </c>
      <c r="C161" s="6" t="s">
        <v>151</v>
      </c>
      <c r="D161" s="7">
        <v>79.2</v>
      </c>
      <c r="E161" s="7">
        <v>850000</v>
      </c>
      <c r="F161" s="7">
        <f t="shared" si="22"/>
        <v>67320000</v>
      </c>
      <c r="G161" s="25">
        <f t="shared" si="23"/>
        <v>7920</v>
      </c>
    </row>
    <row r="162" spans="1:7" x14ac:dyDescent="0.15">
      <c r="A162" s="21"/>
      <c r="B162" s="40" t="s">
        <v>160</v>
      </c>
      <c r="C162" s="6" t="s">
        <v>151</v>
      </c>
      <c r="D162" s="7">
        <v>79.2</v>
      </c>
      <c r="E162" s="7">
        <v>900000</v>
      </c>
      <c r="F162" s="7">
        <f t="shared" si="22"/>
        <v>71280000</v>
      </c>
      <c r="G162" s="25">
        <f t="shared" si="23"/>
        <v>8385.8823529411766</v>
      </c>
    </row>
    <row r="163" spans="1:7" x14ac:dyDescent="0.15">
      <c r="A163" s="21"/>
      <c r="B163" s="40" t="s">
        <v>401</v>
      </c>
      <c r="C163" s="6" t="s">
        <v>151</v>
      </c>
      <c r="D163" s="7">
        <v>15.4</v>
      </c>
      <c r="E163" s="7">
        <v>750000</v>
      </c>
      <c r="F163" s="7">
        <f t="shared" si="22"/>
        <v>11550000</v>
      </c>
      <c r="G163" s="25">
        <f t="shared" si="23"/>
        <v>1358.8235294117646</v>
      </c>
    </row>
    <row r="164" spans="1:7" x14ac:dyDescent="0.15">
      <c r="A164" s="21"/>
      <c r="B164" s="40" t="s">
        <v>405</v>
      </c>
      <c r="C164" s="6" t="s">
        <v>151</v>
      </c>
      <c r="D164" s="7">
        <v>804.04</v>
      </c>
      <c r="E164" s="7">
        <v>110000</v>
      </c>
      <c r="F164" s="7">
        <f t="shared" si="22"/>
        <v>88444400</v>
      </c>
      <c r="G164" s="25">
        <f t="shared" si="23"/>
        <v>10405.223529411765</v>
      </c>
    </row>
    <row r="165" spans="1:7" x14ac:dyDescent="0.15">
      <c r="A165" s="21"/>
      <c r="B165" s="40" t="s">
        <v>170</v>
      </c>
      <c r="C165" s="6" t="s">
        <v>171</v>
      </c>
      <c r="D165" s="7">
        <v>469.5</v>
      </c>
      <c r="E165" s="7">
        <v>8500</v>
      </c>
      <c r="F165" s="7">
        <f t="shared" si="22"/>
        <v>3990750</v>
      </c>
      <c r="G165" s="25">
        <f t="shared" si="23"/>
        <v>469.5</v>
      </c>
    </row>
    <row r="166" spans="1:7" x14ac:dyDescent="0.15">
      <c r="A166" s="21"/>
      <c r="B166" s="40" t="s">
        <v>176</v>
      </c>
      <c r="C166" s="6" t="s">
        <v>151</v>
      </c>
      <c r="D166" s="7">
        <v>275.5</v>
      </c>
      <c r="E166" s="7">
        <v>62000</v>
      </c>
      <c r="F166" s="7">
        <f t="shared" si="22"/>
        <v>17081000</v>
      </c>
      <c r="G166" s="25">
        <f t="shared" si="23"/>
        <v>2009.5294117647059</v>
      </c>
    </row>
    <row r="167" spans="1:7" x14ac:dyDescent="0.15">
      <c r="A167" s="21"/>
      <c r="B167" s="41" t="s">
        <v>181</v>
      </c>
      <c r="C167" s="11"/>
      <c r="D167" s="7"/>
      <c r="E167" s="7"/>
      <c r="F167" s="12">
        <f>SUM(F149:F166)</f>
        <v>402011150</v>
      </c>
      <c r="G167" s="30">
        <f>SUM(G149:G166)</f>
        <v>47295.4294117647</v>
      </c>
    </row>
    <row r="168" spans="1:7" x14ac:dyDescent="0.15">
      <c r="A168" s="21"/>
      <c r="B168" s="40" t="s">
        <v>184</v>
      </c>
      <c r="C168" s="6"/>
      <c r="D168" s="7"/>
      <c r="E168" s="7">
        <v>0.05</v>
      </c>
      <c r="F168" s="7">
        <f>E168*$F$167</f>
        <v>20100557.5</v>
      </c>
      <c r="G168" s="25">
        <f t="shared" ref="G168:G172" si="24">F168/$G$4</f>
        <v>2364.7714705882354</v>
      </c>
    </row>
    <row r="169" spans="1:7" x14ac:dyDescent="0.15">
      <c r="A169" s="21"/>
      <c r="B169" s="40" t="s">
        <v>188</v>
      </c>
      <c r="C169" s="6"/>
      <c r="D169" s="7"/>
      <c r="E169" s="7">
        <v>0.1</v>
      </c>
      <c r="F169" s="7">
        <f t="shared" ref="F169:F172" si="25">E169*$F$167</f>
        <v>40201115</v>
      </c>
      <c r="G169" s="25">
        <f t="shared" si="24"/>
        <v>4729.5429411764708</v>
      </c>
    </row>
    <row r="170" spans="1:7" x14ac:dyDescent="0.15">
      <c r="A170" s="21"/>
      <c r="B170" s="40" t="s">
        <v>192</v>
      </c>
      <c r="C170" s="6"/>
      <c r="D170" s="7"/>
      <c r="E170" s="7">
        <v>0.05</v>
      </c>
      <c r="F170" s="7">
        <f t="shared" si="25"/>
        <v>20100557.5</v>
      </c>
      <c r="G170" s="25">
        <f t="shared" si="24"/>
        <v>2364.7714705882354</v>
      </c>
    </row>
    <row r="171" spans="1:7" x14ac:dyDescent="0.15">
      <c r="A171" s="21"/>
      <c r="B171" s="40" t="s">
        <v>193</v>
      </c>
      <c r="C171" s="6"/>
      <c r="D171" s="7"/>
      <c r="E171" s="7">
        <v>0.03</v>
      </c>
      <c r="F171" s="7">
        <f t="shared" si="25"/>
        <v>12060334.5</v>
      </c>
      <c r="G171" s="25">
        <f t="shared" si="24"/>
        <v>1418.8628823529411</v>
      </c>
    </row>
    <row r="172" spans="1:7" x14ac:dyDescent="0.15">
      <c r="A172" s="21"/>
      <c r="B172" s="40" t="s">
        <v>194</v>
      </c>
      <c r="C172" s="6"/>
      <c r="D172" s="7"/>
      <c r="E172" s="7">
        <v>0.25</v>
      </c>
      <c r="F172" s="7">
        <f t="shared" si="25"/>
        <v>100502787.5</v>
      </c>
      <c r="G172" s="25">
        <f t="shared" si="24"/>
        <v>11823.857352941177</v>
      </c>
    </row>
    <row r="173" spans="1:7" x14ac:dyDescent="0.15">
      <c r="A173" s="21"/>
      <c r="B173" s="42" t="s">
        <v>313</v>
      </c>
      <c r="C173" s="26"/>
      <c r="D173" s="7"/>
      <c r="E173" s="7"/>
      <c r="F173" s="12">
        <f>SUM(F167:F172)</f>
        <v>594976502</v>
      </c>
      <c r="G173" s="28">
        <f>SUM(G167:G172)</f>
        <v>69997.235529411759</v>
      </c>
    </row>
    <row r="174" spans="1:7" x14ac:dyDescent="0.15">
      <c r="A174" s="21" t="s">
        <v>200</v>
      </c>
      <c r="B174" s="21" t="s">
        <v>201</v>
      </c>
      <c r="C174" s="14"/>
      <c r="D174" s="7"/>
      <c r="E174" s="7"/>
      <c r="F174" s="7"/>
      <c r="G174" s="22"/>
    </row>
    <row r="175" spans="1:7" x14ac:dyDescent="0.15">
      <c r="A175" s="21"/>
      <c r="B175" s="40" t="s">
        <v>202</v>
      </c>
      <c r="C175" s="6" t="s">
        <v>17</v>
      </c>
      <c r="D175" s="7">
        <v>22</v>
      </c>
      <c r="E175" s="7">
        <v>75000</v>
      </c>
      <c r="F175" s="7">
        <f t="shared" ref="F175:F182" si="26">D175*E175</f>
        <v>1650000</v>
      </c>
      <c r="G175" s="25">
        <f t="shared" ref="G175:G182" si="27">F175/$G$4</f>
        <v>194.11764705882354</v>
      </c>
    </row>
    <row r="176" spans="1:7" x14ac:dyDescent="0.15">
      <c r="A176" s="21"/>
      <c r="B176" s="40" t="s">
        <v>94</v>
      </c>
      <c r="C176" s="6" t="s">
        <v>17</v>
      </c>
      <c r="D176" s="7">
        <v>362</v>
      </c>
      <c r="E176" s="7">
        <v>35000</v>
      </c>
      <c r="F176" s="7">
        <f t="shared" si="26"/>
        <v>12670000</v>
      </c>
      <c r="G176" s="25">
        <f t="shared" si="27"/>
        <v>1490.5882352941176</v>
      </c>
    </row>
    <row r="177" spans="1:7" x14ac:dyDescent="0.15">
      <c r="A177" s="21"/>
      <c r="B177" s="40" t="s">
        <v>207</v>
      </c>
      <c r="C177" s="6" t="s">
        <v>17</v>
      </c>
      <c r="D177" s="7">
        <v>516</v>
      </c>
      <c r="E177" s="7">
        <v>25000</v>
      </c>
      <c r="F177" s="7">
        <f t="shared" si="26"/>
        <v>12900000</v>
      </c>
      <c r="G177" s="25">
        <f t="shared" si="27"/>
        <v>1517.6470588235295</v>
      </c>
    </row>
    <row r="178" spans="1:7" x14ac:dyDescent="0.15">
      <c r="A178" s="21"/>
      <c r="B178" s="40" t="s">
        <v>210</v>
      </c>
      <c r="C178" s="6" t="s">
        <v>17</v>
      </c>
      <c r="D178" s="7">
        <v>58</v>
      </c>
      <c r="E178" s="7">
        <v>40000</v>
      </c>
      <c r="F178" s="7">
        <f t="shared" si="26"/>
        <v>2320000</v>
      </c>
      <c r="G178" s="25">
        <f t="shared" si="27"/>
        <v>272.94117647058823</v>
      </c>
    </row>
    <row r="179" spans="1:7" x14ac:dyDescent="0.15">
      <c r="A179" s="21"/>
      <c r="B179" s="40" t="s">
        <v>97</v>
      </c>
      <c r="C179" s="6" t="s">
        <v>214</v>
      </c>
      <c r="D179" s="7">
        <v>3</v>
      </c>
      <c r="E179" s="7">
        <v>750000</v>
      </c>
      <c r="F179" s="7">
        <f t="shared" si="26"/>
        <v>2250000</v>
      </c>
      <c r="G179" s="25">
        <f t="shared" si="27"/>
        <v>264.70588235294116</v>
      </c>
    </row>
    <row r="180" spans="1:7" x14ac:dyDescent="0.15">
      <c r="A180" s="21"/>
      <c r="B180" s="40" t="s">
        <v>85</v>
      </c>
      <c r="C180" s="6" t="s">
        <v>17</v>
      </c>
      <c r="D180" s="7">
        <v>5</v>
      </c>
      <c r="E180" s="7">
        <v>100000</v>
      </c>
      <c r="F180" s="7">
        <f t="shared" si="26"/>
        <v>500000</v>
      </c>
      <c r="G180" s="25">
        <f t="shared" si="27"/>
        <v>58.823529411764703</v>
      </c>
    </row>
    <row r="181" spans="1:7" x14ac:dyDescent="0.15">
      <c r="A181" s="21"/>
      <c r="B181" s="40" t="s">
        <v>217</v>
      </c>
      <c r="C181" s="6" t="s">
        <v>17</v>
      </c>
      <c r="D181" s="7">
        <v>854</v>
      </c>
      <c r="E181" s="7">
        <v>65000</v>
      </c>
      <c r="F181" s="7">
        <f t="shared" si="26"/>
        <v>55510000</v>
      </c>
      <c r="G181" s="25">
        <f t="shared" si="27"/>
        <v>6530.588235294118</v>
      </c>
    </row>
    <row r="182" spans="1:7" x14ac:dyDescent="0.15">
      <c r="A182" s="21"/>
      <c r="B182" s="40" t="s">
        <v>220</v>
      </c>
      <c r="C182" s="6" t="s">
        <v>17</v>
      </c>
      <c r="D182" s="7">
        <v>446</v>
      </c>
      <c r="E182" s="7">
        <v>120000</v>
      </c>
      <c r="F182" s="7">
        <f t="shared" si="26"/>
        <v>53520000</v>
      </c>
      <c r="G182" s="25">
        <f t="shared" si="27"/>
        <v>6296.4705882352937</v>
      </c>
    </row>
    <row r="183" spans="1:7" x14ac:dyDescent="0.15">
      <c r="A183" s="21"/>
      <c r="B183" s="41" t="s">
        <v>107</v>
      </c>
      <c r="C183" s="11"/>
      <c r="D183" s="7"/>
      <c r="E183" s="7"/>
      <c r="F183" s="12">
        <f>SUM(F175:F182)</f>
        <v>141320000</v>
      </c>
      <c r="G183" s="30">
        <f>SUM(G175:G182)</f>
        <v>16625.882352941175</v>
      </c>
    </row>
    <row r="184" spans="1:7" x14ac:dyDescent="0.15">
      <c r="A184" s="21"/>
      <c r="B184" s="40" t="s">
        <v>193</v>
      </c>
      <c r="C184" s="6"/>
      <c r="D184" s="7"/>
      <c r="E184" s="7">
        <v>0.03</v>
      </c>
      <c r="F184" s="7">
        <f>E184*$F$183</f>
        <v>4239600</v>
      </c>
      <c r="G184" s="25">
        <f t="shared" ref="G184:G185" si="28">F184/$G$4</f>
        <v>498.77647058823527</v>
      </c>
    </row>
    <row r="185" spans="1:7" x14ac:dyDescent="0.15">
      <c r="A185" s="21"/>
      <c r="B185" s="40" t="s">
        <v>194</v>
      </c>
      <c r="C185" s="6"/>
      <c r="D185" s="7"/>
      <c r="E185" s="7">
        <v>0.2</v>
      </c>
      <c r="F185" s="7">
        <f>E185*$F$183</f>
        <v>28264000</v>
      </c>
      <c r="G185" s="25">
        <f t="shared" si="28"/>
        <v>3325.1764705882351</v>
      </c>
    </row>
    <row r="186" spans="1:7" x14ac:dyDescent="0.15">
      <c r="A186" s="21"/>
      <c r="B186" s="41" t="s">
        <v>448</v>
      </c>
      <c r="C186" s="11"/>
      <c r="D186" s="7"/>
      <c r="E186" s="7"/>
      <c r="F186" s="12">
        <f>SUM(F183:F185)</f>
        <v>173823600</v>
      </c>
      <c r="G186" s="30">
        <f>SUM(G183:G185)</f>
        <v>20449.835294117645</v>
      </c>
    </row>
    <row r="187" spans="1:7" x14ac:dyDescent="0.15">
      <c r="A187" s="21"/>
      <c r="B187" s="41" t="s">
        <v>451</v>
      </c>
      <c r="C187" s="11"/>
      <c r="D187" s="7"/>
      <c r="E187" s="7"/>
      <c r="F187" s="12">
        <f>F147+F173+F186</f>
        <v>867842662</v>
      </c>
      <c r="G187" s="30">
        <f>G147+G173+G186</f>
        <v>102099.13670588234</v>
      </c>
    </row>
    <row r="188" spans="1:7" x14ac:dyDescent="0.15">
      <c r="A188" s="23" t="s">
        <v>454</v>
      </c>
      <c r="B188" s="23" t="s">
        <v>455</v>
      </c>
      <c r="C188" s="24"/>
      <c r="D188" s="34"/>
      <c r="E188" s="34"/>
      <c r="F188" s="34"/>
      <c r="G188" s="29"/>
    </row>
    <row r="189" spans="1:7" x14ac:dyDescent="0.15">
      <c r="A189" s="21" t="s">
        <v>50</v>
      </c>
      <c r="B189" s="21" t="s">
        <v>51</v>
      </c>
      <c r="C189" s="14"/>
      <c r="D189" s="7"/>
      <c r="E189" s="7"/>
      <c r="F189" s="7"/>
      <c r="G189" s="22"/>
    </row>
    <row r="190" spans="1:7" x14ac:dyDescent="0.15">
      <c r="A190" s="21"/>
      <c r="B190" s="40" t="s">
        <v>52</v>
      </c>
      <c r="C190" s="6" t="s">
        <v>53</v>
      </c>
      <c r="D190" s="7">
        <v>18.75</v>
      </c>
      <c r="E190" s="7">
        <v>100000</v>
      </c>
      <c r="F190" s="7">
        <f t="shared" ref="F190:F202" si="29">D190*E190</f>
        <v>1875000</v>
      </c>
      <c r="G190" s="25">
        <f t="shared" ref="G190:G202" si="30">F190/$G$4</f>
        <v>220.58823529411765</v>
      </c>
    </row>
    <row r="191" spans="1:7" x14ac:dyDescent="0.15">
      <c r="A191" s="21"/>
      <c r="B191" s="40" t="s">
        <v>58</v>
      </c>
      <c r="C191" s="6" t="s">
        <v>17</v>
      </c>
      <c r="D191" s="7">
        <v>600</v>
      </c>
      <c r="E191" s="7">
        <v>10000</v>
      </c>
      <c r="F191" s="7">
        <f t="shared" si="29"/>
        <v>6000000</v>
      </c>
      <c r="G191" s="25">
        <f t="shared" si="30"/>
        <v>705.88235294117646</v>
      </c>
    </row>
    <row r="192" spans="1:7" x14ac:dyDescent="0.15">
      <c r="A192" s="21"/>
      <c r="B192" s="40" t="s">
        <v>63</v>
      </c>
      <c r="C192" s="6" t="s">
        <v>64</v>
      </c>
      <c r="D192" s="7">
        <v>4.45</v>
      </c>
      <c r="E192" s="7">
        <v>1600000</v>
      </c>
      <c r="F192" s="7">
        <f t="shared" si="29"/>
        <v>7120000</v>
      </c>
      <c r="G192" s="25">
        <f t="shared" si="30"/>
        <v>837.64705882352939</v>
      </c>
    </row>
    <row r="193" spans="1:7" x14ac:dyDescent="0.15">
      <c r="A193" s="21"/>
      <c r="B193" s="40" t="s">
        <v>69</v>
      </c>
      <c r="C193" s="6" t="s">
        <v>70</v>
      </c>
      <c r="D193" s="7">
        <v>1</v>
      </c>
      <c r="E193" s="7">
        <v>2000000</v>
      </c>
      <c r="F193" s="7">
        <f t="shared" si="29"/>
        <v>2000000</v>
      </c>
      <c r="G193" s="25">
        <f t="shared" si="30"/>
        <v>235.29411764705881</v>
      </c>
    </row>
    <row r="194" spans="1:7" x14ac:dyDescent="0.15">
      <c r="A194" s="21"/>
      <c r="B194" s="40" t="s">
        <v>73</v>
      </c>
      <c r="C194" s="6" t="s">
        <v>53</v>
      </c>
      <c r="D194" s="7">
        <v>13.64</v>
      </c>
      <c r="E194" s="7">
        <v>260000</v>
      </c>
      <c r="F194" s="7">
        <f t="shared" si="29"/>
        <v>3546400</v>
      </c>
      <c r="G194" s="25">
        <f t="shared" si="30"/>
        <v>417.22352941176473</v>
      </c>
    </row>
    <row r="195" spans="1:7" x14ac:dyDescent="0.15">
      <c r="A195" s="21"/>
      <c r="B195" s="40" t="s">
        <v>77</v>
      </c>
      <c r="C195" s="6" t="s">
        <v>78</v>
      </c>
      <c r="D195" s="7">
        <v>31</v>
      </c>
      <c r="E195" s="7">
        <v>85000</v>
      </c>
      <c r="F195" s="7">
        <f t="shared" si="29"/>
        <v>2635000</v>
      </c>
      <c r="G195" s="25">
        <f t="shared" si="30"/>
        <v>310</v>
      </c>
    </row>
    <row r="196" spans="1:7" x14ac:dyDescent="0.15">
      <c r="A196" s="21"/>
      <c r="B196" s="40" t="s">
        <v>81</v>
      </c>
      <c r="C196" s="6" t="s">
        <v>78</v>
      </c>
      <c r="D196" s="7">
        <v>28</v>
      </c>
      <c r="E196" s="7">
        <v>30000</v>
      </c>
      <c r="F196" s="7">
        <f t="shared" si="29"/>
        <v>840000</v>
      </c>
      <c r="G196" s="25">
        <f t="shared" si="30"/>
        <v>98.82352941176471</v>
      </c>
    </row>
    <row r="197" spans="1:7" x14ac:dyDescent="0.15">
      <c r="A197" s="21"/>
      <c r="B197" s="40" t="s">
        <v>85</v>
      </c>
      <c r="C197" s="6" t="s">
        <v>86</v>
      </c>
      <c r="D197" s="7">
        <v>2</v>
      </c>
      <c r="E197" s="7">
        <v>125000</v>
      </c>
      <c r="F197" s="7">
        <f t="shared" si="29"/>
        <v>250000</v>
      </c>
      <c r="G197" s="25">
        <f t="shared" si="30"/>
        <v>29.411764705882351</v>
      </c>
    </row>
    <row r="198" spans="1:7" x14ac:dyDescent="0.15">
      <c r="A198" s="21"/>
      <c r="B198" s="40" t="s">
        <v>90</v>
      </c>
      <c r="C198" s="6" t="s">
        <v>17</v>
      </c>
      <c r="D198" s="7">
        <v>25</v>
      </c>
      <c r="E198" s="7">
        <v>75000</v>
      </c>
      <c r="F198" s="7">
        <f t="shared" si="29"/>
        <v>1875000</v>
      </c>
      <c r="G198" s="25">
        <f t="shared" si="30"/>
        <v>220.58823529411765</v>
      </c>
    </row>
    <row r="199" spans="1:7" x14ac:dyDescent="0.15">
      <c r="A199" s="21"/>
      <c r="B199" s="40" t="s">
        <v>94</v>
      </c>
      <c r="C199" s="6" t="s">
        <v>17</v>
      </c>
      <c r="D199" s="7">
        <v>10</v>
      </c>
      <c r="E199" s="7">
        <v>25000</v>
      </c>
      <c r="F199" s="7">
        <f t="shared" si="29"/>
        <v>250000</v>
      </c>
      <c r="G199" s="25">
        <f t="shared" si="30"/>
        <v>29.411764705882351</v>
      </c>
    </row>
    <row r="200" spans="1:7" x14ac:dyDescent="0.15">
      <c r="A200" s="21"/>
      <c r="B200" s="40" t="s">
        <v>97</v>
      </c>
      <c r="C200" s="6" t="s">
        <v>98</v>
      </c>
      <c r="D200" s="7">
        <v>10</v>
      </c>
      <c r="E200" s="7">
        <v>25000</v>
      </c>
      <c r="F200" s="7">
        <f t="shared" si="29"/>
        <v>250000</v>
      </c>
      <c r="G200" s="25">
        <f t="shared" si="30"/>
        <v>29.411764705882351</v>
      </c>
    </row>
    <row r="201" spans="1:7" x14ac:dyDescent="0.15">
      <c r="A201" s="21"/>
      <c r="B201" s="40" t="s">
        <v>100</v>
      </c>
      <c r="C201" s="6" t="s">
        <v>101</v>
      </c>
      <c r="D201" s="7">
        <v>1</v>
      </c>
      <c r="E201" s="7">
        <v>250000</v>
      </c>
      <c r="F201" s="7">
        <f t="shared" si="29"/>
        <v>250000</v>
      </c>
      <c r="G201" s="25">
        <f t="shared" si="30"/>
        <v>29.411764705882351</v>
      </c>
    </row>
    <row r="202" spans="1:7" x14ac:dyDescent="0.15">
      <c r="A202" s="21"/>
      <c r="B202" s="40" t="s">
        <v>102</v>
      </c>
      <c r="C202" s="6" t="s">
        <v>103</v>
      </c>
      <c r="D202" s="7">
        <v>2</v>
      </c>
      <c r="E202" s="7">
        <v>700000</v>
      </c>
      <c r="F202" s="7">
        <f t="shared" si="29"/>
        <v>1400000</v>
      </c>
      <c r="G202" s="25">
        <f t="shared" si="30"/>
        <v>164.70588235294119</v>
      </c>
    </row>
    <row r="203" spans="1:7" x14ac:dyDescent="0.15">
      <c r="A203" s="21"/>
      <c r="B203" s="41" t="s">
        <v>107</v>
      </c>
      <c r="C203" s="11"/>
      <c r="D203" s="7"/>
      <c r="E203" s="7"/>
      <c r="F203" s="12">
        <f>SUM(F190:F202)</f>
        <v>28291400</v>
      </c>
      <c r="G203" s="30">
        <f>SUM(G190:G202)</f>
        <v>3328.4</v>
      </c>
    </row>
    <row r="204" spans="1:7" x14ac:dyDescent="0.15">
      <c r="A204" s="21"/>
      <c r="B204" s="40" t="s">
        <v>110</v>
      </c>
      <c r="C204" s="6"/>
      <c r="D204" s="7"/>
      <c r="E204" s="7">
        <v>0.03</v>
      </c>
      <c r="F204" s="7">
        <f>E204*$F$203</f>
        <v>848742</v>
      </c>
      <c r="G204" s="25">
        <f t="shared" ref="G204:G205" si="31">F204/$G$4</f>
        <v>99.852000000000004</v>
      </c>
    </row>
    <row r="205" spans="1:7" x14ac:dyDescent="0.15">
      <c r="A205" s="21"/>
      <c r="B205" s="40" t="s">
        <v>114</v>
      </c>
      <c r="C205" s="6"/>
      <c r="D205" s="7"/>
      <c r="E205" s="7">
        <v>0.25</v>
      </c>
      <c r="F205" s="7">
        <f>E205*$F$203</f>
        <v>7072850</v>
      </c>
      <c r="G205" s="25">
        <f t="shared" si="31"/>
        <v>832.1</v>
      </c>
    </row>
    <row r="206" spans="1:7" x14ac:dyDescent="0.15">
      <c r="A206" s="21"/>
      <c r="B206" s="42" t="s">
        <v>482</v>
      </c>
      <c r="C206" s="26"/>
      <c r="D206" s="7"/>
      <c r="E206" s="7"/>
      <c r="F206" s="12">
        <f>SUM(F203:F205)</f>
        <v>36212992</v>
      </c>
      <c r="G206" s="28">
        <f>SUM(G203:G205)</f>
        <v>4260.3519999999999</v>
      </c>
    </row>
    <row r="207" spans="1:7" x14ac:dyDescent="0.15">
      <c r="A207" s="21" t="s">
        <v>121</v>
      </c>
      <c r="B207" s="21" t="s">
        <v>122</v>
      </c>
      <c r="C207" s="14"/>
      <c r="D207" s="7"/>
      <c r="E207" s="7"/>
      <c r="F207" s="7"/>
      <c r="G207" s="22"/>
    </row>
    <row r="208" spans="1:7" x14ac:dyDescent="0.15">
      <c r="A208" s="21"/>
      <c r="B208" s="40" t="s">
        <v>123</v>
      </c>
      <c r="C208" s="6" t="s">
        <v>17</v>
      </c>
      <c r="D208" s="7">
        <v>2600</v>
      </c>
      <c r="E208" s="7">
        <v>4000</v>
      </c>
      <c r="F208" s="7">
        <f t="shared" ref="F208:F225" si="32">D208*E208</f>
        <v>10400000</v>
      </c>
      <c r="G208" s="25">
        <f t="shared" ref="G208:G225" si="33">F208/$G$4</f>
        <v>1223.5294117647059</v>
      </c>
    </row>
    <row r="209" spans="1:7" x14ac:dyDescent="0.15">
      <c r="A209" s="21"/>
      <c r="B209" s="40" t="s">
        <v>63</v>
      </c>
      <c r="C209" s="6" t="s">
        <v>64</v>
      </c>
      <c r="D209" s="7">
        <v>7.95</v>
      </c>
      <c r="E209" s="7">
        <v>1600000</v>
      </c>
      <c r="F209" s="7">
        <f t="shared" si="32"/>
        <v>12720000</v>
      </c>
      <c r="G209" s="25">
        <f t="shared" si="33"/>
        <v>1496.4705882352941</v>
      </c>
    </row>
    <row r="210" spans="1:7" x14ac:dyDescent="0.15">
      <c r="A210" s="21"/>
      <c r="B210" s="40" t="s">
        <v>69</v>
      </c>
      <c r="C210" s="6" t="s">
        <v>103</v>
      </c>
      <c r="D210" s="7">
        <v>2</v>
      </c>
      <c r="E210" s="7">
        <v>2000000</v>
      </c>
      <c r="F210" s="7">
        <f t="shared" si="32"/>
        <v>4000000</v>
      </c>
      <c r="G210" s="25">
        <f t="shared" si="33"/>
        <v>470.58823529411762</v>
      </c>
    </row>
    <row r="211" spans="1:7" x14ac:dyDescent="0.15">
      <c r="A211" s="21"/>
      <c r="B211" s="40" t="s">
        <v>134</v>
      </c>
      <c r="C211" s="6" t="s">
        <v>135</v>
      </c>
      <c r="D211" s="7">
        <v>4.62</v>
      </c>
      <c r="E211" s="7">
        <v>260000</v>
      </c>
      <c r="F211" s="7">
        <f t="shared" si="32"/>
        <v>1201200</v>
      </c>
      <c r="G211" s="25">
        <f t="shared" si="33"/>
        <v>141.31764705882352</v>
      </c>
    </row>
    <row r="212" spans="1:7" x14ac:dyDescent="0.15">
      <c r="A212" s="21"/>
      <c r="B212" s="40" t="s">
        <v>77</v>
      </c>
      <c r="C212" s="6" t="s">
        <v>78</v>
      </c>
      <c r="D212" s="7">
        <v>52</v>
      </c>
      <c r="E212" s="7">
        <v>85000</v>
      </c>
      <c r="F212" s="7">
        <f t="shared" si="32"/>
        <v>4420000</v>
      </c>
      <c r="G212" s="25">
        <f t="shared" si="33"/>
        <v>520</v>
      </c>
    </row>
    <row r="213" spans="1:7" x14ac:dyDescent="0.15">
      <c r="A213" s="21"/>
      <c r="B213" s="40" t="s">
        <v>81</v>
      </c>
      <c r="C213" s="6" t="s">
        <v>78</v>
      </c>
      <c r="D213" s="7">
        <v>49</v>
      </c>
      <c r="E213" s="7">
        <v>30000</v>
      </c>
      <c r="F213" s="7">
        <f t="shared" si="32"/>
        <v>1470000</v>
      </c>
      <c r="G213" s="25">
        <f t="shared" si="33"/>
        <v>172.94117647058823</v>
      </c>
    </row>
    <row r="214" spans="1:7" x14ac:dyDescent="0.15">
      <c r="A214" s="21"/>
      <c r="B214" s="40" t="s">
        <v>85</v>
      </c>
      <c r="C214" s="6" t="s">
        <v>86</v>
      </c>
      <c r="D214" s="7">
        <v>5</v>
      </c>
      <c r="E214" s="7">
        <v>125000</v>
      </c>
      <c r="F214" s="7">
        <f t="shared" si="32"/>
        <v>625000</v>
      </c>
      <c r="G214" s="25">
        <f t="shared" si="33"/>
        <v>73.529411764705884</v>
      </c>
    </row>
    <row r="215" spans="1:7" x14ac:dyDescent="0.15">
      <c r="A215" s="21"/>
      <c r="B215" s="40" t="s">
        <v>90</v>
      </c>
      <c r="C215" s="6" t="s">
        <v>17</v>
      </c>
      <c r="D215" s="7">
        <v>25</v>
      </c>
      <c r="E215" s="7">
        <v>75000</v>
      </c>
      <c r="F215" s="7">
        <f t="shared" si="32"/>
        <v>1875000</v>
      </c>
      <c r="G215" s="25">
        <f t="shared" si="33"/>
        <v>220.58823529411765</v>
      </c>
    </row>
    <row r="216" spans="1:7" x14ac:dyDescent="0.15">
      <c r="A216" s="21"/>
      <c r="B216" s="40" t="s">
        <v>94</v>
      </c>
      <c r="C216" s="6" t="s">
        <v>17</v>
      </c>
      <c r="D216" s="7">
        <v>8</v>
      </c>
      <c r="E216" s="7">
        <v>25000</v>
      </c>
      <c r="F216" s="7">
        <f t="shared" si="32"/>
        <v>200000</v>
      </c>
      <c r="G216" s="25">
        <f t="shared" si="33"/>
        <v>23.529411764705884</v>
      </c>
    </row>
    <row r="217" spans="1:7" x14ac:dyDescent="0.15">
      <c r="A217" s="21"/>
      <c r="B217" s="40" t="s">
        <v>144</v>
      </c>
      <c r="C217" s="6" t="s">
        <v>17</v>
      </c>
      <c r="D217" s="7">
        <v>15</v>
      </c>
      <c r="E217" s="7">
        <v>8000</v>
      </c>
      <c r="F217" s="7">
        <f t="shared" si="32"/>
        <v>120000</v>
      </c>
      <c r="G217" s="25">
        <f t="shared" si="33"/>
        <v>14.117647058823529</v>
      </c>
    </row>
    <row r="218" spans="1:7" x14ac:dyDescent="0.15">
      <c r="A218" s="21"/>
      <c r="B218" s="40" t="s">
        <v>97</v>
      </c>
      <c r="C218" s="6" t="s">
        <v>98</v>
      </c>
      <c r="D218" s="7">
        <v>10</v>
      </c>
      <c r="E218" s="7">
        <v>25000</v>
      </c>
      <c r="F218" s="7">
        <f t="shared" si="32"/>
        <v>250000</v>
      </c>
      <c r="G218" s="25">
        <f t="shared" si="33"/>
        <v>29.411764705882351</v>
      </c>
    </row>
    <row r="219" spans="1:7" x14ac:dyDescent="0.15">
      <c r="A219" s="21"/>
      <c r="B219" s="40" t="s">
        <v>100</v>
      </c>
      <c r="C219" s="6" t="s">
        <v>101</v>
      </c>
      <c r="D219" s="7">
        <v>2</v>
      </c>
      <c r="E219" s="7">
        <v>250000</v>
      </c>
      <c r="F219" s="7">
        <f t="shared" si="32"/>
        <v>500000</v>
      </c>
      <c r="G219" s="25">
        <f t="shared" si="33"/>
        <v>58.823529411764703</v>
      </c>
    </row>
    <row r="220" spans="1:7" x14ac:dyDescent="0.15">
      <c r="A220" s="21"/>
      <c r="B220" s="40" t="s">
        <v>155</v>
      </c>
      <c r="C220" s="6" t="s">
        <v>151</v>
      </c>
      <c r="D220" s="7">
        <v>16.88</v>
      </c>
      <c r="E220" s="7">
        <v>850000</v>
      </c>
      <c r="F220" s="7">
        <f t="shared" si="32"/>
        <v>14348000</v>
      </c>
      <c r="G220" s="25">
        <f t="shared" si="33"/>
        <v>1688</v>
      </c>
    </row>
    <row r="221" spans="1:7" x14ac:dyDescent="0.15">
      <c r="A221" s="21"/>
      <c r="B221" s="40" t="s">
        <v>160</v>
      </c>
      <c r="C221" s="6" t="s">
        <v>151</v>
      </c>
      <c r="D221" s="7">
        <v>16.88</v>
      </c>
      <c r="E221" s="7">
        <v>900000</v>
      </c>
      <c r="F221" s="7">
        <f t="shared" si="32"/>
        <v>15192000</v>
      </c>
      <c r="G221" s="25">
        <f t="shared" si="33"/>
        <v>1787.2941176470588</v>
      </c>
    </row>
    <row r="222" spans="1:7" x14ac:dyDescent="0.15">
      <c r="A222" s="21"/>
      <c r="B222" s="40" t="s">
        <v>401</v>
      </c>
      <c r="C222" s="6" t="s">
        <v>151</v>
      </c>
      <c r="D222" s="7">
        <v>3.52</v>
      </c>
      <c r="E222" s="7">
        <v>750000</v>
      </c>
      <c r="F222" s="7">
        <f t="shared" si="32"/>
        <v>2640000</v>
      </c>
      <c r="G222" s="25">
        <f t="shared" si="33"/>
        <v>310.58823529411762</v>
      </c>
    </row>
    <row r="223" spans="1:7" x14ac:dyDescent="0.15">
      <c r="A223" s="21"/>
      <c r="B223" s="40" t="s">
        <v>405</v>
      </c>
      <c r="C223" s="6" t="s">
        <v>151</v>
      </c>
      <c r="D223" s="7">
        <v>149.72</v>
      </c>
      <c r="E223" s="7">
        <v>110000</v>
      </c>
      <c r="F223" s="7">
        <f t="shared" si="32"/>
        <v>16469200</v>
      </c>
      <c r="G223" s="25">
        <f t="shared" si="33"/>
        <v>1937.5529411764705</v>
      </c>
    </row>
    <row r="224" spans="1:7" x14ac:dyDescent="0.15">
      <c r="A224" s="21"/>
      <c r="B224" s="40" t="s">
        <v>170</v>
      </c>
      <c r="C224" s="6" t="s">
        <v>171</v>
      </c>
      <c r="D224" s="7">
        <v>84.7</v>
      </c>
      <c r="E224" s="7">
        <v>8500</v>
      </c>
      <c r="F224" s="7">
        <f t="shared" si="32"/>
        <v>719950</v>
      </c>
      <c r="G224" s="25">
        <f t="shared" si="33"/>
        <v>84.7</v>
      </c>
    </row>
    <row r="225" spans="1:7" x14ac:dyDescent="0.15">
      <c r="A225" s="21"/>
      <c r="B225" s="40" t="s">
        <v>176</v>
      </c>
      <c r="C225" s="6" t="s">
        <v>151</v>
      </c>
      <c r="D225" s="7">
        <v>32.5</v>
      </c>
      <c r="E225" s="7">
        <v>62000</v>
      </c>
      <c r="F225" s="7">
        <f t="shared" si="32"/>
        <v>2015000</v>
      </c>
      <c r="G225" s="25">
        <f t="shared" si="33"/>
        <v>237.05882352941177</v>
      </c>
    </row>
    <row r="226" spans="1:7" x14ac:dyDescent="0.15">
      <c r="A226" s="21"/>
      <c r="B226" s="41" t="s">
        <v>181</v>
      </c>
      <c r="C226" s="11"/>
      <c r="D226" s="7"/>
      <c r="E226" s="7"/>
      <c r="F226" s="12">
        <f>SUM(F208:F225)</f>
        <v>89165350</v>
      </c>
      <c r="G226" s="30">
        <f>SUM(G208:G225)</f>
        <v>10490.041176470591</v>
      </c>
    </row>
    <row r="227" spans="1:7" x14ac:dyDescent="0.15">
      <c r="A227" s="21"/>
      <c r="B227" s="40" t="s">
        <v>184</v>
      </c>
      <c r="C227" s="6"/>
      <c r="D227" s="7"/>
      <c r="E227" s="7">
        <v>0.05</v>
      </c>
      <c r="F227" s="7">
        <f>E227*$F$226</f>
        <v>4458267.5</v>
      </c>
      <c r="G227" s="25">
        <f t="shared" ref="G227:G231" si="34">F227/$G$4</f>
        <v>524.50205882352941</v>
      </c>
    </row>
    <row r="228" spans="1:7" x14ac:dyDescent="0.15">
      <c r="A228" s="21"/>
      <c r="B228" s="40" t="s">
        <v>188</v>
      </c>
      <c r="C228" s="6"/>
      <c r="D228" s="7"/>
      <c r="E228" s="7">
        <v>0.1</v>
      </c>
      <c r="F228" s="7">
        <f t="shared" ref="F228:F231" si="35">E228*$F$226</f>
        <v>8916535</v>
      </c>
      <c r="G228" s="25">
        <f t="shared" si="34"/>
        <v>1049.0041176470588</v>
      </c>
    </row>
    <row r="229" spans="1:7" x14ac:dyDescent="0.15">
      <c r="A229" s="21"/>
      <c r="B229" s="40" t="s">
        <v>192</v>
      </c>
      <c r="C229" s="6"/>
      <c r="D229" s="7"/>
      <c r="E229" s="7">
        <v>0.05</v>
      </c>
      <c r="F229" s="7">
        <f t="shared" si="35"/>
        <v>4458267.5</v>
      </c>
      <c r="G229" s="25">
        <f t="shared" si="34"/>
        <v>524.50205882352941</v>
      </c>
    </row>
    <row r="230" spans="1:7" x14ac:dyDescent="0.15">
      <c r="A230" s="21"/>
      <c r="B230" s="40" t="s">
        <v>193</v>
      </c>
      <c r="C230" s="6"/>
      <c r="D230" s="7"/>
      <c r="E230" s="7">
        <v>0.05</v>
      </c>
      <c r="F230" s="7">
        <f t="shared" si="35"/>
        <v>4458267.5</v>
      </c>
      <c r="G230" s="25">
        <f t="shared" si="34"/>
        <v>524.50205882352941</v>
      </c>
    </row>
    <row r="231" spans="1:7" x14ac:dyDescent="0.15">
      <c r="A231" s="21"/>
      <c r="B231" s="40" t="s">
        <v>194</v>
      </c>
      <c r="C231" s="6"/>
      <c r="D231" s="7"/>
      <c r="E231" s="7">
        <v>0.25</v>
      </c>
      <c r="F231" s="7">
        <f t="shared" si="35"/>
        <v>22291337.5</v>
      </c>
      <c r="G231" s="25">
        <f t="shared" si="34"/>
        <v>2622.5102941176469</v>
      </c>
    </row>
    <row r="232" spans="1:7" x14ac:dyDescent="0.15">
      <c r="A232" s="21"/>
      <c r="B232" s="41" t="s">
        <v>523</v>
      </c>
      <c r="C232" s="11"/>
      <c r="D232" s="7"/>
      <c r="E232" s="7"/>
      <c r="F232" s="12">
        <f>SUM(F226:F231)</f>
        <v>133748025</v>
      </c>
      <c r="G232" s="30">
        <f>SUM(G226:G231)</f>
        <v>15735.061764705884</v>
      </c>
    </row>
    <row r="233" spans="1:7" x14ac:dyDescent="0.15">
      <c r="A233" s="21" t="s">
        <v>200</v>
      </c>
      <c r="B233" s="21" t="s">
        <v>201</v>
      </c>
      <c r="C233" s="14"/>
      <c r="D233" s="35"/>
      <c r="E233" s="35"/>
      <c r="F233" s="35"/>
      <c r="G233" s="22"/>
    </row>
    <row r="234" spans="1:7" x14ac:dyDescent="0.15">
      <c r="A234" s="21"/>
      <c r="B234" s="40" t="s">
        <v>202</v>
      </c>
      <c r="C234" s="6" t="s">
        <v>17</v>
      </c>
      <c r="D234" s="7">
        <v>5</v>
      </c>
      <c r="E234" s="7">
        <v>75000</v>
      </c>
      <c r="F234" s="7">
        <f t="shared" ref="F234:F241" si="36">D234*E234</f>
        <v>375000</v>
      </c>
      <c r="G234" s="25">
        <f t="shared" ref="G234:G241" si="37">F234/$G$4</f>
        <v>44.117647058823529</v>
      </c>
    </row>
    <row r="235" spans="1:7" x14ac:dyDescent="0.15">
      <c r="A235" s="21"/>
      <c r="B235" s="40" t="s">
        <v>94</v>
      </c>
      <c r="C235" s="6" t="s">
        <v>17</v>
      </c>
      <c r="D235" s="7">
        <v>56</v>
      </c>
      <c r="E235" s="7">
        <v>35000</v>
      </c>
      <c r="F235" s="7">
        <f t="shared" si="36"/>
        <v>1960000</v>
      </c>
      <c r="G235" s="25">
        <f t="shared" si="37"/>
        <v>230.58823529411765</v>
      </c>
    </row>
    <row r="236" spans="1:7" x14ac:dyDescent="0.15">
      <c r="A236" s="21"/>
      <c r="B236" s="40" t="s">
        <v>207</v>
      </c>
      <c r="C236" s="6" t="s">
        <v>17</v>
      </c>
      <c r="D236" s="7">
        <v>102</v>
      </c>
      <c r="E236" s="7">
        <v>25000</v>
      </c>
      <c r="F236" s="7">
        <f t="shared" si="36"/>
        <v>2550000</v>
      </c>
      <c r="G236" s="25">
        <f t="shared" si="37"/>
        <v>300</v>
      </c>
    </row>
    <row r="237" spans="1:7" x14ac:dyDescent="0.15">
      <c r="A237" s="21"/>
      <c r="B237" s="40" t="s">
        <v>210</v>
      </c>
      <c r="C237" s="6" t="s">
        <v>17</v>
      </c>
      <c r="D237" s="7">
        <v>14</v>
      </c>
      <c r="E237" s="7">
        <v>40000</v>
      </c>
      <c r="F237" s="7">
        <f t="shared" si="36"/>
        <v>560000</v>
      </c>
      <c r="G237" s="25">
        <f t="shared" si="37"/>
        <v>65.882352941176464</v>
      </c>
    </row>
    <row r="238" spans="1:7" x14ac:dyDescent="0.15">
      <c r="A238" s="21"/>
      <c r="B238" s="40" t="s">
        <v>97</v>
      </c>
      <c r="C238" s="6" t="s">
        <v>214</v>
      </c>
      <c r="D238" s="7">
        <v>2</v>
      </c>
      <c r="E238" s="7">
        <v>750000</v>
      </c>
      <c r="F238" s="7">
        <f t="shared" si="36"/>
        <v>1500000</v>
      </c>
      <c r="G238" s="25">
        <f t="shared" si="37"/>
        <v>176.47058823529412</v>
      </c>
    </row>
    <row r="239" spans="1:7" x14ac:dyDescent="0.15">
      <c r="A239" s="21"/>
      <c r="B239" s="40" t="s">
        <v>85</v>
      </c>
      <c r="C239" s="6" t="s">
        <v>17</v>
      </c>
      <c r="D239" s="7">
        <v>2</v>
      </c>
      <c r="E239" s="7">
        <v>100000</v>
      </c>
      <c r="F239" s="7">
        <f t="shared" si="36"/>
        <v>200000</v>
      </c>
      <c r="G239" s="25">
        <f t="shared" si="37"/>
        <v>23.529411764705884</v>
      </c>
    </row>
    <row r="240" spans="1:7" x14ac:dyDescent="0.15">
      <c r="A240" s="21"/>
      <c r="B240" s="40" t="s">
        <v>217</v>
      </c>
      <c r="C240" s="6" t="s">
        <v>17</v>
      </c>
      <c r="D240" s="7">
        <v>130</v>
      </c>
      <c r="E240" s="7">
        <v>65000</v>
      </c>
      <c r="F240" s="7">
        <f t="shared" si="36"/>
        <v>8450000</v>
      </c>
      <c r="G240" s="25">
        <f t="shared" si="37"/>
        <v>994.11764705882354</v>
      </c>
    </row>
    <row r="241" spans="1:7" x14ac:dyDescent="0.15">
      <c r="A241" s="21"/>
      <c r="B241" s="40" t="s">
        <v>220</v>
      </c>
      <c r="C241" s="6"/>
      <c r="D241" s="7">
        <v>83</v>
      </c>
      <c r="E241" s="7">
        <v>120000</v>
      </c>
      <c r="F241" s="7">
        <f t="shared" si="36"/>
        <v>9960000</v>
      </c>
      <c r="G241" s="25">
        <f t="shared" si="37"/>
        <v>1171.7647058823529</v>
      </c>
    </row>
    <row r="242" spans="1:7" x14ac:dyDescent="0.15">
      <c r="A242" s="21"/>
      <c r="B242" s="41" t="s">
        <v>107</v>
      </c>
      <c r="C242" s="11"/>
      <c r="D242" s="12"/>
      <c r="E242" s="12"/>
      <c r="F242" s="12">
        <f>SUM(F234:F241)</f>
        <v>25555000</v>
      </c>
      <c r="G242" s="30">
        <f>SUM(G234:G241)</f>
        <v>3006.4705882352941</v>
      </c>
    </row>
    <row r="243" spans="1:7" x14ac:dyDescent="0.15">
      <c r="A243" s="21"/>
      <c r="B243" s="40" t="s">
        <v>193</v>
      </c>
      <c r="C243" s="6"/>
      <c r="D243" s="7"/>
      <c r="E243" s="7">
        <v>0.03</v>
      </c>
      <c r="F243" s="7">
        <f>E243*$F$242</f>
        <v>766650</v>
      </c>
      <c r="G243" s="25">
        <f t="shared" ref="G243:G244" si="38">F243/$G$4</f>
        <v>90.194117647058818</v>
      </c>
    </row>
    <row r="244" spans="1:7" x14ac:dyDescent="0.15">
      <c r="A244" s="21"/>
      <c r="B244" s="40" t="s">
        <v>194</v>
      </c>
      <c r="C244" s="6"/>
      <c r="D244" s="7"/>
      <c r="E244" s="7">
        <v>0.25</v>
      </c>
      <c r="F244" s="7">
        <f>E244*$F$242</f>
        <v>6388750</v>
      </c>
      <c r="G244" s="25">
        <f t="shared" si="38"/>
        <v>751.61764705882354</v>
      </c>
    </row>
    <row r="245" spans="1:7" x14ac:dyDescent="0.15">
      <c r="A245" s="21"/>
      <c r="B245" s="41" t="s">
        <v>541</v>
      </c>
      <c r="C245" s="11"/>
      <c r="D245" s="7"/>
      <c r="E245" s="7"/>
      <c r="F245" s="12">
        <f>SUM(F242:F244)</f>
        <v>32710400</v>
      </c>
      <c r="G245" s="30">
        <f>SUM(G242:G244)</f>
        <v>3848.2823529411762</v>
      </c>
    </row>
    <row r="246" spans="1:7" x14ac:dyDescent="0.15">
      <c r="A246" s="21"/>
      <c r="B246" s="41" t="s">
        <v>544</v>
      </c>
      <c r="C246" s="11"/>
      <c r="D246" s="7"/>
      <c r="E246" s="7"/>
      <c r="F246" s="12">
        <f>F206+F232+F245</f>
        <v>202671417</v>
      </c>
      <c r="G246" s="30">
        <f>G206+G232+G245</f>
        <v>23843.696117647061</v>
      </c>
    </row>
    <row r="247" spans="1:7" x14ac:dyDescent="0.15">
      <c r="A247" s="23" t="s">
        <v>547</v>
      </c>
      <c r="B247" s="23" t="s">
        <v>548</v>
      </c>
      <c r="C247" s="24"/>
      <c r="D247" s="34"/>
      <c r="E247" s="34"/>
      <c r="F247" s="34"/>
      <c r="G247" s="29"/>
    </row>
    <row r="248" spans="1:7" x14ac:dyDescent="0.15">
      <c r="A248" s="21" t="s">
        <v>50</v>
      </c>
      <c r="B248" s="21" t="s">
        <v>51</v>
      </c>
      <c r="C248" s="14"/>
      <c r="D248" s="7"/>
      <c r="E248" s="7"/>
      <c r="F248" s="7"/>
      <c r="G248" s="22"/>
    </row>
    <row r="249" spans="1:7" x14ac:dyDescent="0.15">
      <c r="A249" s="21"/>
      <c r="B249" s="40" t="s">
        <v>52</v>
      </c>
      <c r="C249" s="6" t="s">
        <v>53</v>
      </c>
      <c r="D249" s="7">
        <v>21.05</v>
      </c>
      <c r="E249" s="7">
        <v>100000</v>
      </c>
      <c r="F249" s="7">
        <f t="shared" ref="F249:F261" si="39">D249*E249</f>
        <v>2105000</v>
      </c>
      <c r="G249" s="25">
        <f t="shared" ref="G249:G261" si="40">F249/$G$4</f>
        <v>247.64705882352942</v>
      </c>
    </row>
    <row r="250" spans="1:7" x14ac:dyDescent="0.15">
      <c r="A250" s="21"/>
      <c r="B250" s="40" t="s">
        <v>58</v>
      </c>
      <c r="C250" s="6" t="s">
        <v>17</v>
      </c>
      <c r="D250" s="7">
        <v>700</v>
      </c>
      <c r="E250" s="7">
        <v>10000</v>
      </c>
      <c r="F250" s="7">
        <f t="shared" si="39"/>
        <v>7000000</v>
      </c>
      <c r="G250" s="25">
        <f t="shared" si="40"/>
        <v>823.52941176470586</v>
      </c>
    </row>
    <row r="251" spans="1:7" x14ac:dyDescent="0.15">
      <c r="A251" s="21"/>
      <c r="B251" s="40" t="s">
        <v>63</v>
      </c>
      <c r="C251" s="6" t="s">
        <v>64</v>
      </c>
      <c r="D251" s="7">
        <v>5.03</v>
      </c>
      <c r="E251" s="7">
        <v>1600000</v>
      </c>
      <c r="F251" s="7">
        <f t="shared" si="39"/>
        <v>8048000</v>
      </c>
      <c r="G251" s="25">
        <f t="shared" si="40"/>
        <v>946.82352941176475</v>
      </c>
    </row>
    <row r="252" spans="1:7" x14ac:dyDescent="0.15">
      <c r="A252" s="21"/>
      <c r="B252" s="40" t="s">
        <v>69</v>
      </c>
      <c r="C252" s="6" t="s">
        <v>70</v>
      </c>
      <c r="D252" s="7">
        <v>1</v>
      </c>
      <c r="E252" s="7">
        <v>2000000</v>
      </c>
      <c r="F252" s="7">
        <f t="shared" si="39"/>
        <v>2000000</v>
      </c>
      <c r="G252" s="25">
        <f t="shared" si="40"/>
        <v>235.29411764705881</v>
      </c>
    </row>
    <row r="253" spans="1:7" x14ac:dyDescent="0.15">
      <c r="A253" s="21"/>
      <c r="B253" s="40" t="s">
        <v>73</v>
      </c>
      <c r="C253" s="6" t="s">
        <v>53</v>
      </c>
      <c r="D253" s="7">
        <v>15.78</v>
      </c>
      <c r="E253" s="7">
        <v>260000</v>
      </c>
      <c r="F253" s="7">
        <f t="shared" si="39"/>
        <v>4102800</v>
      </c>
      <c r="G253" s="25">
        <f t="shared" si="40"/>
        <v>482.68235294117648</v>
      </c>
    </row>
    <row r="254" spans="1:7" x14ac:dyDescent="0.15">
      <c r="A254" s="21"/>
      <c r="B254" s="40" t="s">
        <v>77</v>
      </c>
      <c r="C254" s="6" t="s">
        <v>78</v>
      </c>
      <c r="D254" s="7">
        <v>37</v>
      </c>
      <c r="E254" s="7">
        <v>85000</v>
      </c>
      <c r="F254" s="7">
        <f t="shared" si="39"/>
        <v>3145000</v>
      </c>
      <c r="G254" s="25">
        <f t="shared" si="40"/>
        <v>370</v>
      </c>
    </row>
    <row r="255" spans="1:7" x14ac:dyDescent="0.15">
      <c r="A255" s="21"/>
      <c r="B255" s="40" t="s">
        <v>81</v>
      </c>
      <c r="C255" s="6" t="s">
        <v>78</v>
      </c>
      <c r="D255" s="7">
        <v>34</v>
      </c>
      <c r="E255" s="7">
        <v>30000</v>
      </c>
      <c r="F255" s="7">
        <f t="shared" si="39"/>
        <v>1020000</v>
      </c>
      <c r="G255" s="25">
        <f t="shared" si="40"/>
        <v>120</v>
      </c>
    </row>
    <row r="256" spans="1:7" x14ac:dyDescent="0.15">
      <c r="A256" s="21"/>
      <c r="B256" s="40" t="s">
        <v>85</v>
      </c>
      <c r="C256" s="6" t="s">
        <v>86</v>
      </c>
      <c r="D256" s="7">
        <v>3</v>
      </c>
      <c r="E256" s="7">
        <v>125000</v>
      </c>
      <c r="F256" s="7">
        <f t="shared" si="39"/>
        <v>375000</v>
      </c>
      <c r="G256" s="25">
        <f t="shared" si="40"/>
        <v>44.117647058823529</v>
      </c>
    </row>
    <row r="257" spans="1:7" x14ac:dyDescent="0.15">
      <c r="A257" s="21"/>
      <c r="B257" s="40" t="s">
        <v>90</v>
      </c>
      <c r="C257" s="6" t="s">
        <v>17</v>
      </c>
      <c r="D257" s="7">
        <v>52</v>
      </c>
      <c r="E257" s="7">
        <v>75000</v>
      </c>
      <c r="F257" s="7">
        <f t="shared" si="39"/>
        <v>3900000</v>
      </c>
      <c r="G257" s="25">
        <f t="shared" si="40"/>
        <v>458.8235294117647</v>
      </c>
    </row>
    <row r="258" spans="1:7" x14ac:dyDescent="0.15">
      <c r="A258" s="21"/>
      <c r="B258" s="40" t="s">
        <v>94</v>
      </c>
      <c r="C258" s="6" t="s">
        <v>17</v>
      </c>
      <c r="D258" s="7">
        <v>15</v>
      </c>
      <c r="E258" s="7">
        <v>25000</v>
      </c>
      <c r="F258" s="7">
        <f t="shared" si="39"/>
        <v>375000</v>
      </c>
      <c r="G258" s="25">
        <f t="shared" si="40"/>
        <v>44.117647058823529</v>
      </c>
    </row>
    <row r="259" spans="1:7" x14ac:dyDescent="0.15">
      <c r="A259" s="21"/>
      <c r="B259" s="40" t="s">
        <v>97</v>
      </c>
      <c r="C259" s="6" t="s">
        <v>98</v>
      </c>
      <c r="D259" s="7">
        <v>15</v>
      </c>
      <c r="E259" s="7">
        <v>25000</v>
      </c>
      <c r="F259" s="7">
        <f t="shared" si="39"/>
        <v>375000</v>
      </c>
      <c r="G259" s="25">
        <f t="shared" si="40"/>
        <v>44.117647058823529</v>
      </c>
    </row>
    <row r="260" spans="1:7" x14ac:dyDescent="0.15">
      <c r="A260" s="21"/>
      <c r="B260" s="40" t="s">
        <v>100</v>
      </c>
      <c r="C260" s="6" t="s">
        <v>101</v>
      </c>
      <c r="D260" s="7">
        <v>1</v>
      </c>
      <c r="E260" s="7">
        <v>250000</v>
      </c>
      <c r="F260" s="7">
        <f t="shared" si="39"/>
        <v>250000</v>
      </c>
      <c r="G260" s="25">
        <f t="shared" si="40"/>
        <v>29.411764705882351</v>
      </c>
    </row>
    <row r="261" spans="1:7" x14ac:dyDescent="0.15">
      <c r="A261" s="21"/>
      <c r="B261" s="40" t="s">
        <v>102</v>
      </c>
      <c r="C261" s="6" t="s">
        <v>103</v>
      </c>
      <c r="D261" s="7">
        <v>3</v>
      </c>
      <c r="E261" s="7">
        <v>700000</v>
      </c>
      <c r="F261" s="7">
        <f t="shared" si="39"/>
        <v>2100000</v>
      </c>
      <c r="G261" s="25">
        <f t="shared" si="40"/>
        <v>247.05882352941177</v>
      </c>
    </row>
    <row r="262" spans="1:7" x14ac:dyDescent="0.15">
      <c r="A262" s="21"/>
      <c r="B262" s="41" t="s">
        <v>107</v>
      </c>
      <c r="C262" s="11"/>
      <c r="D262" s="7"/>
      <c r="E262" s="7"/>
      <c r="F262" s="12">
        <f>SUM(F249:F261)</f>
        <v>34795800</v>
      </c>
      <c r="G262" s="30">
        <f>SUM(G249:G261)</f>
        <v>4093.6235294117646</v>
      </c>
    </row>
    <row r="263" spans="1:7" x14ac:dyDescent="0.15">
      <c r="A263" s="21"/>
      <c r="B263" s="40" t="s">
        <v>110</v>
      </c>
      <c r="C263" s="6"/>
      <c r="D263" s="7"/>
      <c r="E263" s="7">
        <v>0.03</v>
      </c>
      <c r="F263" s="7">
        <f>E263*$F$262</f>
        <v>1043874</v>
      </c>
      <c r="G263" s="25">
        <f t="shared" ref="G263:G264" si="41">F263/$G$4</f>
        <v>122.80870588235294</v>
      </c>
    </row>
    <row r="264" spans="1:7" x14ac:dyDescent="0.15">
      <c r="A264" s="21"/>
      <c r="B264" s="40" t="s">
        <v>114</v>
      </c>
      <c r="C264" s="6"/>
      <c r="D264" s="7"/>
      <c r="E264" s="7">
        <v>0.25</v>
      </c>
      <c r="F264" s="7">
        <f>E264*$F$262</f>
        <v>8698950</v>
      </c>
      <c r="G264" s="25">
        <f t="shared" si="41"/>
        <v>1023.4058823529411</v>
      </c>
    </row>
    <row r="265" spans="1:7" x14ac:dyDescent="0.15">
      <c r="A265" s="21"/>
      <c r="B265" s="42" t="s">
        <v>271</v>
      </c>
      <c r="C265" s="26"/>
      <c r="D265" s="7"/>
      <c r="E265" s="7"/>
      <c r="F265" s="12">
        <f>SUM(F262:F264)</f>
        <v>44538624</v>
      </c>
      <c r="G265" s="28">
        <f>SUM(G262:G264)</f>
        <v>5239.8381176470584</v>
      </c>
    </row>
    <row r="266" spans="1:7" x14ac:dyDescent="0.15">
      <c r="A266" s="21" t="s">
        <v>121</v>
      </c>
      <c r="B266" s="21" t="s">
        <v>122</v>
      </c>
      <c r="C266" s="14"/>
      <c r="D266" s="7"/>
      <c r="E266" s="7"/>
      <c r="F266" s="7"/>
      <c r="G266" s="22"/>
    </row>
    <row r="267" spans="1:7" x14ac:dyDescent="0.15">
      <c r="A267" s="21"/>
      <c r="B267" s="40" t="s">
        <v>123</v>
      </c>
      <c r="C267" s="6" t="s">
        <v>17</v>
      </c>
      <c r="D267" s="7">
        <v>4300</v>
      </c>
      <c r="E267" s="7">
        <v>4000</v>
      </c>
      <c r="F267" s="7">
        <f t="shared" ref="F267:F284" si="42">D267*E267</f>
        <v>17200000</v>
      </c>
      <c r="G267" s="25">
        <f t="shared" ref="G267:G284" si="43">F267/$G$4</f>
        <v>2023.5294117647059</v>
      </c>
    </row>
    <row r="268" spans="1:7" x14ac:dyDescent="0.15">
      <c r="A268" s="21"/>
      <c r="B268" s="40" t="s">
        <v>63</v>
      </c>
      <c r="C268" s="6" t="s">
        <v>64</v>
      </c>
      <c r="D268" s="7">
        <v>12.87</v>
      </c>
      <c r="E268" s="7">
        <v>1600000</v>
      </c>
      <c r="F268" s="7">
        <f t="shared" si="42"/>
        <v>20592000</v>
      </c>
      <c r="G268" s="25">
        <f t="shared" si="43"/>
        <v>2422.5882352941176</v>
      </c>
    </row>
    <row r="269" spans="1:7" x14ac:dyDescent="0.15">
      <c r="A269" s="21"/>
      <c r="B269" s="40" t="s">
        <v>69</v>
      </c>
      <c r="C269" s="6" t="s">
        <v>103</v>
      </c>
      <c r="D269" s="7">
        <v>3</v>
      </c>
      <c r="E269" s="7">
        <v>2000000</v>
      </c>
      <c r="F269" s="7">
        <f t="shared" si="42"/>
        <v>6000000</v>
      </c>
      <c r="G269" s="25">
        <f t="shared" si="43"/>
        <v>705.88235294117646</v>
      </c>
    </row>
    <row r="270" spans="1:7" x14ac:dyDescent="0.15">
      <c r="A270" s="21"/>
      <c r="B270" s="40" t="s">
        <v>134</v>
      </c>
      <c r="C270" s="6" t="s">
        <v>135</v>
      </c>
      <c r="D270" s="7">
        <v>6</v>
      </c>
      <c r="E270" s="7">
        <v>260000</v>
      </c>
      <c r="F270" s="7">
        <f t="shared" si="42"/>
        <v>1560000</v>
      </c>
      <c r="G270" s="25">
        <f t="shared" si="43"/>
        <v>183.52941176470588</v>
      </c>
    </row>
    <row r="271" spans="1:7" x14ac:dyDescent="0.15">
      <c r="A271" s="21"/>
      <c r="B271" s="40" t="s">
        <v>77</v>
      </c>
      <c r="C271" s="6" t="s">
        <v>78</v>
      </c>
      <c r="D271" s="7">
        <v>67</v>
      </c>
      <c r="E271" s="7">
        <v>85000</v>
      </c>
      <c r="F271" s="7">
        <f t="shared" si="42"/>
        <v>5695000</v>
      </c>
      <c r="G271" s="25">
        <f t="shared" si="43"/>
        <v>670</v>
      </c>
    </row>
    <row r="272" spans="1:7" x14ac:dyDescent="0.15">
      <c r="A272" s="21"/>
      <c r="B272" s="40" t="s">
        <v>81</v>
      </c>
      <c r="C272" s="6" t="s">
        <v>78</v>
      </c>
      <c r="D272" s="7">
        <v>55</v>
      </c>
      <c r="E272" s="7">
        <v>30000</v>
      </c>
      <c r="F272" s="7">
        <f t="shared" si="42"/>
        <v>1650000</v>
      </c>
      <c r="G272" s="25">
        <f t="shared" si="43"/>
        <v>194.11764705882354</v>
      </c>
    </row>
    <row r="273" spans="1:7" x14ac:dyDescent="0.15">
      <c r="A273" s="21"/>
      <c r="B273" s="40" t="s">
        <v>85</v>
      </c>
      <c r="C273" s="6" t="s">
        <v>86</v>
      </c>
      <c r="D273" s="7">
        <v>5</v>
      </c>
      <c r="E273" s="7">
        <v>125000</v>
      </c>
      <c r="F273" s="7">
        <f t="shared" si="42"/>
        <v>625000</v>
      </c>
      <c r="G273" s="25">
        <f t="shared" si="43"/>
        <v>73.529411764705884</v>
      </c>
    </row>
    <row r="274" spans="1:7" x14ac:dyDescent="0.15">
      <c r="A274" s="21"/>
      <c r="B274" s="40" t="s">
        <v>90</v>
      </c>
      <c r="C274" s="6" t="s">
        <v>17</v>
      </c>
      <c r="D274" s="7">
        <v>45</v>
      </c>
      <c r="E274" s="7">
        <v>75000</v>
      </c>
      <c r="F274" s="7">
        <f t="shared" si="42"/>
        <v>3375000</v>
      </c>
      <c r="G274" s="25">
        <f t="shared" si="43"/>
        <v>397.05882352941177</v>
      </c>
    </row>
    <row r="275" spans="1:7" x14ac:dyDescent="0.15">
      <c r="A275" s="21"/>
      <c r="B275" s="40" t="s">
        <v>94</v>
      </c>
      <c r="C275" s="6" t="s">
        <v>17</v>
      </c>
      <c r="D275" s="7">
        <v>15</v>
      </c>
      <c r="E275" s="7">
        <v>25000</v>
      </c>
      <c r="F275" s="7">
        <f t="shared" si="42"/>
        <v>375000</v>
      </c>
      <c r="G275" s="25">
        <f t="shared" si="43"/>
        <v>44.117647058823529</v>
      </c>
    </row>
    <row r="276" spans="1:7" x14ac:dyDescent="0.15">
      <c r="A276" s="21"/>
      <c r="B276" s="40" t="s">
        <v>144</v>
      </c>
      <c r="C276" s="6" t="s">
        <v>17</v>
      </c>
      <c r="D276" s="7">
        <v>15</v>
      </c>
      <c r="E276" s="7">
        <v>8000</v>
      </c>
      <c r="F276" s="7">
        <f t="shared" si="42"/>
        <v>120000</v>
      </c>
      <c r="G276" s="25">
        <f t="shared" si="43"/>
        <v>14.117647058823529</v>
      </c>
    </row>
    <row r="277" spans="1:7" x14ac:dyDescent="0.15">
      <c r="A277" s="21"/>
      <c r="B277" s="40" t="s">
        <v>97</v>
      </c>
      <c r="C277" s="6" t="s">
        <v>98</v>
      </c>
      <c r="D277" s="7">
        <v>10</v>
      </c>
      <c r="E277" s="7">
        <v>25000</v>
      </c>
      <c r="F277" s="7">
        <f t="shared" si="42"/>
        <v>250000</v>
      </c>
      <c r="G277" s="25">
        <f t="shared" si="43"/>
        <v>29.411764705882351</v>
      </c>
    </row>
    <row r="278" spans="1:7" x14ac:dyDescent="0.15">
      <c r="A278" s="21"/>
      <c r="B278" s="40" t="s">
        <v>100</v>
      </c>
      <c r="C278" s="6" t="s">
        <v>101</v>
      </c>
      <c r="D278" s="7">
        <v>2</v>
      </c>
      <c r="E278" s="7">
        <v>250000</v>
      </c>
      <c r="F278" s="7">
        <f t="shared" si="42"/>
        <v>500000</v>
      </c>
      <c r="G278" s="25">
        <f t="shared" si="43"/>
        <v>58.823529411764703</v>
      </c>
    </row>
    <row r="279" spans="1:7" x14ac:dyDescent="0.15">
      <c r="A279" s="21"/>
      <c r="B279" s="40" t="s">
        <v>155</v>
      </c>
      <c r="C279" s="6" t="s">
        <v>151</v>
      </c>
      <c r="D279" s="7">
        <v>15.8</v>
      </c>
      <c r="E279" s="7">
        <v>850000</v>
      </c>
      <c r="F279" s="7">
        <f t="shared" si="42"/>
        <v>13430000</v>
      </c>
      <c r="G279" s="25">
        <f t="shared" si="43"/>
        <v>1580</v>
      </c>
    </row>
    <row r="280" spans="1:7" x14ac:dyDescent="0.15">
      <c r="A280" s="21"/>
      <c r="B280" s="40" t="s">
        <v>160</v>
      </c>
      <c r="C280" s="6" t="s">
        <v>151</v>
      </c>
      <c r="D280" s="7">
        <v>15.8</v>
      </c>
      <c r="E280" s="7">
        <v>900000</v>
      </c>
      <c r="F280" s="7">
        <f t="shared" si="42"/>
        <v>14220000</v>
      </c>
      <c r="G280" s="25">
        <f t="shared" si="43"/>
        <v>1672.9411764705883</v>
      </c>
    </row>
    <row r="281" spans="1:7" x14ac:dyDescent="0.15">
      <c r="A281" s="21"/>
      <c r="B281" s="40" t="s">
        <v>401</v>
      </c>
      <c r="C281" s="6" t="s">
        <v>151</v>
      </c>
      <c r="D281" s="7">
        <v>8.8000000000000007</v>
      </c>
      <c r="E281" s="7">
        <v>750000</v>
      </c>
      <c r="F281" s="7">
        <f t="shared" si="42"/>
        <v>6600000.0000000009</v>
      </c>
      <c r="G281" s="25">
        <f t="shared" si="43"/>
        <v>776.47058823529426</v>
      </c>
    </row>
    <row r="282" spans="1:7" x14ac:dyDescent="0.15">
      <c r="A282" s="21"/>
      <c r="B282" s="40" t="s">
        <v>405</v>
      </c>
      <c r="C282" s="6" t="s">
        <v>151</v>
      </c>
      <c r="D282" s="7">
        <v>143.63</v>
      </c>
      <c r="E282" s="7">
        <v>110000</v>
      </c>
      <c r="F282" s="7">
        <f t="shared" si="42"/>
        <v>15799300</v>
      </c>
      <c r="G282" s="25">
        <f t="shared" si="43"/>
        <v>1858.7411764705882</v>
      </c>
    </row>
    <row r="283" spans="1:7" x14ac:dyDescent="0.15">
      <c r="A283" s="21"/>
      <c r="B283" s="40" t="s">
        <v>170</v>
      </c>
      <c r="C283" s="6" t="s">
        <v>171</v>
      </c>
      <c r="D283" s="7">
        <v>126.83</v>
      </c>
      <c r="E283" s="7">
        <v>8500</v>
      </c>
      <c r="F283" s="7">
        <f t="shared" si="42"/>
        <v>1078055</v>
      </c>
      <c r="G283" s="25">
        <f t="shared" si="43"/>
        <v>126.83</v>
      </c>
    </row>
    <row r="284" spans="1:7" x14ac:dyDescent="0.15">
      <c r="A284" s="21"/>
      <c r="B284" s="40" t="s">
        <v>176</v>
      </c>
      <c r="C284" s="6" t="s">
        <v>151</v>
      </c>
      <c r="D284" s="7">
        <v>70.25</v>
      </c>
      <c r="E284" s="7">
        <v>62000</v>
      </c>
      <c r="F284" s="7">
        <f t="shared" si="42"/>
        <v>4355500</v>
      </c>
      <c r="G284" s="25">
        <f t="shared" si="43"/>
        <v>512.41176470588232</v>
      </c>
    </row>
    <row r="285" spans="1:7" x14ac:dyDescent="0.15">
      <c r="A285" s="21"/>
      <c r="B285" s="41" t="s">
        <v>181</v>
      </c>
      <c r="C285" s="11"/>
      <c r="D285" s="7"/>
      <c r="E285" s="7"/>
      <c r="F285" s="12">
        <f>SUM(F267:F284)</f>
        <v>113424855</v>
      </c>
      <c r="G285" s="30">
        <f>SUM(G267:G284)</f>
        <v>13344.100588235293</v>
      </c>
    </row>
    <row r="286" spans="1:7" x14ac:dyDescent="0.15">
      <c r="A286" s="21"/>
      <c r="B286" s="40" t="s">
        <v>184</v>
      </c>
      <c r="C286" s="6"/>
      <c r="D286" s="7"/>
      <c r="E286" s="7">
        <v>0.05</v>
      </c>
      <c r="F286" s="7">
        <f>E286*$F$285</f>
        <v>5671242.75</v>
      </c>
      <c r="G286" s="25">
        <f t="shared" ref="G286:G290" si="44">F286/$G$4</f>
        <v>667.20502941176471</v>
      </c>
    </row>
    <row r="287" spans="1:7" x14ac:dyDescent="0.15">
      <c r="A287" s="21"/>
      <c r="B287" s="40" t="s">
        <v>188</v>
      </c>
      <c r="C287" s="6"/>
      <c r="D287" s="7"/>
      <c r="E287" s="7">
        <v>0.1</v>
      </c>
      <c r="F287" s="7">
        <f t="shared" ref="F287:F290" si="45">E287*$F$285</f>
        <v>11342485.5</v>
      </c>
      <c r="G287" s="25">
        <f t="shared" si="44"/>
        <v>1334.4100588235294</v>
      </c>
    </row>
    <row r="288" spans="1:7" x14ac:dyDescent="0.15">
      <c r="A288" s="21"/>
      <c r="B288" s="40" t="s">
        <v>192</v>
      </c>
      <c r="C288" s="6"/>
      <c r="D288" s="7"/>
      <c r="E288" s="7">
        <v>0.05</v>
      </c>
      <c r="F288" s="7">
        <f t="shared" si="45"/>
        <v>5671242.75</v>
      </c>
      <c r="G288" s="25">
        <f t="shared" si="44"/>
        <v>667.20502941176471</v>
      </c>
    </row>
    <row r="289" spans="1:7" x14ac:dyDescent="0.15">
      <c r="A289" s="21"/>
      <c r="B289" s="40" t="s">
        <v>193</v>
      </c>
      <c r="C289" s="6"/>
      <c r="D289" s="7"/>
      <c r="E289" s="7">
        <v>0.03</v>
      </c>
      <c r="F289" s="7">
        <f t="shared" si="45"/>
        <v>3402745.65</v>
      </c>
      <c r="G289" s="25">
        <f t="shared" si="44"/>
        <v>400.3230176470588</v>
      </c>
    </row>
    <row r="290" spans="1:7" x14ac:dyDescent="0.15">
      <c r="A290" s="21"/>
      <c r="B290" s="40" t="s">
        <v>194</v>
      </c>
      <c r="C290" s="6"/>
      <c r="D290" s="7"/>
      <c r="E290" s="7">
        <v>0.25</v>
      </c>
      <c r="F290" s="7">
        <f t="shared" si="45"/>
        <v>28356213.75</v>
      </c>
      <c r="G290" s="25">
        <f t="shared" si="44"/>
        <v>3336.0251470588237</v>
      </c>
    </row>
    <row r="291" spans="1:7" x14ac:dyDescent="0.15">
      <c r="A291" s="21"/>
      <c r="B291" s="42" t="s">
        <v>612</v>
      </c>
      <c r="C291" s="26"/>
      <c r="D291" s="7"/>
      <c r="E291" s="7"/>
      <c r="F291" s="12">
        <f>SUM(F285:F290)</f>
        <v>167868785.40000001</v>
      </c>
      <c r="G291" s="28">
        <f>SUM(G285:G290)</f>
        <v>19749.268870588236</v>
      </c>
    </row>
    <row r="292" spans="1:7" x14ac:dyDescent="0.15">
      <c r="A292" s="21" t="s">
        <v>200</v>
      </c>
      <c r="B292" s="21" t="s">
        <v>201</v>
      </c>
      <c r="C292" s="14"/>
      <c r="D292" s="7"/>
      <c r="E292" s="7"/>
      <c r="F292" s="7"/>
      <c r="G292" s="22"/>
    </row>
    <row r="293" spans="1:7" x14ac:dyDescent="0.15">
      <c r="A293" s="21"/>
      <c r="B293" s="40" t="s">
        <v>202</v>
      </c>
      <c r="C293" s="6" t="s">
        <v>17</v>
      </c>
      <c r="D293" s="7">
        <v>8</v>
      </c>
      <c r="E293" s="7">
        <v>75000</v>
      </c>
      <c r="F293" s="7">
        <f t="shared" ref="F293:F301" si="46">D293*E293</f>
        <v>600000</v>
      </c>
      <c r="G293" s="25">
        <f t="shared" ref="G293:G300" si="47">F293/$G$4</f>
        <v>70.588235294117652</v>
      </c>
    </row>
    <row r="294" spans="1:7" x14ac:dyDescent="0.15">
      <c r="A294" s="21"/>
      <c r="B294" s="40" t="s">
        <v>94</v>
      </c>
      <c r="C294" s="6" t="s">
        <v>17</v>
      </c>
      <c r="D294" s="7">
        <v>69</v>
      </c>
      <c r="E294" s="7">
        <v>35000</v>
      </c>
      <c r="F294" s="7">
        <f t="shared" si="46"/>
        <v>2415000</v>
      </c>
      <c r="G294" s="25">
        <f t="shared" si="47"/>
        <v>284.11764705882354</v>
      </c>
    </row>
    <row r="295" spans="1:7" x14ac:dyDescent="0.15">
      <c r="A295" s="21"/>
      <c r="B295" s="40" t="s">
        <v>207</v>
      </c>
      <c r="C295" s="6" t="s">
        <v>17</v>
      </c>
      <c r="D295" s="7">
        <v>120</v>
      </c>
      <c r="E295" s="7">
        <v>25000</v>
      </c>
      <c r="F295" s="7">
        <f t="shared" si="46"/>
        <v>3000000</v>
      </c>
      <c r="G295" s="25">
        <f t="shared" si="47"/>
        <v>352.94117647058823</v>
      </c>
    </row>
    <row r="296" spans="1:7" x14ac:dyDescent="0.15">
      <c r="A296" s="21"/>
      <c r="B296" s="40" t="s">
        <v>210</v>
      </c>
      <c r="C296" s="6" t="s">
        <v>17</v>
      </c>
      <c r="D296" s="7">
        <v>16</v>
      </c>
      <c r="E296" s="7">
        <v>40000</v>
      </c>
      <c r="F296" s="7">
        <f t="shared" si="46"/>
        <v>640000</v>
      </c>
      <c r="G296" s="25">
        <f t="shared" si="47"/>
        <v>75.294117647058826</v>
      </c>
    </row>
    <row r="297" spans="1:7" x14ac:dyDescent="0.15">
      <c r="A297" s="21"/>
      <c r="B297" s="40" t="s">
        <v>97</v>
      </c>
      <c r="C297" s="6" t="s">
        <v>214</v>
      </c>
      <c r="D297" s="7">
        <v>3</v>
      </c>
      <c r="E297" s="7">
        <v>750000</v>
      </c>
      <c r="F297" s="7">
        <f t="shared" si="46"/>
        <v>2250000</v>
      </c>
      <c r="G297" s="25">
        <f t="shared" si="47"/>
        <v>264.70588235294116</v>
      </c>
    </row>
    <row r="298" spans="1:7" x14ac:dyDescent="0.15">
      <c r="A298" s="21"/>
      <c r="B298" s="40" t="s">
        <v>85</v>
      </c>
      <c r="C298" s="6" t="s">
        <v>17</v>
      </c>
      <c r="D298" s="7">
        <v>2</v>
      </c>
      <c r="E298" s="7">
        <v>100000</v>
      </c>
      <c r="F298" s="7">
        <f t="shared" si="46"/>
        <v>200000</v>
      </c>
      <c r="G298" s="25">
        <f t="shared" si="47"/>
        <v>23.529411764705884</v>
      </c>
    </row>
    <row r="299" spans="1:7" x14ac:dyDescent="0.15">
      <c r="A299" s="21"/>
      <c r="B299" s="40" t="s">
        <v>217</v>
      </c>
      <c r="C299" s="6" t="s">
        <v>17</v>
      </c>
      <c r="D299" s="7">
        <v>158</v>
      </c>
      <c r="E299" s="7">
        <v>65000</v>
      </c>
      <c r="F299" s="7">
        <f t="shared" si="46"/>
        <v>10270000</v>
      </c>
      <c r="G299" s="25">
        <f t="shared" si="47"/>
        <v>1208.2352941176471</v>
      </c>
    </row>
    <row r="300" spans="1:7" x14ac:dyDescent="0.15">
      <c r="A300" s="21"/>
      <c r="B300" s="40" t="s">
        <v>220</v>
      </c>
      <c r="C300" s="6" t="s">
        <v>17</v>
      </c>
      <c r="D300" s="7">
        <v>79</v>
      </c>
      <c r="E300" s="7">
        <v>120000</v>
      </c>
      <c r="F300" s="7">
        <f t="shared" si="46"/>
        <v>9480000</v>
      </c>
      <c r="G300" s="25">
        <f t="shared" si="47"/>
        <v>1115.2941176470588</v>
      </c>
    </row>
    <row r="301" spans="1:7" x14ac:dyDescent="0.15">
      <c r="A301" s="21"/>
      <c r="B301" s="40"/>
      <c r="C301" s="6" t="s">
        <v>17</v>
      </c>
      <c r="D301" s="7">
        <v>0</v>
      </c>
      <c r="E301" s="7">
        <v>25000</v>
      </c>
      <c r="F301" s="7">
        <f t="shared" si="46"/>
        <v>0</v>
      </c>
      <c r="G301" s="25">
        <v>0</v>
      </c>
    </row>
    <row r="302" spans="1:7" x14ac:dyDescent="0.15">
      <c r="A302" s="21"/>
      <c r="B302" s="42" t="s">
        <v>107</v>
      </c>
      <c r="C302" s="26"/>
      <c r="D302" s="27"/>
      <c r="E302" s="7"/>
      <c r="F302" s="12">
        <f>SUM(F293:F301)</f>
        <v>28855000</v>
      </c>
      <c r="G302" s="28">
        <f>SUM(G293:G301)</f>
        <v>3394.7058823529414</v>
      </c>
    </row>
    <row r="303" spans="1:7" x14ac:dyDescent="0.15">
      <c r="A303" s="21"/>
      <c r="B303" s="40" t="s">
        <v>193</v>
      </c>
      <c r="C303" s="6"/>
      <c r="D303" s="7"/>
      <c r="E303" s="7">
        <v>0.03</v>
      </c>
      <c r="F303" s="7">
        <f>E303*$F$302</f>
        <v>865650</v>
      </c>
      <c r="G303" s="25">
        <f t="shared" ref="G303:G304" si="48">F303/$G$4</f>
        <v>101.84117647058824</v>
      </c>
    </row>
    <row r="304" spans="1:7" x14ac:dyDescent="0.15">
      <c r="A304" s="21"/>
      <c r="B304" s="40" t="s">
        <v>194</v>
      </c>
      <c r="C304" s="6"/>
      <c r="D304" s="7"/>
      <c r="E304" s="7">
        <v>0.25</v>
      </c>
      <c r="F304" s="7">
        <f>E304*$F$302</f>
        <v>7213750</v>
      </c>
      <c r="G304" s="25">
        <f t="shared" si="48"/>
        <v>848.67647058823525</v>
      </c>
    </row>
    <row r="305" spans="1:7" x14ac:dyDescent="0.15">
      <c r="A305" s="21"/>
      <c r="B305" s="42" t="s">
        <v>630</v>
      </c>
      <c r="C305" s="26"/>
      <c r="D305" s="27"/>
      <c r="E305" s="27"/>
      <c r="F305" s="27">
        <f>SUM(F302:F304)</f>
        <v>36934400</v>
      </c>
      <c r="G305" s="28">
        <f>SUM(G302:G304)</f>
        <v>4345.2235294117654</v>
      </c>
    </row>
    <row r="306" spans="1:7" x14ac:dyDescent="0.15">
      <c r="A306" s="21"/>
      <c r="B306" s="42" t="s">
        <v>633</v>
      </c>
      <c r="C306" s="26"/>
      <c r="D306" s="27" t="s">
        <v>636</v>
      </c>
      <c r="E306" s="27"/>
      <c r="F306" s="27">
        <f>F265+F291+F305</f>
        <v>249341809.40000001</v>
      </c>
      <c r="G306" s="28">
        <f>G265+G291+G305</f>
        <v>29334.33051764706</v>
      </c>
    </row>
    <row r="307" spans="1:7" ht="14.25" thickBot="1" x14ac:dyDescent="0.2">
      <c r="A307" s="21"/>
      <c r="B307" s="33"/>
      <c r="C307" s="43"/>
      <c r="D307" s="44"/>
      <c r="E307" s="44"/>
      <c r="F307" s="44"/>
      <c r="G307" s="45"/>
    </row>
    <row r="308" spans="1:7" ht="14.25" thickBot="1" x14ac:dyDescent="0.2">
      <c r="A308" s="33"/>
      <c r="B308" s="17" t="s">
        <v>107</v>
      </c>
      <c r="C308" s="18"/>
      <c r="D308" s="18"/>
      <c r="E308" s="18"/>
      <c r="F308" s="19">
        <f>F73+F128+F187+F246+F306</f>
        <v>2064634925.9000001</v>
      </c>
      <c r="G308" s="20">
        <f>G73+G128+G187+G246+G306</f>
        <v>242898.22657647057</v>
      </c>
    </row>
  </sheetData>
  <mergeCells count="1">
    <mergeCell ref="A1:G2"/>
  </mergeCells>
  <pageMargins left="0.70866141732283472" right="0.70866141732283472" top="0.74803149606299213" bottom="0.74803149606299213" header="0.31496062992125984" footer="0.31496062992125984"/>
  <pageSetup paperSize="9" scale="53" fitToWidth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Sheet1 (2)</vt:lpstr>
      <vt:lpstr>Main sheet</vt:lpstr>
      <vt:lpstr>Main sheet!Zone_d_impression</vt:lpstr>
    </vt:vector>
  </TitlesOfParts>
  <Company>NHS Redbridge 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Jalloh, Mohamed - North East London CCG</dc:creator>
  <cp:lastModifiedBy>Jalloh, Mohamed - North East London CCG</cp:lastModifiedBy>
  <cp:lastPrinted>2023-07-31T11:34:42Z</cp:lastPrinted>
  <dcterms:created xsi:type="dcterms:W3CDTF">2023-07-14T18:21:52Z</dcterms:created>
  <dcterms:modified xsi:type="dcterms:W3CDTF">2023-07-31T11:35:28Z</dcterms:modified>
</cp:coreProperties>
</file>