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WELTINFO\Desktop\Examen\"/>
    </mc:Choice>
  </mc:AlternateContent>
  <xr:revisionPtr revIDLastSave="0" documentId="8_{C22DDC1D-188D-4993-9001-971AE9B3E89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0" r:id="rId1"/>
    <sheet name="Sheet2" sheetId="21" r:id="rId2"/>
    <sheet name="Sheet3" sheetId="22" r:id="rId3"/>
    <sheet name="Sheet4" sheetId="24" r:id="rId4"/>
    <sheet name="Sheet5" sheetId="16" r:id="rId5"/>
    <sheet name="Sheet6" sheetId="17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6" l="1"/>
  <c r="F4" i="16"/>
  <c r="F5" i="16"/>
  <c r="F6" i="16"/>
  <c r="F7" i="16"/>
  <c r="F8" i="16"/>
  <c r="G8" i="16" s="1"/>
  <c r="F9" i="16"/>
  <c r="F10" i="16"/>
  <c r="F11" i="16"/>
  <c r="G11" i="16" s="1"/>
  <c r="F12" i="16"/>
  <c r="G12" i="16" s="1"/>
  <c r="F13" i="16"/>
  <c r="G13" i="16" s="1"/>
  <c r="F14" i="16"/>
  <c r="F15" i="16"/>
  <c r="G15" i="16" s="1"/>
  <c r="F16" i="16"/>
  <c r="G16" i="16" s="1"/>
  <c r="G5" i="16" l="1"/>
  <c r="H5" i="16" s="1"/>
  <c r="I5" i="16" s="1"/>
  <c r="H16" i="16"/>
  <c r="I16" i="16" s="1"/>
  <c r="H8" i="16"/>
  <c r="I8" i="16" s="1"/>
  <c r="G9" i="16"/>
  <c r="H9" i="16" s="1"/>
  <c r="I9" i="16" s="1"/>
  <c r="H13" i="16"/>
  <c r="I13" i="16" s="1"/>
  <c r="H12" i="16"/>
  <c r="I12" i="16" s="1"/>
  <c r="G4" i="16"/>
  <c r="H4" i="16" s="1"/>
  <c r="I4" i="16" s="1"/>
  <c r="G7" i="16"/>
  <c r="H7" i="16" s="1"/>
  <c r="I7" i="16" s="1"/>
  <c r="G14" i="16"/>
  <c r="H14" i="16" s="1"/>
  <c r="I14" i="16" s="1"/>
  <c r="G6" i="16"/>
  <c r="H6" i="16" s="1"/>
  <c r="I6" i="16" s="1"/>
  <c r="H11" i="16"/>
  <c r="I11" i="16" s="1"/>
  <c r="G3" i="16"/>
  <c r="H3" i="16" s="1"/>
  <c r="I3" i="16" s="1"/>
  <c r="G10" i="16"/>
  <c r="H10" i="16" s="1"/>
  <c r="I10" i="16" s="1"/>
  <c r="H15" i="16"/>
  <c r="I15" i="16" s="1"/>
  <c r="D4" i="17"/>
  <c r="D5" i="17"/>
  <c r="D6" i="17"/>
  <c r="D7" i="17"/>
  <c r="D8" i="17"/>
  <c r="D9" i="17"/>
  <c r="D10" i="17"/>
  <c r="D11" i="17"/>
  <c r="D12" i="17"/>
  <c r="D13" i="17"/>
  <c r="I18" i="16" l="1"/>
  <c r="I20" i="16" l="1"/>
  <c r="I21" i="16" s="1"/>
</calcChain>
</file>

<file path=xl/sharedStrings.xml><?xml version="1.0" encoding="utf-8"?>
<sst xmlns="http://schemas.openxmlformats.org/spreadsheetml/2006/main" count="137" uniqueCount="37">
  <si>
    <t>lvy League Applicants</t>
  </si>
  <si>
    <t>Arts</t>
  </si>
  <si>
    <t>Physics</t>
  </si>
  <si>
    <t>Economics</t>
  </si>
  <si>
    <t>Dartmouth</t>
  </si>
  <si>
    <t>Mathematics</t>
  </si>
  <si>
    <t>Psychology</t>
  </si>
  <si>
    <t>Student</t>
  </si>
  <si>
    <t>Faculty</t>
  </si>
  <si>
    <t>University</t>
  </si>
  <si>
    <t>Yale</t>
  </si>
  <si>
    <t>Brown</t>
  </si>
  <si>
    <t>Harvard</t>
  </si>
  <si>
    <t>Cornell</t>
  </si>
  <si>
    <t>Columbia</t>
  </si>
  <si>
    <t>Princeton</t>
  </si>
  <si>
    <t>Penn State</t>
  </si>
  <si>
    <t xml:space="preserve">     Time(s)</t>
  </si>
  <si>
    <t>Distance (m)</t>
  </si>
  <si>
    <t>Speed(m/s)</t>
  </si>
  <si>
    <t>Sum of Student</t>
  </si>
  <si>
    <t>Étiquettes de lignes</t>
  </si>
  <si>
    <t>Somme de Student</t>
  </si>
  <si>
    <t>Total général</t>
  </si>
  <si>
    <t>Moyenne de Student2</t>
  </si>
  <si>
    <t>Étiquettes de colonnes</t>
  </si>
  <si>
    <t xml:space="preserve">        PU</t>
  </si>
  <si>
    <t xml:space="preserve">         ID</t>
  </si>
  <si>
    <t xml:space="preserve">        QTE</t>
  </si>
  <si>
    <t xml:space="preserve">         PT</t>
  </si>
  <si>
    <t xml:space="preserve">   Remise</t>
  </si>
  <si>
    <t xml:space="preserve"> Val Remise</t>
  </si>
  <si>
    <t>Total a payer</t>
  </si>
  <si>
    <t xml:space="preserve">               TVA:</t>
  </si>
  <si>
    <t xml:space="preserve">          Val TVA</t>
  </si>
  <si>
    <t xml:space="preserve">                TTC:</t>
  </si>
  <si>
    <t xml:space="preserve">   Total facture: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</si>
</sst>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[$DZD]\ * #,##0.00_);_([$DZD]\ * \(#,##0.00\);_([$DZD]\ * &quot;-&quot;??_);_(@_)"/>
    <numFmt numFmtId="166" formatCode="&quot;$&quot;#,##0.00"/>
    <numFmt numFmtId="167" formatCode="[$DZD]\ #,##0.00"/>
    <numFmt numFmtId="168" formatCode="[$DZD]\ #,##0.00_);\([$DZD]\ #,##0.00\)"/>
  </numFmts>
  <fonts count="7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rgb="FF00B0F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2" borderId="3" xfId="0" applyFill="1" applyBorder="1"/>
    <xf numFmtId="49" fontId="0" fillId="0" borderId="0" xfId="0" applyNumberFormat="1" applyProtection="1">
      <protection locked="0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4" fillId="3" borderId="13" xfId="0" applyFont="1" applyFill="1" applyBorder="1"/>
    <xf numFmtId="0" fontId="4" fillId="3" borderId="14" xfId="0" applyFont="1" applyFill="1" applyBorder="1"/>
    <xf numFmtId="167" fontId="4" fillId="3" borderId="15" xfId="0" applyNumberFormat="1" applyFont="1" applyFill="1" applyBorder="1"/>
    <xf numFmtId="9" fontId="4" fillId="3" borderId="15" xfId="0" applyNumberFormat="1" applyFont="1" applyFill="1" applyBorder="1"/>
    <xf numFmtId="0" fontId="5" fillId="6" borderId="0" xfId="0" applyFont="1" applyFill="1" applyAlignment="1">
      <alignment horizontal="center"/>
    </xf>
    <xf numFmtId="166" fontId="5" fillId="6" borderId="9" xfId="0" applyNumberFormat="1" applyFont="1" applyFill="1" applyBorder="1"/>
    <xf numFmtId="0" fontId="5" fillId="6" borderId="9" xfId="0" applyFont="1" applyFill="1" applyBorder="1"/>
    <xf numFmtId="0" fontId="5" fillId="3" borderId="8" xfId="0" applyFont="1" applyFill="1" applyBorder="1" applyAlignment="1">
      <alignment horizontal="center"/>
    </xf>
    <xf numFmtId="167" fontId="5" fillId="3" borderId="9" xfId="1" applyNumberFormat="1" applyFont="1" applyFill="1" applyBorder="1" applyAlignment="1">
      <alignment horizontal="center"/>
    </xf>
    <xf numFmtId="0" fontId="5" fillId="3" borderId="9" xfId="0" applyFont="1" applyFill="1" applyBorder="1"/>
    <xf numFmtId="167" fontId="5" fillId="3" borderId="9" xfId="0" applyNumberFormat="1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8" fontId="5" fillId="3" borderId="9" xfId="0" applyNumberFormat="1" applyFont="1" applyFill="1" applyBorder="1"/>
    <xf numFmtId="168" fontId="5" fillId="3" borderId="10" xfId="0" applyNumberFormat="1" applyFont="1" applyFill="1" applyBorder="1"/>
    <xf numFmtId="0" fontId="5" fillId="4" borderId="8" xfId="0" applyFont="1" applyFill="1" applyBorder="1" applyAlignment="1">
      <alignment horizontal="center"/>
    </xf>
    <xf numFmtId="167" fontId="5" fillId="4" borderId="9" xfId="2" applyNumberFormat="1" applyFont="1" applyFill="1" applyBorder="1" applyAlignment="1">
      <alignment horizontal="center"/>
    </xf>
    <xf numFmtId="0" fontId="5" fillId="4" borderId="9" xfId="0" applyFont="1" applyFill="1" applyBorder="1"/>
    <xf numFmtId="167" fontId="5" fillId="4" borderId="9" xfId="0" applyNumberFormat="1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168" fontId="5" fillId="4" borderId="9" xfId="0" applyNumberFormat="1" applyFont="1" applyFill="1" applyBorder="1"/>
    <xf numFmtId="168" fontId="5" fillId="4" borderId="10" xfId="0" applyNumberFormat="1" applyFont="1" applyFill="1" applyBorder="1"/>
    <xf numFmtId="167" fontId="5" fillId="3" borderId="9" xfId="2" applyNumberFormat="1" applyFont="1" applyFill="1" applyBorder="1" applyAlignment="1">
      <alignment horizontal="center"/>
    </xf>
    <xf numFmtId="167" fontId="6" fillId="5" borderId="15" xfId="0" applyNumberFormat="1" applyFont="1" applyFill="1" applyBorder="1"/>
    <xf numFmtId="0" fontId="3" fillId="0" borderId="0" xfId="0" applyFont="1"/>
    <xf numFmtId="0" fontId="5" fillId="6" borderId="8" xfId="0" applyFont="1" applyFill="1" applyBorder="1"/>
    <xf numFmtId="0" fontId="5" fillId="6" borderId="10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3">
    <cellStyle name="Monétaire" xfId="1" builtinId="4"/>
    <cellStyle name="Normal" xfId="0" builtinId="0"/>
    <cellStyle name="Pourcentage" xfId="2" builtinId="5"/>
  </cellStyles>
  <dxfs count="24"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8" formatCode="[$DZD]\ #,##0.00_);\([$DZD]\ #,##0.00\)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8" formatCode="[$DZD]\ #,##0.00_);\([$DZD]\ #,##0.00\)"/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0" formatCode="General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7" formatCode="[$DZD]\ 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numFmt numFmtId="167" formatCode="[$DZD]\ #,##0.00"/>
      <fill>
        <patternFill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Times New Roman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0" formatCode="@"/>
      <protection locked="0" hidden="0"/>
    </dxf>
    <dxf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Style de tableau 1" pivot="0" count="0" xr9:uid="{00000000-0011-0000-FFFF-FFFF00000000}"/>
  </tableStyles>
  <colors>
    <mruColors>
      <color rgb="FF33CC33"/>
      <color rgb="FF4CCB05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Speed(m/s)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Sheet6!$B$4:$B$13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Sheet6!$D$4:$D$13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1-405C-942B-9FC35766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42656"/>
        <c:axId val="215944192"/>
      </c:lineChart>
      <c:catAx>
        <c:axId val="2159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44192"/>
        <c:crosses val="autoZero"/>
        <c:auto val="1"/>
        <c:lblAlgn val="ctr"/>
        <c:lblOffset val="100"/>
        <c:noMultiLvlLbl val="0"/>
      </c:catAx>
      <c:valAx>
        <c:axId val="2159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94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Speed/Distance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2"/>
          <c:order val="0"/>
          <c:tx>
            <c:v>Distance(m)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Sheet6!$C$4:$C$13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cat>
          <c:val>
            <c:numRef>
              <c:f>Sheet6!$D$4:$D$13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B-43C1-B314-B34DBDF43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12288"/>
        <c:axId val="45094016"/>
      </c:lineChart>
      <c:catAx>
        <c:axId val="444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fr-FR"/>
          </a:p>
        </c:txPr>
        <c:crossAx val="45094016"/>
        <c:crosses val="autoZero"/>
        <c:auto val="1"/>
        <c:lblAlgn val="ctr"/>
        <c:lblOffset val="100"/>
        <c:noMultiLvlLbl val="0"/>
      </c:catAx>
      <c:valAx>
        <c:axId val="450940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44412288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zero"/>
    <c:showDLblsOverMax val="0"/>
  </c:chart>
  <c:txPr>
    <a:bodyPr/>
    <a:lstStyle/>
    <a:p>
      <a:pPr>
        <a:defRPr>
          <a:solidFill>
            <a:schemeClr val="tx1">
              <a:lumMod val="65000"/>
              <a:lumOff val="3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138381</xdr:rowOff>
    </xdr:from>
    <xdr:to>
      <xdr:col>13</xdr:col>
      <xdr:colOff>240001</xdr:colOff>
      <xdr:row>16</xdr:row>
      <xdr:rowOff>161472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14994</xdr:colOff>
      <xdr:row>14</xdr:row>
      <xdr:rowOff>13154</xdr:rowOff>
    </xdr:from>
    <xdr:to>
      <xdr:col>7</xdr:col>
      <xdr:colOff>27186</xdr:colOff>
      <xdr:row>30</xdr:row>
      <xdr:rowOff>51252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ba ismail" refreshedDate="45292.698031018517" createdVersion="5" refreshedVersion="5" minRefreshableVersion="3" recordCount="40" xr:uid="{00000000-000A-0000-FFFF-FFFF00000000}">
  <cacheSource type="worksheet">
    <worksheetSource name="Tableau13"/>
  </cacheSource>
  <cacheFields count="3">
    <cacheField name="Student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49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rowHeaderCaption="Étiquettes de lignes">
  <location ref="A3:C9" firstHeaderRow="0" firstDataRow="1" firstDataCol="1"/>
  <pivotFields count="3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" fld="0" baseField="1" baseItem="0"/>
    <dataField name="Moyenne de Student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 rowHeaderCaption="Étiquettes de lignes">
  <location ref="A3:C12" firstHeaderRow="0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" fld="0" baseField="0" baseItem="0"/>
    <dataField name="Moyenne de Student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A3:G13" firstHeaderRow="1" firstDataRow="2" firstDataCol="1"/>
  <pivotFields count="3">
    <pivotField dataFiel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13" displayName="Tableau13" ref="F4:H44" totalsRowShown="0" headerRowDxfId="23" headerRowBorderDxfId="22" totalsRowBorderDxfId="21">
  <autoFilter ref="F4:H44" xr:uid="{00000000-0009-0000-0100-000002000000}"/>
  <tableColumns count="3">
    <tableColumn id="1" xr3:uid="{00000000-0010-0000-0000-000001000000}" name="Student" dataDxfId="20" totalsRowDxfId="19"/>
    <tableColumn id="2" xr3:uid="{00000000-0010-0000-0000-000002000000}" name="Faculty" dataDxfId="18" totalsRowDxfId="17"/>
    <tableColumn id="3" xr3:uid="{00000000-0010-0000-0000-000003000000}" name="University" dataDxfId="16" dataCellStyle="Normal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au7" displayName="Tableau7" ref="C2:I16" totalsRowShown="0" headerRowDxfId="15" dataDxfId="14" tableBorderDxfId="13">
  <autoFilter ref="C2:I16" xr:uid="{00000000-0009-0000-0100-000007000000}"/>
  <tableColumns count="7">
    <tableColumn id="1" xr3:uid="{00000000-0010-0000-0100-000001000000}" name="         ID" dataDxfId="12"/>
    <tableColumn id="2" xr3:uid="{00000000-0010-0000-0100-000002000000}" name="        PU" dataDxfId="11" dataCellStyle="Pourcentage"/>
    <tableColumn id="3" xr3:uid="{00000000-0010-0000-0100-000003000000}" name="        QTE" dataDxfId="10"/>
    <tableColumn id="4" xr3:uid="{00000000-0010-0000-0100-000004000000}" name="         PT" dataDxfId="9">
      <calculatedColumnFormula>Tableau7[[#This Row],[        PU]]*Tableau7[[#This Row],[        QTE]]</calculatedColumnFormula>
    </tableColumn>
    <tableColumn id="5" xr3:uid="{00000000-0010-0000-0100-000005000000}" name="   Remise" dataDxfId="8">
      <calculatedColumnFormula>IF(AND(Tableau7[[#This Row],[         PT]]&gt;=100,Tableau7[[#This Row],[         PT]]&lt;=999),"5%",IF(Tableau7[[#This Row],[         PT]]&gt;=1000,"10%","0%"))</calculatedColumnFormula>
    </tableColumn>
    <tableColumn id="6" xr3:uid="{00000000-0010-0000-0100-000006000000}" name=" Val Remise" dataDxfId="7">
      <calculatedColumnFormula>Tableau7[[#This Row],[         PT]]*Tableau7[[#This Row],[   Remise]]</calculatedColumnFormula>
    </tableColumn>
    <tableColumn id="7" xr3:uid="{00000000-0010-0000-0100-000007000000}" name="Total a payer" dataDxfId="6">
      <calculatedColumnFormula>Tableau7[[#This Row],[         PT]]-Tableau7[[#This Row],[ Val Remise]]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ableau8" displayName="Tableau8" ref="B3:D13" totalsRowShown="0" headerRowDxfId="5" dataDxfId="4" tableBorderDxfId="3">
  <autoFilter ref="B3:D13" xr:uid="{00000000-0009-0000-0100-000008000000}"/>
  <tableColumns count="3">
    <tableColumn id="1" xr3:uid="{00000000-0010-0000-0200-000001000000}" name="     Time(s)" dataDxfId="2"/>
    <tableColumn id="2" xr3:uid="{00000000-0010-0000-0200-000002000000}" name="Distance (m)" dataDxfId="1"/>
    <tableColumn id="3" xr3:uid="{00000000-0010-0000-0200-000003000000}" name="Speed(m/s)" dataDxfId="0">
      <calculatedColumnFormula>Tableau8[[#This Row],[Distance (m)]]/Tableau8[[#This Row],[     Time(s)]]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K44"/>
  <sheetViews>
    <sheetView tabSelected="1" zoomScale="70" zoomScaleNormal="70" workbookViewId="0">
      <selection activeCell="D14" sqref="D14"/>
    </sheetView>
  </sheetViews>
  <sheetFormatPr baseColWidth="10" defaultColWidth="8.7109375" defaultRowHeight="15" x14ac:dyDescent="0.25"/>
  <cols>
    <col min="1" max="1" width="10.28515625" bestFit="1" customWidth="1"/>
    <col min="2" max="3" width="12.42578125" bestFit="1" customWidth="1"/>
    <col min="5" max="5" width="8.140625" customWidth="1"/>
    <col min="6" max="6" width="9.7109375" bestFit="1" customWidth="1"/>
    <col min="7" max="7" width="11.5703125" bestFit="1" customWidth="1"/>
    <col min="8" max="8" width="13.42578125" customWidth="1"/>
    <col min="11" max="11" width="13.140625" bestFit="1" customWidth="1"/>
    <col min="12" max="12" width="14.7109375" bestFit="1" customWidth="1"/>
  </cols>
  <sheetData>
    <row r="2" spans="6:8" x14ac:dyDescent="0.25">
      <c r="F2" s="44" t="s">
        <v>0</v>
      </c>
      <c r="G2" s="44"/>
      <c r="H2" s="44"/>
    </row>
    <row r="3" spans="6:8" x14ac:dyDescent="0.25">
      <c r="F3" s="45"/>
      <c r="G3" s="45"/>
      <c r="H3" s="45"/>
    </row>
    <row r="4" spans="6:8" x14ac:dyDescent="0.25">
      <c r="F4" s="12" t="s">
        <v>7</v>
      </c>
      <c r="G4" s="9" t="s">
        <v>8</v>
      </c>
      <c r="H4" s="10" t="s">
        <v>9</v>
      </c>
    </row>
    <row r="5" spans="6:8" x14ac:dyDescent="0.25">
      <c r="F5" s="1">
        <v>591</v>
      </c>
      <c r="G5" s="2" t="s">
        <v>1</v>
      </c>
      <c r="H5" s="13" t="s">
        <v>10</v>
      </c>
    </row>
    <row r="6" spans="6:8" x14ac:dyDescent="0.25">
      <c r="F6" s="6">
        <v>9567</v>
      </c>
      <c r="G6" s="5" t="s">
        <v>2</v>
      </c>
      <c r="H6" s="13" t="s">
        <v>11</v>
      </c>
    </row>
    <row r="7" spans="6:8" x14ac:dyDescent="0.25">
      <c r="F7" s="6">
        <v>542</v>
      </c>
      <c r="G7" s="5" t="s">
        <v>3</v>
      </c>
      <c r="H7" s="13" t="s">
        <v>4</v>
      </c>
    </row>
    <row r="8" spans="6:8" x14ac:dyDescent="0.25">
      <c r="F8" s="6">
        <v>346</v>
      </c>
      <c r="G8" s="5" t="s">
        <v>3</v>
      </c>
      <c r="H8" s="13" t="s">
        <v>12</v>
      </c>
    </row>
    <row r="9" spans="6:8" x14ac:dyDescent="0.25">
      <c r="F9" s="6">
        <v>849</v>
      </c>
      <c r="G9" s="5" t="s">
        <v>1</v>
      </c>
      <c r="H9" s="13" t="s">
        <v>14</v>
      </c>
    </row>
    <row r="10" spans="6:8" x14ac:dyDescent="0.25">
      <c r="F10" s="6">
        <v>552</v>
      </c>
      <c r="G10" s="5" t="s">
        <v>3</v>
      </c>
      <c r="H10" s="13" t="s">
        <v>13</v>
      </c>
    </row>
    <row r="11" spans="6:8" x14ac:dyDescent="0.25">
      <c r="F11" s="6">
        <v>173</v>
      </c>
      <c r="G11" s="5" t="s">
        <v>1</v>
      </c>
      <c r="H11" s="13" t="s">
        <v>12</v>
      </c>
    </row>
    <row r="12" spans="6:8" x14ac:dyDescent="0.25">
      <c r="F12" s="6">
        <v>1355</v>
      </c>
      <c r="G12" s="5" t="s">
        <v>1</v>
      </c>
      <c r="H12" s="13" t="s">
        <v>13</v>
      </c>
    </row>
    <row r="13" spans="6:8" x14ac:dyDescent="0.25">
      <c r="F13" s="3">
        <v>193</v>
      </c>
      <c r="G13" s="4" t="s">
        <v>5</v>
      </c>
      <c r="H13" s="13" t="s">
        <v>15</v>
      </c>
    </row>
    <row r="14" spans="6:8" x14ac:dyDescent="0.25">
      <c r="F14" s="3">
        <v>615</v>
      </c>
      <c r="G14" s="4" t="s">
        <v>5</v>
      </c>
      <c r="H14" s="13" t="s">
        <v>12</v>
      </c>
    </row>
    <row r="15" spans="6:8" x14ac:dyDescent="0.25">
      <c r="F15" s="3">
        <v>1579</v>
      </c>
      <c r="G15" s="4" t="s">
        <v>5</v>
      </c>
      <c r="H15" s="13" t="s">
        <v>11</v>
      </c>
    </row>
    <row r="16" spans="6:8" x14ac:dyDescent="0.25">
      <c r="F16" s="3">
        <v>547</v>
      </c>
      <c r="G16" s="4" t="s">
        <v>2</v>
      </c>
      <c r="H16" s="13" t="s">
        <v>4</v>
      </c>
    </row>
    <row r="17" spans="6:11" x14ac:dyDescent="0.25">
      <c r="F17" s="3">
        <v>1687</v>
      </c>
      <c r="G17" s="4" t="s">
        <v>6</v>
      </c>
      <c r="H17" s="13" t="s">
        <v>4</v>
      </c>
    </row>
    <row r="18" spans="6:11" x14ac:dyDescent="0.25">
      <c r="F18" s="3">
        <v>972</v>
      </c>
      <c r="G18" s="4" t="s">
        <v>3</v>
      </c>
      <c r="H18" s="13" t="s">
        <v>11</v>
      </c>
      <c r="K18" s="8"/>
    </row>
    <row r="19" spans="6:11" x14ac:dyDescent="0.25">
      <c r="F19" s="3">
        <v>234</v>
      </c>
      <c r="G19" s="4" t="s">
        <v>3</v>
      </c>
      <c r="H19" s="13" t="s">
        <v>16</v>
      </c>
      <c r="K19" s="8"/>
    </row>
    <row r="20" spans="6:11" x14ac:dyDescent="0.25">
      <c r="F20" s="3">
        <v>151</v>
      </c>
      <c r="G20" s="4" t="s">
        <v>6</v>
      </c>
      <c r="H20" s="13" t="s">
        <v>15</v>
      </c>
      <c r="K20" s="8"/>
    </row>
    <row r="21" spans="6:11" x14ac:dyDescent="0.25">
      <c r="F21" s="3">
        <v>1793</v>
      </c>
      <c r="G21" s="4" t="s">
        <v>2</v>
      </c>
      <c r="H21" s="13" t="s">
        <v>14</v>
      </c>
      <c r="K21" s="8"/>
    </row>
    <row r="22" spans="6:11" x14ac:dyDescent="0.25">
      <c r="F22" s="3">
        <v>315</v>
      </c>
      <c r="G22" s="4" t="s">
        <v>6</v>
      </c>
      <c r="H22" s="13" t="s">
        <v>14</v>
      </c>
      <c r="K22" s="8"/>
    </row>
    <row r="23" spans="6:11" x14ac:dyDescent="0.25">
      <c r="F23" s="3">
        <v>618</v>
      </c>
      <c r="G23" s="4" t="s">
        <v>2</v>
      </c>
      <c r="H23" s="13" t="s">
        <v>13</v>
      </c>
      <c r="K23" s="8"/>
    </row>
    <row r="24" spans="6:11" x14ac:dyDescent="0.25">
      <c r="F24" s="3">
        <v>246</v>
      </c>
      <c r="G24" s="4" t="s">
        <v>2</v>
      </c>
      <c r="H24" s="13" t="s">
        <v>10</v>
      </c>
      <c r="K24" s="8"/>
    </row>
    <row r="25" spans="6:11" x14ac:dyDescent="0.25">
      <c r="F25" s="3">
        <v>784</v>
      </c>
      <c r="G25" s="4" t="s">
        <v>2</v>
      </c>
      <c r="H25" s="13" t="s">
        <v>15</v>
      </c>
      <c r="K25" s="8"/>
    </row>
    <row r="26" spans="6:11" x14ac:dyDescent="0.25">
      <c r="F26" s="3">
        <v>316</v>
      </c>
      <c r="G26" s="4" t="s">
        <v>5</v>
      </c>
      <c r="H26" s="13" t="s">
        <v>4</v>
      </c>
      <c r="K26" s="8"/>
    </row>
    <row r="27" spans="6:11" x14ac:dyDescent="0.25">
      <c r="F27" s="3">
        <v>3155</v>
      </c>
      <c r="G27" s="4" t="s">
        <v>1</v>
      </c>
      <c r="H27" s="13" t="s">
        <v>4</v>
      </c>
    </row>
    <row r="28" spans="6:11" x14ac:dyDescent="0.25">
      <c r="F28" s="3">
        <v>318</v>
      </c>
      <c r="G28" s="4" t="s">
        <v>6</v>
      </c>
      <c r="H28" s="13" t="s">
        <v>16</v>
      </c>
    </row>
    <row r="29" spans="6:11" x14ac:dyDescent="0.25">
      <c r="F29" s="3">
        <v>608</v>
      </c>
      <c r="G29" s="4" t="s">
        <v>3</v>
      </c>
      <c r="H29" s="13" t="s">
        <v>14</v>
      </c>
    </row>
    <row r="30" spans="6:11" x14ac:dyDescent="0.25">
      <c r="F30" s="3">
        <v>561</v>
      </c>
      <c r="G30" s="4" t="s">
        <v>1</v>
      </c>
      <c r="H30" s="13" t="s">
        <v>15</v>
      </c>
    </row>
    <row r="31" spans="6:11" x14ac:dyDescent="0.25">
      <c r="F31" s="3">
        <v>357</v>
      </c>
      <c r="G31" s="4" t="s">
        <v>6</v>
      </c>
      <c r="H31" s="13" t="s">
        <v>10</v>
      </c>
    </row>
    <row r="32" spans="6:11" x14ac:dyDescent="0.25">
      <c r="F32" s="3">
        <v>1688</v>
      </c>
      <c r="G32" s="4" t="s">
        <v>5</v>
      </c>
      <c r="H32" s="13" t="s">
        <v>14</v>
      </c>
    </row>
    <row r="33" spans="6:8" x14ac:dyDescent="0.25">
      <c r="F33" s="3">
        <v>972</v>
      </c>
      <c r="G33" s="4" t="s">
        <v>3</v>
      </c>
      <c r="H33" s="13" t="s">
        <v>15</v>
      </c>
    </row>
    <row r="34" spans="6:8" x14ac:dyDescent="0.25">
      <c r="F34" s="3">
        <v>568</v>
      </c>
      <c r="G34" s="4" t="s">
        <v>2</v>
      </c>
      <c r="H34" s="13" t="s">
        <v>16</v>
      </c>
    </row>
    <row r="35" spans="6:8" x14ac:dyDescent="0.25">
      <c r="F35" s="3">
        <v>632</v>
      </c>
      <c r="G35" s="4" t="s">
        <v>5</v>
      </c>
      <c r="H35" s="13" t="s">
        <v>16</v>
      </c>
    </row>
    <row r="36" spans="6:8" x14ac:dyDescent="0.25">
      <c r="F36" s="3">
        <v>551</v>
      </c>
      <c r="G36" s="4" t="s">
        <v>6</v>
      </c>
      <c r="H36" s="13" t="s">
        <v>13</v>
      </c>
    </row>
    <row r="37" spans="6:8" x14ac:dyDescent="0.25">
      <c r="F37" s="3">
        <v>948</v>
      </c>
      <c r="G37" s="4" t="s">
        <v>2</v>
      </c>
      <c r="H37" s="13" t="s">
        <v>12</v>
      </c>
    </row>
    <row r="38" spans="6:8" x14ac:dyDescent="0.25">
      <c r="F38" s="3">
        <v>1358</v>
      </c>
      <c r="G38" s="4" t="s">
        <v>1</v>
      </c>
      <c r="H38" s="13" t="s">
        <v>11</v>
      </c>
    </row>
    <row r="39" spans="6:8" x14ac:dyDescent="0.25">
      <c r="F39" s="3">
        <v>135</v>
      </c>
      <c r="G39" s="4" t="s">
        <v>1</v>
      </c>
      <c r="H39" s="13" t="s">
        <v>16</v>
      </c>
    </row>
    <row r="40" spans="6:8" x14ac:dyDescent="0.25">
      <c r="F40" s="3">
        <v>849</v>
      </c>
      <c r="G40" s="4" t="s">
        <v>5</v>
      </c>
      <c r="H40" s="13" t="s">
        <v>10</v>
      </c>
    </row>
    <row r="41" spans="6:8" x14ac:dyDescent="0.25">
      <c r="F41" s="3">
        <v>158</v>
      </c>
      <c r="G41" s="4" t="s">
        <v>6</v>
      </c>
      <c r="H41" s="13" t="s">
        <v>12</v>
      </c>
    </row>
    <row r="42" spans="6:8" x14ac:dyDescent="0.25">
      <c r="F42" s="3">
        <v>1889</v>
      </c>
      <c r="G42" s="4" t="s">
        <v>5</v>
      </c>
      <c r="H42" s="13" t="s">
        <v>13</v>
      </c>
    </row>
    <row r="43" spans="6:8" x14ac:dyDescent="0.25">
      <c r="F43" s="3">
        <v>651</v>
      </c>
      <c r="G43" s="4" t="s">
        <v>6</v>
      </c>
      <c r="H43" s="13" t="s">
        <v>11</v>
      </c>
    </row>
    <row r="44" spans="6:8" x14ac:dyDescent="0.25">
      <c r="F44" s="3">
        <v>651</v>
      </c>
      <c r="G44" s="4" t="s">
        <v>3</v>
      </c>
      <c r="H44" s="13" t="s">
        <v>10</v>
      </c>
    </row>
  </sheetData>
  <mergeCells count="1">
    <mergeCell ref="F2:H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9"/>
  <sheetViews>
    <sheetView zoomScale="175" zoomScaleNormal="175" workbookViewId="0">
      <selection activeCell="C3" sqref="C3"/>
    </sheetView>
  </sheetViews>
  <sheetFormatPr baseColWidth="10" defaultColWidth="8.7109375" defaultRowHeight="15" x14ac:dyDescent="0.25"/>
  <cols>
    <col min="1" max="1" width="19.5703125" bestFit="1" customWidth="1"/>
    <col min="2" max="2" width="16.85546875" bestFit="1" customWidth="1"/>
    <col min="3" max="3" width="19.5703125" bestFit="1" customWidth="1"/>
  </cols>
  <sheetData>
    <row r="3" spans="1:3" x14ac:dyDescent="0.25">
      <c r="A3" s="7" t="s">
        <v>21</v>
      </c>
      <c r="B3" t="s">
        <v>22</v>
      </c>
      <c r="C3" t="s">
        <v>24</v>
      </c>
    </row>
    <row r="4" spans="1:3" ht="14.45" x14ac:dyDescent="0.25">
      <c r="A4" s="8" t="s">
        <v>1</v>
      </c>
      <c r="B4">
        <v>8177</v>
      </c>
      <c r="C4">
        <v>1022.125</v>
      </c>
    </row>
    <row r="5" spans="1:3" ht="14.45" x14ac:dyDescent="0.25">
      <c r="A5" s="8" t="s">
        <v>3</v>
      </c>
      <c r="B5">
        <v>4877</v>
      </c>
      <c r="C5">
        <v>609.625</v>
      </c>
    </row>
    <row r="6" spans="1:3" ht="14.45" x14ac:dyDescent="0.25">
      <c r="A6" s="8" t="s">
        <v>5</v>
      </c>
      <c r="B6">
        <v>7761</v>
      </c>
      <c r="C6">
        <v>970.125</v>
      </c>
    </row>
    <row r="7" spans="1:3" ht="14.45" x14ac:dyDescent="0.25">
      <c r="A7" s="8" t="s">
        <v>2</v>
      </c>
      <c r="B7">
        <v>15071</v>
      </c>
      <c r="C7">
        <v>1883.875</v>
      </c>
    </row>
    <row r="8" spans="1:3" ht="14.45" x14ac:dyDescent="0.25">
      <c r="A8" s="8" t="s">
        <v>6</v>
      </c>
      <c r="B8">
        <v>4188</v>
      </c>
      <c r="C8">
        <v>523.5</v>
      </c>
    </row>
    <row r="9" spans="1:3" x14ac:dyDescent="0.25">
      <c r="A9" s="8" t="s">
        <v>23</v>
      </c>
      <c r="B9">
        <v>40074</v>
      </c>
      <c r="C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2"/>
  <sheetViews>
    <sheetView zoomScale="115" zoomScaleNormal="115" workbookViewId="0">
      <selection activeCell="C3" sqref="C3"/>
    </sheetView>
  </sheetViews>
  <sheetFormatPr baseColWidth="10" defaultColWidth="8.7109375" defaultRowHeight="15" x14ac:dyDescent="0.25"/>
  <cols>
    <col min="1" max="1" width="19.5703125" bestFit="1" customWidth="1"/>
    <col min="2" max="2" width="13.7109375" bestFit="1" customWidth="1"/>
    <col min="3" max="3" width="19.5703125" bestFit="1" customWidth="1"/>
  </cols>
  <sheetData>
    <row r="3" spans="1:3" x14ac:dyDescent="0.25">
      <c r="A3" s="7" t="s">
        <v>21</v>
      </c>
      <c r="B3" t="s">
        <v>20</v>
      </c>
      <c r="C3" t="s">
        <v>24</v>
      </c>
    </row>
    <row r="4" spans="1:3" ht="14.45" x14ac:dyDescent="0.25">
      <c r="A4" s="8" t="s">
        <v>11</v>
      </c>
      <c r="B4">
        <v>14127</v>
      </c>
      <c r="C4">
        <v>2825.4</v>
      </c>
    </row>
    <row r="5" spans="1:3" ht="14.45" x14ac:dyDescent="0.25">
      <c r="A5" s="8" t="s">
        <v>14</v>
      </c>
      <c r="B5">
        <v>5253</v>
      </c>
      <c r="C5">
        <v>1050.5999999999999</v>
      </c>
    </row>
    <row r="6" spans="1:3" ht="14.45" x14ac:dyDescent="0.25">
      <c r="A6" s="8" t="s">
        <v>13</v>
      </c>
      <c r="B6">
        <v>4965</v>
      </c>
      <c r="C6">
        <v>993</v>
      </c>
    </row>
    <row r="7" spans="1:3" ht="14.45" x14ac:dyDescent="0.25">
      <c r="A7" s="8" t="s">
        <v>4</v>
      </c>
      <c r="B7">
        <v>6247</v>
      </c>
      <c r="C7">
        <v>1249.4000000000001</v>
      </c>
    </row>
    <row r="8" spans="1:3" ht="14.45" x14ac:dyDescent="0.25">
      <c r="A8" s="8" t="s">
        <v>12</v>
      </c>
      <c r="B8">
        <v>2240</v>
      </c>
      <c r="C8">
        <v>448</v>
      </c>
    </row>
    <row r="9" spans="1:3" ht="14.45" x14ac:dyDescent="0.25">
      <c r="A9" s="8" t="s">
        <v>16</v>
      </c>
      <c r="B9">
        <v>1887</v>
      </c>
      <c r="C9">
        <v>377.4</v>
      </c>
    </row>
    <row r="10" spans="1:3" ht="14.45" x14ac:dyDescent="0.25">
      <c r="A10" s="8" t="s">
        <v>15</v>
      </c>
      <c r="B10">
        <v>2661</v>
      </c>
      <c r="C10">
        <v>532.20000000000005</v>
      </c>
    </row>
    <row r="11" spans="1:3" ht="14.45" x14ac:dyDescent="0.25">
      <c r="A11" s="8" t="s">
        <v>10</v>
      </c>
      <c r="B11">
        <v>2694</v>
      </c>
      <c r="C11">
        <v>538.79999999999995</v>
      </c>
    </row>
    <row r="12" spans="1:3" x14ac:dyDescent="0.25">
      <c r="A12" s="8" t="s">
        <v>23</v>
      </c>
      <c r="B12">
        <v>40074</v>
      </c>
      <c r="C12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3"/>
  <sheetViews>
    <sheetView workbookViewId="0">
      <selection activeCell="F1" sqref="F1"/>
    </sheetView>
  </sheetViews>
  <sheetFormatPr baseColWidth="10" defaultRowHeight="15" x14ac:dyDescent="0.25"/>
  <cols>
    <col min="1" max="1" width="19.5703125" bestFit="1" customWidth="1"/>
    <col min="2" max="2" width="22.28515625" bestFit="1" customWidth="1"/>
    <col min="3" max="3" width="9.5703125" customWidth="1"/>
    <col min="4" max="4" width="11.85546875" bestFit="1" customWidth="1"/>
    <col min="5" max="5" width="6.85546875" customWidth="1"/>
    <col min="6" max="6" width="10" customWidth="1"/>
    <col min="7" max="7" width="11.7109375" bestFit="1" customWidth="1"/>
  </cols>
  <sheetData>
    <row r="3" spans="1:7" x14ac:dyDescent="0.25">
      <c r="A3" s="7" t="s">
        <v>22</v>
      </c>
      <c r="B3" s="7" t="s">
        <v>25</v>
      </c>
    </row>
    <row r="4" spans="1:7" x14ac:dyDescent="0.25">
      <c r="A4" s="7" t="s">
        <v>21</v>
      </c>
      <c r="B4" t="s">
        <v>1</v>
      </c>
      <c r="C4" t="s">
        <v>3</v>
      </c>
      <c r="D4" t="s">
        <v>5</v>
      </c>
      <c r="E4" t="s">
        <v>2</v>
      </c>
      <c r="F4" t="s">
        <v>6</v>
      </c>
      <c r="G4" t="s">
        <v>23</v>
      </c>
    </row>
    <row r="5" spans="1:7" x14ac:dyDescent="0.25">
      <c r="A5" s="8" t="s">
        <v>11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5">
      <c r="A6" s="8" t="s">
        <v>14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5">
      <c r="A7" s="8" t="s">
        <v>13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5">
      <c r="A8" s="8" t="s">
        <v>4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5">
      <c r="A9" s="8" t="s">
        <v>12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5">
      <c r="A10" s="8" t="s">
        <v>16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5">
      <c r="A11" s="8" t="s">
        <v>15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5">
      <c r="A12" s="8" t="s">
        <v>10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5">
      <c r="A13" s="8" t="s">
        <v>23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zoomScale="85" zoomScaleNormal="85" workbookViewId="0">
      <selection activeCell="A9" sqref="A9"/>
    </sheetView>
  </sheetViews>
  <sheetFormatPr baseColWidth="10" defaultColWidth="11.42578125" defaultRowHeight="15" x14ac:dyDescent="0.25"/>
  <cols>
    <col min="3" max="3" width="10.28515625" bestFit="1" customWidth="1"/>
    <col min="4" max="4" width="12.42578125" bestFit="1" customWidth="1"/>
    <col min="5" max="5" width="11.7109375" bestFit="1" customWidth="1"/>
    <col min="6" max="6" width="13.140625" customWidth="1"/>
    <col min="7" max="7" width="11.5703125" bestFit="1" customWidth="1"/>
    <col min="8" max="8" width="14.140625" bestFit="1" customWidth="1"/>
    <col min="9" max="9" width="19.85546875" customWidth="1"/>
  </cols>
  <sheetData>
    <row r="1" spans="1:11" x14ac:dyDescent="0.25">
      <c r="A1" s="15"/>
    </row>
    <row r="2" spans="1:11" x14ac:dyDescent="0.25">
      <c r="C2" s="40" t="s">
        <v>27</v>
      </c>
      <c r="D2" s="21" t="s">
        <v>26</v>
      </c>
      <c r="E2" s="22" t="s">
        <v>28</v>
      </c>
      <c r="F2" s="22" t="s">
        <v>29</v>
      </c>
      <c r="G2" s="22" t="s">
        <v>30</v>
      </c>
      <c r="H2" s="22" t="s">
        <v>31</v>
      </c>
      <c r="I2" s="41" t="s">
        <v>32</v>
      </c>
    </row>
    <row r="3" spans="1:11" x14ac:dyDescent="0.25">
      <c r="C3" s="23">
        <v>1</v>
      </c>
      <c r="D3" s="24">
        <v>120</v>
      </c>
      <c r="E3" s="25">
        <v>3</v>
      </c>
      <c r="F3" s="26">
        <f>Tableau7[[#This Row],[        PU]]*Tableau7[[#This Row],[        QTE]]</f>
        <v>360</v>
      </c>
      <c r="G3" s="27" t="str">
        <f>IF(AND(Tableau7[[#This Row],[         PT]]&gt;=100,Tableau7[[#This Row],[         PT]]&lt;=999),"5%",IF(Tableau7[[#This Row],[         PT]]&gt;=1000,"10%","0%"))</f>
        <v>5%</v>
      </c>
      <c r="H3" s="28">
        <f>Tableau7[[#This Row],[         PT]]*Tableau7[[#This Row],[   Remise]]</f>
        <v>18</v>
      </c>
      <c r="I3" s="29">
        <f>Tableau7[[#This Row],[         PT]]-Tableau7[[#This Row],[ Val Remise]]</f>
        <v>342</v>
      </c>
    </row>
    <row r="4" spans="1:11" x14ac:dyDescent="0.25">
      <c r="C4" s="30">
        <v>2</v>
      </c>
      <c r="D4" s="31">
        <v>56</v>
      </c>
      <c r="E4" s="32">
        <v>5</v>
      </c>
      <c r="F4" s="33">
        <f>Tableau7[[#This Row],[        PU]]*Tableau7[[#This Row],[        QTE]]</f>
        <v>280</v>
      </c>
      <c r="G4" s="34" t="str">
        <f>IF(AND(Tableau7[[#This Row],[         PT]]&gt;=100,Tableau7[[#This Row],[         PT]]&lt;=999),"5%",IF(Tableau7[[#This Row],[         PT]]&gt;=1000,"10%","0%"))</f>
        <v>5%</v>
      </c>
      <c r="H4" s="35">
        <f>Tableau7[[#This Row],[         PT]]*Tableau7[[#This Row],[   Remise]]</f>
        <v>14</v>
      </c>
      <c r="I4" s="36">
        <f>Tableau7[[#This Row],[         PT]]-Tableau7[[#This Row],[ Val Remise]]</f>
        <v>266</v>
      </c>
    </row>
    <row r="5" spans="1:11" x14ac:dyDescent="0.25">
      <c r="C5" s="23">
        <v>3</v>
      </c>
      <c r="D5" s="37">
        <v>70</v>
      </c>
      <c r="E5" s="25">
        <v>2</v>
      </c>
      <c r="F5" s="26">
        <f>Tableau7[[#This Row],[        PU]]*Tableau7[[#This Row],[        QTE]]</f>
        <v>140</v>
      </c>
      <c r="G5" s="27" t="str">
        <f>IF(AND(Tableau7[[#This Row],[         PT]]&gt;=100,Tableau7[[#This Row],[         PT]]&lt;=999),"5%",IF(Tableau7[[#This Row],[         PT]]&gt;=1000,"10%","0%"))</f>
        <v>5%</v>
      </c>
      <c r="H5" s="28">
        <f>Tableau7[[#This Row],[         PT]]*Tableau7[[#This Row],[   Remise]]</f>
        <v>7</v>
      </c>
      <c r="I5" s="29">
        <f>Tableau7[[#This Row],[         PT]]-Tableau7[[#This Row],[ Val Remise]]</f>
        <v>133</v>
      </c>
    </row>
    <row r="6" spans="1:11" x14ac:dyDescent="0.25">
      <c r="C6" s="30">
        <v>4</v>
      </c>
      <c r="D6" s="31">
        <v>430</v>
      </c>
      <c r="E6" s="32">
        <v>7</v>
      </c>
      <c r="F6" s="33">
        <f>Tableau7[[#This Row],[        PU]]*Tableau7[[#This Row],[        QTE]]</f>
        <v>3010</v>
      </c>
      <c r="G6" s="34" t="str">
        <f>IF(AND(Tableau7[[#This Row],[         PT]]&gt;=100,Tableau7[[#This Row],[         PT]]&lt;=999),"5%",IF(Tableau7[[#This Row],[         PT]]&gt;=1000,"10%","0%"))</f>
        <v>10%</v>
      </c>
      <c r="H6" s="35">
        <f>Tableau7[[#This Row],[         PT]]*Tableau7[[#This Row],[   Remise]]</f>
        <v>301</v>
      </c>
      <c r="I6" s="36">
        <f>Tableau7[[#This Row],[         PT]]-Tableau7[[#This Row],[ Val Remise]]</f>
        <v>2709</v>
      </c>
    </row>
    <row r="7" spans="1:11" x14ac:dyDescent="0.25">
      <c r="C7" s="23">
        <v>5</v>
      </c>
      <c r="D7" s="37">
        <v>230</v>
      </c>
      <c r="E7" s="25">
        <v>23</v>
      </c>
      <c r="F7" s="26">
        <f>Tableau7[[#This Row],[        PU]]*Tableau7[[#This Row],[        QTE]]</f>
        <v>5290</v>
      </c>
      <c r="G7" s="27" t="str">
        <f>IF(AND(Tableau7[[#This Row],[         PT]]&gt;=100,Tableau7[[#This Row],[         PT]]&lt;=999),"5%",IF(Tableau7[[#This Row],[         PT]]&gt;=1000,"10%","0%"))</f>
        <v>10%</v>
      </c>
      <c r="H7" s="28">
        <f>Tableau7[[#This Row],[         PT]]*Tableau7[[#This Row],[   Remise]]</f>
        <v>529</v>
      </c>
      <c r="I7" s="29">
        <f>Tableau7[[#This Row],[         PT]]-Tableau7[[#This Row],[ Val Remise]]</f>
        <v>4761</v>
      </c>
    </row>
    <row r="8" spans="1:11" x14ac:dyDescent="0.25">
      <c r="C8" s="30">
        <v>6</v>
      </c>
      <c r="D8" s="31">
        <v>10</v>
      </c>
      <c r="E8" s="32">
        <v>2</v>
      </c>
      <c r="F8" s="33">
        <f>Tableau7[[#This Row],[        PU]]*Tableau7[[#This Row],[        QTE]]</f>
        <v>20</v>
      </c>
      <c r="G8" s="34" t="str">
        <f>IF(AND(Tableau7[[#This Row],[         PT]]&gt;=100,Tableau7[[#This Row],[         PT]]&lt;=999),"5%",IF(Tableau7[[#This Row],[         PT]]&gt;=1000,"10%","0%"))</f>
        <v>0%</v>
      </c>
      <c r="H8" s="35">
        <f>Tableau7[[#This Row],[         PT]]*Tableau7[[#This Row],[   Remise]]</f>
        <v>0</v>
      </c>
      <c r="I8" s="36">
        <f>Tableau7[[#This Row],[         PT]]-Tableau7[[#This Row],[ Val Remise]]</f>
        <v>20</v>
      </c>
    </row>
    <row r="9" spans="1:11" x14ac:dyDescent="0.25">
      <c r="C9" s="23">
        <v>7</v>
      </c>
      <c r="D9" s="37">
        <v>5</v>
      </c>
      <c r="E9" s="25">
        <v>8</v>
      </c>
      <c r="F9" s="26">
        <f>Tableau7[[#This Row],[        PU]]*Tableau7[[#This Row],[        QTE]]</f>
        <v>40</v>
      </c>
      <c r="G9" s="27" t="str">
        <f>IF(AND(Tableau7[[#This Row],[         PT]]&gt;=100,Tableau7[[#This Row],[         PT]]&lt;=999),"5%",IF(Tableau7[[#This Row],[         PT]]&gt;=1000,"10%","0%"))</f>
        <v>0%</v>
      </c>
      <c r="H9" s="28">
        <f>Tableau7[[#This Row],[         PT]]*Tableau7[[#This Row],[   Remise]]</f>
        <v>0</v>
      </c>
      <c r="I9" s="29">
        <f>Tableau7[[#This Row],[         PT]]-Tableau7[[#This Row],[ Val Remise]]</f>
        <v>40</v>
      </c>
      <c r="K9" s="14"/>
    </row>
    <row r="10" spans="1:11" x14ac:dyDescent="0.25">
      <c r="C10" s="30">
        <v>8</v>
      </c>
      <c r="D10" s="31">
        <v>5040</v>
      </c>
      <c r="E10" s="32">
        <v>1</v>
      </c>
      <c r="F10" s="33">
        <f>Tableau7[[#This Row],[        PU]]*Tableau7[[#This Row],[        QTE]]</f>
        <v>5040</v>
      </c>
      <c r="G10" s="34" t="str">
        <f>IF(AND(Tableau7[[#This Row],[         PT]]&gt;=100,Tableau7[[#This Row],[         PT]]&lt;=999),"5%",IF(Tableau7[[#This Row],[         PT]]&gt;=1000,"10%","0%"))</f>
        <v>10%</v>
      </c>
      <c r="H10" s="35">
        <f>Tableau7[[#This Row],[         PT]]*Tableau7[[#This Row],[   Remise]]</f>
        <v>504</v>
      </c>
      <c r="I10" s="36">
        <f>Tableau7[[#This Row],[         PT]]-Tableau7[[#This Row],[ Val Remise]]</f>
        <v>4536</v>
      </c>
    </row>
    <row r="11" spans="1:11" x14ac:dyDescent="0.25">
      <c r="C11" s="23">
        <v>9</v>
      </c>
      <c r="D11" s="37">
        <v>1200</v>
      </c>
      <c r="E11" s="25">
        <v>3</v>
      </c>
      <c r="F11" s="26">
        <f>Tableau7[[#This Row],[        PU]]*Tableau7[[#This Row],[        QTE]]</f>
        <v>3600</v>
      </c>
      <c r="G11" s="27" t="str">
        <f>IF(AND(Tableau7[[#This Row],[         PT]]&gt;=100,Tableau7[[#This Row],[         PT]]&lt;=999),"5%",IF(Tableau7[[#This Row],[         PT]]&gt;=1000,"10%","0%"))</f>
        <v>10%</v>
      </c>
      <c r="H11" s="28">
        <f>Tableau7[[#This Row],[         PT]]*Tableau7[[#This Row],[   Remise]]</f>
        <v>360</v>
      </c>
      <c r="I11" s="29">
        <f>Tableau7[[#This Row],[         PT]]-Tableau7[[#This Row],[ Val Remise]]</f>
        <v>3240</v>
      </c>
    </row>
    <row r="12" spans="1:11" x14ac:dyDescent="0.25">
      <c r="C12" s="30">
        <v>10</v>
      </c>
      <c r="D12" s="31">
        <v>480</v>
      </c>
      <c r="E12" s="32">
        <v>4</v>
      </c>
      <c r="F12" s="33">
        <f>Tableau7[[#This Row],[        PU]]*Tableau7[[#This Row],[        QTE]]</f>
        <v>1920</v>
      </c>
      <c r="G12" s="34" t="str">
        <f>IF(AND(Tableau7[[#This Row],[         PT]]&gt;=100,Tableau7[[#This Row],[         PT]]&lt;=999),"5%",IF(Tableau7[[#This Row],[         PT]]&gt;=1000,"10%","0%"))</f>
        <v>10%</v>
      </c>
      <c r="H12" s="35">
        <f>Tableau7[[#This Row],[         PT]]*Tableau7[[#This Row],[   Remise]]</f>
        <v>192</v>
      </c>
      <c r="I12" s="36">
        <f>Tableau7[[#This Row],[         PT]]-Tableau7[[#This Row],[ Val Remise]]</f>
        <v>1728</v>
      </c>
    </row>
    <row r="13" spans="1:11" x14ac:dyDescent="0.25">
      <c r="B13" s="39"/>
      <c r="C13" s="23">
        <v>11</v>
      </c>
      <c r="D13" s="37">
        <v>33</v>
      </c>
      <c r="E13" s="25">
        <v>5</v>
      </c>
      <c r="F13" s="26">
        <f>Tableau7[[#This Row],[        PU]]*Tableau7[[#This Row],[        QTE]]</f>
        <v>165</v>
      </c>
      <c r="G13" s="27" t="str">
        <f>IF(AND(Tableau7[[#This Row],[         PT]]&gt;=100,Tableau7[[#This Row],[         PT]]&lt;=999),"5%",IF(Tableau7[[#This Row],[         PT]]&gt;=1000,"10%","0%"))</f>
        <v>5%</v>
      </c>
      <c r="H13" s="28">
        <f>Tableau7[[#This Row],[         PT]]*Tableau7[[#This Row],[   Remise]]</f>
        <v>8.25</v>
      </c>
      <c r="I13" s="29">
        <f>Tableau7[[#This Row],[         PT]]-Tableau7[[#This Row],[ Val Remise]]</f>
        <v>156.75</v>
      </c>
    </row>
    <row r="14" spans="1:11" x14ac:dyDescent="0.25">
      <c r="C14" s="30">
        <v>12</v>
      </c>
      <c r="D14" s="31">
        <v>1200</v>
      </c>
      <c r="E14" s="32">
        <v>2</v>
      </c>
      <c r="F14" s="33">
        <f>Tableau7[[#This Row],[        PU]]*Tableau7[[#This Row],[        QTE]]</f>
        <v>2400</v>
      </c>
      <c r="G14" s="34" t="str">
        <f>IF(AND(Tableau7[[#This Row],[         PT]]&gt;=100,Tableau7[[#This Row],[         PT]]&lt;=999),"5%",IF(Tableau7[[#This Row],[         PT]]&gt;=1000,"10%","0%"))</f>
        <v>10%</v>
      </c>
      <c r="H14" s="35">
        <f>Tableau7[[#This Row],[         PT]]*Tableau7[[#This Row],[   Remise]]</f>
        <v>240</v>
      </c>
      <c r="I14" s="36">
        <f>Tableau7[[#This Row],[         PT]]-Tableau7[[#This Row],[ Val Remise]]</f>
        <v>2160</v>
      </c>
    </row>
    <row r="15" spans="1:11" x14ac:dyDescent="0.25">
      <c r="C15" s="23">
        <v>13</v>
      </c>
      <c r="D15" s="37">
        <v>15</v>
      </c>
      <c r="E15" s="25">
        <v>10</v>
      </c>
      <c r="F15" s="26">
        <f>Tableau7[[#This Row],[        PU]]*Tableau7[[#This Row],[        QTE]]</f>
        <v>150</v>
      </c>
      <c r="G15" s="27" t="str">
        <f>IF(AND(Tableau7[[#This Row],[         PT]]&gt;=100,Tableau7[[#This Row],[         PT]]&lt;=999),"5%",IF(Tableau7[[#This Row],[         PT]]&gt;=1000,"10%","0%"))</f>
        <v>5%</v>
      </c>
      <c r="H15" s="28">
        <f>Tableau7[[#This Row],[         PT]]*Tableau7[[#This Row],[   Remise]]</f>
        <v>7.5</v>
      </c>
      <c r="I15" s="29">
        <f>Tableau7[[#This Row],[         PT]]-Tableau7[[#This Row],[ Val Remise]]</f>
        <v>142.5</v>
      </c>
    </row>
    <row r="16" spans="1:11" x14ac:dyDescent="0.25">
      <c r="C16" s="30">
        <v>14</v>
      </c>
      <c r="D16" s="31">
        <v>24</v>
      </c>
      <c r="E16" s="32">
        <v>5</v>
      </c>
      <c r="F16" s="33">
        <f>Tableau7[[#This Row],[        PU]]*Tableau7[[#This Row],[        QTE]]</f>
        <v>120</v>
      </c>
      <c r="G16" s="34" t="str">
        <f>IF(AND(Tableau7[[#This Row],[         PT]]&gt;=100,Tableau7[[#This Row],[         PT]]&lt;=999),"5%",IF(Tableau7[[#This Row],[         PT]]&gt;=1000,"10%","0%"))</f>
        <v>5%</v>
      </c>
      <c r="H16" s="35">
        <f>Tableau7[[#This Row],[         PT]]*Tableau7[[#This Row],[   Remise]]</f>
        <v>6</v>
      </c>
      <c r="I16" s="36">
        <f>Tableau7[[#This Row],[         PT]]-Tableau7[[#This Row],[ Val Remise]]</f>
        <v>114</v>
      </c>
    </row>
    <row r="17" spans="7:9" ht="15.75" thickBot="1" x14ac:dyDescent="0.3"/>
    <row r="18" spans="7:9" ht="15.75" thickBot="1" x14ac:dyDescent="0.3">
      <c r="G18" s="16"/>
      <c r="H18" s="17" t="s">
        <v>36</v>
      </c>
      <c r="I18" s="18">
        <f>SUM(Tableau7[Total a payer])</f>
        <v>20348.25</v>
      </c>
    </row>
    <row r="19" spans="7:9" ht="15.75" thickBot="1" x14ac:dyDescent="0.3">
      <c r="G19" s="16"/>
      <c r="H19" s="17" t="s">
        <v>33</v>
      </c>
      <c r="I19" s="19">
        <v>0.19</v>
      </c>
    </row>
    <row r="20" spans="7:9" ht="15.75" thickBot="1" x14ac:dyDescent="0.3">
      <c r="G20" s="16"/>
      <c r="H20" s="17" t="s">
        <v>34</v>
      </c>
      <c r="I20" s="18">
        <f>I18*I19</f>
        <v>3866.1675</v>
      </c>
    </row>
    <row r="21" spans="7:9" ht="15.75" thickBot="1" x14ac:dyDescent="0.3">
      <c r="G21" s="16"/>
      <c r="H21" s="17" t="s">
        <v>35</v>
      </c>
      <c r="I21" s="38">
        <f>I18+I20</f>
        <v>24214.4175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D13"/>
  <sheetViews>
    <sheetView zoomScale="130" zoomScaleNormal="130" workbookViewId="0">
      <selection activeCell="K20" sqref="K20"/>
    </sheetView>
  </sheetViews>
  <sheetFormatPr baseColWidth="10" defaultColWidth="11.42578125" defaultRowHeight="15" x14ac:dyDescent="0.25"/>
  <cols>
    <col min="2" max="2" width="14.5703125" bestFit="1" customWidth="1"/>
    <col min="3" max="3" width="16.140625" bestFit="1" customWidth="1"/>
    <col min="4" max="4" width="14.7109375" bestFit="1" customWidth="1"/>
    <col min="5" max="5" width="11.5703125" bestFit="1" customWidth="1"/>
    <col min="6" max="6" width="13.5703125" bestFit="1" customWidth="1"/>
    <col min="7" max="7" width="12.7109375" bestFit="1" customWidth="1"/>
  </cols>
  <sheetData>
    <row r="3" spans="1:4" x14ac:dyDescent="0.25">
      <c r="B3" s="20" t="s">
        <v>17</v>
      </c>
      <c r="C3" s="20" t="s">
        <v>18</v>
      </c>
      <c r="D3" s="20" t="s">
        <v>19</v>
      </c>
    </row>
    <row r="4" spans="1:4" x14ac:dyDescent="0.25">
      <c r="B4" s="23">
        <v>1</v>
      </c>
      <c r="C4" s="27">
        <v>5</v>
      </c>
      <c r="D4" s="42">
        <f>Tableau8[[#This Row],[Distance (m)]]/Tableau8[[#This Row],[     Time(s)]]</f>
        <v>5</v>
      </c>
    </row>
    <row r="5" spans="1:4" x14ac:dyDescent="0.25">
      <c r="B5" s="30">
        <v>2</v>
      </c>
      <c r="C5" s="34">
        <v>10</v>
      </c>
      <c r="D5" s="43">
        <f>Tableau8[[#This Row],[Distance (m)]]/Tableau8[[#This Row],[     Time(s)]]</f>
        <v>5</v>
      </c>
    </row>
    <row r="6" spans="1:4" x14ac:dyDescent="0.25">
      <c r="B6" s="23">
        <v>3</v>
      </c>
      <c r="C6" s="27">
        <v>17</v>
      </c>
      <c r="D6" s="42">
        <f>Tableau8[[#This Row],[Distance (m)]]/Tableau8[[#This Row],[     Time(s)]]</f>
        <v>5.666666666666667</v>
      </c>
    </row>
    <row r="7" spans="1:4" x14ac:dyDescent="0.25">
      <c r="B7" s="30">
        <v>4</v>
      </c>
      <c r="C7" s="34">
        <v>27</v>
      </c>
      <c r="D7" s="43">
        <f>Tableau8[[#This Row],[Distance (m)]]/Tableau8[[#This Row],[     Time(s)]]</f>
        <v>6.75</v>
      </c>
    </row>
    <row r="8" spans="1:4" x14ac:dyDescent="0.25">
      <c r="A8" s="11"/>
      <c r="B8" s="23">
        <v>5</v>
      </c>
      <c r="C8" s="27">
        <v>37</v>
      </c>
      <c r="D8" s="42">
        <f>Tableau8[[#This Row],[Distance (m)]]/Tableau8[[#This Row],[     Time(s)]]</f>
        <v>7.4</v>
      </c>
    </row>
    <row r="9" spans="1:4" x14ac:dyDescent="0.25">
      <c r="B9" s="30">
        <v>6</v>
      </c>
      <c r="C9" s="34">
        <v>49</v>
      </c>
      <c r="D9" s="43">
        <f>Tableau8[[#This Row],[Distance (m)]]/Tableau8[[#This Row],[     Time(s)]]</f>
        <v>8.1666666666666661</v>
      </c>
    </row>
    <row r="10" spans="1:4" x14ac:dyDescent="0.25">
      <c r="B10" s="23">
        <v>7</v>
      </c>
      <c r="C10" s="27">
        <v>63</v>
      </c>
      <c r="D10" s="42">
        <f>Tableau8[[#This Row],[Distance (m)]]/Tableau8[[#This Row],[     Time(s)]]</f>
        <v>9</v>
      </c>
    </row>
    <row r="11" spans="1:4" x14ac:dyDescent="0.25">
      <c r="B11" s="30">
        <v>8</v>
      </c>
      <c r="C11" s="34">
        <v>75</v>
      </c>
      <c r="D11" s="43">
        <f>Tableau8[[#This Row],[Distance (m)]]/Tableau8[[#This Row],[     Time(s)]]</f>
        <v>9.375</v>
      </c>
    </row>
    <row r="12" spans="1:4" x14ac:dyDescent="0.25">
      <c r="B12" s="23">
        <v>9</v>
      </c>
      <c r="C12" s="27">
        <v>83</v>
      </c>
      <c r="D12" s="42">
        <f>Tableau8[[#This Row],[Distance (m)]]/Tableau8[[#This Row],[     Time(s)]]</f>
        <v>9.2222222222222214</v>
      </c>
    </row>
    <row r="13" spans="1:4" x14ac:dyDescent="0.25">
      <c r="B13" s="30">
        <v>10</v>
      </c>
      <c r="C13" s="34">
        <v>91</v>
      </c>
      <c r="D13" s="43">
        <f>Tableau8[[#This Row],[Distance (m)]]/Tableau8[[#This Row],[     Time(s)]]</f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14u</dc:creator>
  <cp:lastModifiedBy>mohamedhani balamane</cp:lastModifiedBy>
  <dcterms:created xsi:type="dcterms:W3CDTF">2023-12-31T05:50:11Z</dcterms:created>
  <dcterms:modified xsi:type="dcterms:W3CDTF">2024-01-03T20:40:53Z</dcterms:modified>
</cp:coreProperties>
</file>