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REATIVA EX\DAY3\"/>
    </mc:Choice>
  </mc:AlternateContent>
  <xr:revisionPtr revIDLastSave="0" documentId="13_ncr:1_{BA74354A-B7C0-43CD-8D53-02B2B08AE82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get&amp;vlookup" sheetId="1" r:id="rId1"/>
    <sheet name="Test" sheetId="2" r:id="rId2"/>
    <sheet name="adv" sheetId="3" r:id="rId3"/>
    <sheet name="range" sheetId="4" r:id="rId4"/>
    <sheet name="adv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D6" i="5"/>
  <c r="D7" i="5"/>
  <c r="D8" i="5"/>
  <c r="D9" i="5"/>
  <c r="E9" i="5" s="1"/>
  <c r="D10" i="5"/>
  <c r="E10" i="5" s="1"/>
  <c r="D11" i="5"/>
  <c r="E11" i="5" s="1"/>
  <c r="D12" i="5"/>
  <c r="E12" i="5" s="1"/>
  <c r="D13" i="5"/>
  <c r="D14" i="5"/>
  <c r="D15" i="5"/>
  <c r="D16" i="5"/>
  <c r="D17" i="5"/>
  <c r="E17" i="5" s="1"/>
  <c r="D18" i="5"/>
  <c r="E18" i="5" s="1"/>
  <c r="D19" i="5"/>
  <c r="E19" i="5" s="1"/>
  <c r="D20" i="5"/>
  <c r="E20" i="5" s="1"/>
  <c r="D21" i="5"/>
  <c r="D22" i="5"/>
  <c r="D23" i="5"/>
  <c r="D24" i="5"/>
  <c r="D2" i="5"/>
  <c r="E2" i="5" s="1"/>
  <c r="E5" i="5"/>
  <c r="E6" i="5"/>
  <c r="E7" i="5"/>
  <c r="E8" i="5"/>
  <c r="E13" i="5"/>
  <c r="E14" i="5"/>
  <c r="E15" i="5"/>
  <c r="E16" i="5"/>
  <c r="E21" i="5"/>
  <c r="E22" i="5"/>
  <c r="E23" i="5"/>
  <c r="E24" i="5"/>
  <c r="E2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3" i="4"/>
  <c r="L4" i="4"/>
  <c r="L5" i="4"/>
  <c r="L6" i="4"/>
  <c r="L7" i="4"/>
  <c r="L8" i="4"/>
  <c r="L9" i="4"/>
  <c r="L10" i="4"/>
  <c r="L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M5" i="3"/>
  <c r="D15" i="2"/>
  <c r="E15" i="2"/>
  <c r="F15" i="2"/>
  <c r="C15" i="2"/>
  <c r="C11" i="2"/>
  <c r="F11" i="2"/>
  <c r="D11" i="2"/>
  <c r="E11" i="2"/>
  <c r="M7" i="2"/>
  <c r="N7" i="2"/>
  <c r="O7" i="2"/>
  <c r="L7" i="2"/>
  <c r="L32" i="1"/>
  <c r="L27" i="1"/>
  <c r="L20" i="1"/>
  <c r="N20" i="1"/>
  <c r="M20" i="1"/>
  <c r="F7" i="2"/>
  <c r="E7" i="2"/>
  <c r="D7" i="2"/>
  <c r="C7" i="2"/>
  <c r="L15" i="1"/>
  <c r="L11" i="1"/>
  <c r="M6" i="1"/>
  <c r="L6" i="1"/>
  <c r="K6" i="1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<sst xmlns="http://schemas.openxmlformats.org/spreadsheetml/2006/main" count="325" uniqueCount="68">
  <si>
    <t xml:space="preserve"> Single Name</t>
  </si>
  <si>
    <t>Gender</t>
  </si>
  <si>
    <t>Country</t>
  </si>
  <si>
    <t>Net Sal</t>
  </si>
  <si>
    <t>Bonus</t>
  </si>
  <si>
    <t>Gross Sal</t>
  </si>
  <si>
    <t>Work Stat</t>
  </si>
  <si>
    <t>Female</t>
  </si>
  <si>
    <t>Sudan</t>
  </si>
  <si>
    <t>Contract</t>
  </si>
  <si>
    <t>Male</t>
  </si>
  <si>
    <t>Greece</t>
  </si>
  <si>
    <t>Full Time</t>
  </si>
  <si>
    <t>Spain</t>
  </si>
  <si>
    <t>France</t>
  </si>
  <si>
    <t>German</t>
  </si>
  <si>
    <t>Hours</t>
  </si>
  <si>
    <t>Brazil</t>
  </si>
  <si>
    <t>China</t>
  </si>
  <si>
    <t>Part Time</t>
  </si>
  <si>
    <t>India</t>
  </si>
  <si>
    <t>Egypt</t>
  </si>
  <si>
    <t>Ethiopia</t>
  </si>
  <si>
    <t>Iran</t>
  </si>
  <si>
    <t>Qatar</t>
  </si>
  <si>
    <t>Mohamed Mohamed ramadan</t>
  </si>
  <si>
    <t>Yahia mahmoud ElFakharany</t>
  </si>
  <si>
    <t>amr waked gamed</t>
  </si>
  <si>
    <t>mahmoud ahmed elmligy</t>
  </si>
  <si>
    <t>ahmed Ezz elbouray</t>
  </si>
  <si>
    <t>ahmed hilmy elsayed</t>
  </si>
  <si>
    <t>asmaa Sherif m0nier</t>
  </si>
  <si>
    <t>mohamed Khaled Elnabawy</t>
  </si>
  <si>
    <t>ahmed mohamed saad</t>
  </si>
  <si>
    <t>ali amr saad</t>
  </si>
  <si>
    <t>Dget</t>
  </si>
  <si>
    <t>Vlook Up &amp;(Match)</t>
  </si>
  <si>
    <t>Vlook Up &amp;(Column)</t>
  </si>
  <si>
    <t xml:space="preserve">Adela  Mohamed emam </t>
  </si>
  <si>
    <t>Mona glal elsakka</t>
  </si>
  <si>
    <t>yosra fathi Yasin 55</t>
  </si>
  <si>
    <t>Olfat yasin yasin</t>
  </si>
  <si>
    <t>farida mohamed shawky</t>
  </si>
  <si>
    <t>foaada  mahmoud elmohandis</t>
  </si>
  <si>
    <t xml:space="preserve">Yousria ali elsherif </t>
  </si>
  <si>
    <t>Menna zaky moaaz</t>
  </si>
  <si>
    <t>Lobna Farouk Elfishawy</t>
  </si>
  <si>
    <t>aliaa Soliman eid</t>
  </si>
  <si>
    <t>Sherif Ahmed</t>
  </si>
  <si>
    <t>Yusuf Ahmed</t>
  </si>
  <si>
    <t>Habiba Sayed</t>
  </si>
  <si>
    <t>Name</t>
  </si>
  <si>
    <t>Years</t>
  </si>
  <si>
    <t>Sales</t>
  </si>
  <si>
    <t>Comm</t>
  </si>
  <si>
    <t xml:space="preserve"> Value</t>
  </si>
  <si>
    <t>%</t>
  </si>
  <si>
    <t>Sales %</t>
  </si>
  <si>
    <t xml:space="preserve"> Less Than 2 Year </t>
  </si>
  <si>
    <t>More Than 2 Years</t>
  </si>
  <si>
    <t>VLOOKUPمن غير النقل</t>
  </si>
  <si>
    <t>نقلت عمود الإسم للأخر وعملت الي عاوزه بعد كدا عملت HIDE</t>
  </si>
  <si>
    <t>باخد الجزء من الجدول  مش كله</t>
  </si>
  <si>
    <t>(الجدول),(عنوان راس الحقل الي محتاجه يرجع)و(الشرط الي هرجع عن طريقه  هو وعنوانه)</t>
  </si>
  <si>
    <t>DGET</t>
  </si>
  <si>
    <t>Deget</t>
  </si>
  <si>
    <t>Vlookup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</si>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</sst>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rgb="FF0E09D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E09D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rgb="FF0E09D1"/>
      </left>
      <right style="thick">
        <color rgb="FF0E09D1"/>
      </right>
      <top style="thick">
        <color rgb="FF0E09D1"/>
      </top>
      <bottom style="thick">
        <color rgb="FF0E09D1"/>
      </bottom>
      <diagonal/>
    </border>
    <border>
      <left/>
      <right/>
      <top style="thin">
        <color theme="3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/>
      <diagonal/>
    </border>
    <border>
      <left/>
      <right/>
      <top style="thick">
        <color theme="4" tint="-0.249977111117893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2" fillId="5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4" fontId="4" fillId="2" borderId="1" xfId="3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0" fontId="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</cellXfs>
  <cellStyles count="4">
    <cellStyle name="Normal" xfId="0" builtinId="0"/>
    <cellStyle name="Normal 2" xfId="1" xr:uid="{E64E6B12-43BB-44EC-9FB6-2C6CC6406F1E}"/>
    <cellStyle name="Normal 4" xfId="2" xr:uid="{456E340A-106D-4887-A58F-63E7B113E3E4}"/>
    <cellStyle name="Percent" xfId="3" builtinId="5"/>
  </cellStyles>
  <dxfs count="0"/>
  <tableStyles count="0" defaultTableStyle="TableStyleMedium2" defaultPivotStyle="PivotStyleLight16"/>
  <colors>
    <mruColors>
      <color rgb="FF0E0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N33"/>
  <sheetViews>
    <sheetView workbookViewId="0">
      <selection activeCell="L3" sqref="L3"/>
    </sheetView>
  </sheetViews>
  <sheetFormatPr defaultRowHeight="14.4" x14ac:dyDescent="0.3"/>
  <cols>
    <col min="1" max="1" width="33.88671875" bestFit="1" customWidth="1"/>
    <col min="3" max="3" width="9.33203125" bestFit="1" customWidth="1"/>
    <col min="6" max="6" width="10.5546875" bestFit="1" customWidth="1"/>
    <col min="7" max="7" width="11.5546875" bestFit="1" customWidth="1"/>
    <col min="8" max="8" width="33.88671875" hidden="1" customWidth="1"/>
    <col min="10" max="10" width="26.77734375" customWidth="1"/>
    <col min="11" max="11" width="27.33203125" bestFit="1" customWidth="1"/>
    <col min="12" max="12" width="60.5546875" bestFit="1" customWidth="1"/>
    <col min="13" max="13" width="10.109375" bestFit="1" customWidth="1"/>
  </cols>
  <sheetData>
    <row r="1" spans="1:14" ht="18.60000000000000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0</v>
      </c>
    </row>
    <row r="2" spans="1:14" ht="19.2" thickTop="1" thickBot="1" x14ac:dyDescent="0.35">
      <c r="A2" s="2" t="s">
        <v>38</v>
      </c>
      <c r="B2" s="2" t="s">
        <v>7</v>
      </c>
      <c r="C2" s="2" t="s">
        <v>8</v>
      </c>
      <c r="D2" s="2">
        <v>10000</v>
      </c>
      <c r="E2" s="2">
        <v>2000</v>
      </c>
      <c r="F2" s="2">
        <f>D2+E2</f>
        <v>12000</v>
      </c>
      <c r="G2" s="2" t="s">
        <v>9</v>
      </c>
      <c r="H2" s="2" t="s">
        <v>38</v>
      </c>
    </row>
    <row r="3" spans="1:14" ht="19.2" thickTop="1" thickBot="1" x14ac:dyDescent="0.35">
      <c r="A3" s="2" t="s">
        <v>25</v>
      </c>
      <c r="B3" s="2" t="s">
        <v>10</v>
      </c>
      <c r="C3" s="2" t="s">
        <v>11</v>
      </c>
      <c r="D3" s="2">
        <v>8000</v>
      </c>
      <c r="E3" s="2">
        <v>550</v>
      </c>
      <c r="F3" s="2">
        <f t="shared" ref="F3:F21" si="0">D3+E3</f>
        <v>8550</v>
      </c>
      <c r="G3" s="2" t="s">
        <v>12</v>
      </c>
      <c r="H3" s="2" t="s">
        <v>25</v>
      </c>
      <c r="L3" s="31" t="s">
        <v>66</v>
      </c>
    </row>
    <row r="4" spans="1:14" ht="19.2" thickTop="1" thickBot="1" x14ac:dyDescent="0.35">
      <c r="A4" s="2" t="s">
        <v>39</v>
      </c>
      <c r="B4" s="2" t="s">
        <v>7</v>
      </c>
      <c r="C4" s="2" t="s">
        <v>13</v>
      </c>
      <c r="D4" s="2">
        <v>7500</v>
      </c>
      <c r="E4" s="2">
        <v>2800</v>
      </c>
      <c r="F4" s="2">
        <f t="shared" si="0"/>
        <v>10300</v>
      </c>
      <c r="G4" s="2" t="s">
        <v>9</v>
      </c>
      <c r="H4" s="2" t="s">
        <v>39</v>
      </c>
    </row>
    <row r="5" spans="1:14" ht="19.2" thickTop="1" thickBot="1" x14ac:dyDescent="0.35">
      <c r="A5" s="2" t="s">
        <v>40</v>
      </c>
      <c r="B5" s="2" t="s">
        <v>7</v>
      </c>
      <c r="C5" s="2" t="s">
        <v>14</v>
      </c>
      <c r="D5" s="2">
        <v>5100</v>
      </c>
      <c r="E5" s="2">
        <v>500</v>
      </c>
      <c r="F5" s="2">
        <f t="shared" si="0"/>
        <v>5600</v>
      </c>
      <c r="G5" s="2" t="s">
        <v>12</v>
      </c>
      <c r="H5" s="2" t="s">
        <v>40</v>
      </c>
      <c r="J5" s="4" t="s">
        <v>0</v>
      </c>
      <c r="K5" s="4" t="s">
        <v>2</v>
      </c>
      <c r="L5" s="4" t="s">
        <v>6</v>
      </c>
      <c r="M5" s="4" t="s">
        <v>3</v>
      </c>
      <c r="N5" s="1"/>
    </row>
    <row r="6" spans="1:14" ht="19.2" thickTop="1" thickBot="1" x14ac:dyDescent="0.35">
      <c r="A6" s="2" t="s">
        <v>26</v>
      </c>
      <c r="B6" s="2" t="s">
        <v>10</v>
      </c>
      <c r="C6" s="2" t="s">
        <v>15</v>
      </c>
      <c r="D6" s="2">
        <v>4700</v>
      </c>
      <c r="E6" s="2">
        <v>890</v>
      </c>
      <c r="F6" s="2">
        <f t="shared" si="0"/>
        <v>5590</v>
      </c>
      <c r="G6" s="2" t="s">
        <v>16</v>
      </c>
      <c r="H6" s="2" t="s">
        <v>26</v>
      </c>
      <c r="J6" s="5" t="s">
        <v>42</v>
      </c>
      <c r="K6" s="5" t="str">
        <f>VLOOKUP(J6,$A:$G,3,0)</f>
        <v>Egypt</v>
      </c>
      <c r="L6" s="5" t="str">
        <f>VLOOKUP(J6,$A:$G,7,0)</f>
        <v>Hours</v>
      </c>
      <c r="M6" s="5">
        <f>VLOOKUP(J6,$A:$G,4,0)</f>
        <v>6950</v>
      </c>
      <c r="N6" s="1"/>
    </row>
    <row r="7" spans="1:14" ht="19.2" thickTop="1" thickBot="1" x14ac:dyDescent="0.35">
      <c r="A7" s="2" t="s">
        <v>27</v>
      </c>
      <c r="B7" s="2" t="s">
        <v>10</v>
      </c>
      <c r="C7" s="2" t="s">
        <v>17</v>
      </c>
      <c r="D7" s="2">
        <v>6999</v>
      </c>
      <c r="E7" s="2">
        <v>1000</v>
      </c>
      <c r="F7" s="2">
        <f t="shared" si="0"/>
        <v>7999</v>
      </c>
      <c r="G7" s="2" t="s">
        <v>12</v>
      </c>
      <c r="H7" s="2" t="s">
        <v>27</v>
      </c>
      <c r="J7" s="1"/>
      <c r="K7" s="1"/>
      <c r="L7" s="1"/>
      <c r="M7" s="1"/>
      <c r="N7" s="1"/>
    </row>
    <row r="8" spans="1:14" ht="19.2" thickTop="1" thickBot="1" x14ac:dyDescent="0.35">
      <c r="A8" s="2" t="s">
        <v>41</v>
      </c>
      <c r="B8" s="2" t="s">
        <v>7</v>
      </c>
      <c r="C8" s="2" t="s">
        <v>18</v>
      </c>
      <c r="D8" s="2">
        <v>8000</v>
      </c>
      <c r="E8" s="2">
        <v>900</v>
      </c>
      <c r="F8" s="2">
        <f t="shared" si="0"/>
        <v>8900</v>
      </c>
      <c r="G8" s="2" t="s">
        <v>19</v>
      </c>
      <c r="H8" s="2" t="s">
        <v>41</v>
      </c>
      <c r="J8" s="1"/>
      <c r="K8" s="1"/>
      <c r="L8" s="26" t="s">
        <v>60</v>
      </c>
      <c r="M8" s="1"/>
    </row>
    <row r="9" spans="1:14" ht="19.2" thickTop="1" thickBot="1" x14ac:dyDescent="0.35">
      <c r="A9" s="2" t="s">
        <v>28</v>
      </c>
      <c r="B9" s="2" t="s">
        <v>10</v>
      </c>
      <c r="C9" s="2" t="s">
        <v>20</v>
      </c>
      <c r="D9" s="2">
        <v>4500</v>
      </c>
      <c r="E9" s="2">
        <v>3000</v>
      </c>
      <c r="F9" s="2">
        <f t="shared" si="0"/>
        <v>7500</v>
      </c>
      <c r="G9" s="2" t="s">
        <v>12</v>
      </c>
      <c r="H9" s="2" t="s">
        <v>28</v>
      </c>
      <c r="J9" s="1"/>
      <c r="K9" s="26" t="s">
        <v>62</v>
      </c>
      <c r="L9" s="26" t="s">
        <v>61</v>
      </c>
      <c r="M9" s="1"/>
    </row>
    <row r="10" spans="1:14" ht="19.2" thickTop="1" thickBot="1" x14ac:dyDescent="0.35">
      <c r="A10" s="2" t="s">
        <v>42</v>
      </c>
      <c r="B10" s="2" t="s">
        <v>7</v>
      </c>
      <c r="C10" s="2" t="s">
        <v>21</v>
      </c>
      <c r="D10" s="2">
        <v>6950</v>
      </c>
      <c r="E10" s="2">
        <v>2500</v>
      </c>
      <c r="F10" s="2">
        <f t="shared" si="0"/>
        <v>9450</v>
      </c>
      <c r="G10" s="2" t="s">
        <v>16</v>
      </c>
      <c r="H10" s="2" t="s">
        <v>42</v>
      </c>
      <c r="J10" s="1"/>
      <c r="K10" s="4" t="s">
        <v>5</v>
      </c>
      <c r="L10" s="4" t="s">
        <v>0</v>
      </c>
      <c r="M10" s="1"/>
      <c r="N10" s="1"/>
    </row>
    <row r="11" spans="1:14" ht="19.2" thickTop="1" thickBot="1" x14ac:dyDescent="0.35">
      <c r="A11" s="2" t="s">
        <v>43</v>
      </c>
      <c r="B11" s="2" t="s">
        <v>7</v>
      </c>
      <c r="C11" s="2" t="s">
        <v>8</v>
      </c>
      <c r="D11" s="2">
        <v>6220</v>
      </c>
      <c r="E11" s="2">
        <v>2500</v>
      </c>
      <c r="F11" s="2">
        <f t="shared" si="0"/>
        <v>8720</v>
      </c>
      <c r="G11" s="2" t="s">
        <v>12</v>
      </c>
      <c r="H11" s="2" t="s">
        <v>43</v>
      </c>
      <c r="J11" s="1"/>
      <c r="K11" s="5">
        <v>10300</v>
      </c>
      <c r="L11" s="5" t="str">
        <f>VLOOKUP($K$11,$F:$H,3,0)</f>
        <v>Mona glal elsakka</v>
      </c>
      <c r="M11" s="1"/>
      <c r="N11" s="1"/>
    </row>
    <row r="12" spans="1:14" ht="19.2" thickTop="1" thickBot="1" x14ac:dyDescent="0.35">
      <c r="A12" s="2" t="s">
        <v>29</v>
      </c>
      <c r="B12" s="2" t="s">
        <v>10</v>
      </c>
      <c r="C12" s="2" t="s">
        <v>22</v>
      </c>
      <c r="D12" s="2">
        <v>8200</v>
      </c>
      <c r="E12" s="2">
        <v>2500</v>
      </c>
      <c r="F12" s="2">
        <f t="shared" si="0"/>
        <v>10700</v>
      </c>
      <c r="G12" s="2" t="s">
        <v>12</v>
      </c>
      <c r="H12" s="2" t="s">
        <v>29</v>
      </c>
      <c r="J12" s="1"/>
      <c r="K12" s="1"/>
      <c r="L12" s="1"/>
      <c r="M12" s="1"/>
      <c r="N12" s="1"/>
    </row>
    <row r="13" spans="1:14" ht="19.2" thickTop="1" thickBot="1" x14ac:dyDescent="0.35">
      <c r="A13" s="2" t="s">
        <v>30</v>
      </c>
      <c r="B13" s="2" t="s">
        <v>10</v>
      </c>
      <c r="C13" s="2" t="s">
        <v>23</v>
      </c>
      <c r="D13" s="2">
        <v>9870</v>
      </c>
      <c r="E13" s="2">
        <v>2500</v>
      </c>
      <c r="F13" s="2">
        <f t="shared" si="0"/>
        <v>12370</v>
      </c>
      <c r="G13" s="2" t="s">
        <v>16</v>
      </c>
      <c r="H13" s="2" t="s">
        <v>30</v>
      </c>
      <c r="J13" s="1"/>
      <c r="K13" s="1"/>
      <c r="L13" s="1"/>
      <c r="M13" s="1"/>
      <c r="N13" s="1"/>
    </row>
    <row r="14" spans="1:14" ht="19.2" thickTop="1" thickBot="1" x14ac:dyDescent="0.35">
      <c r="A14" s="2" t="s">
        <v>44</v>
      </c>
      <c r="B14" s="2" t="s">
        <v>7</v>
      </c>
      <c r="C14" s="2" t="s">
        <v>24</v>
      </c>
      <c r="D14" s="2">
        <v>4000</v>
      </c>
      <c r="E14" s="2">
        <v>500</v>
      </c>
      <c r="F14" s="2">
        <f t="shared" si="0"/>
        <v>4500</v>
      </c>
      <c r="G14" s="2" t="s">
        <v>12</v>
      </c>
      <c r="H14" s="2" t="s">
        <v>44</v>
      </c>
      <c r="J14" s="1"/>
      <c r="K14" s="4" t="s">
        <v>0</v>
      </c>
      <c r="L14" s="4" t="s">
        <v>5</v>
      </c>
      <c r="M14" s="1"/>
      <c r="N14" s="1"/>
    </row>
    <row r="15" spans="1:14" ht="19.2" thickTop="1" thickBot="1" x14ac:dyDescent="0.35">
      <c r="A15" s="2" t="s">
        <v>45</v>
      </c>
      <c r="B15" s="2" t="s">
        <v>7</v>
      </c>
      <c r="C15" s="2" t="s">
        <v>21</v>
      </c>
      <c r="D15" s="2">
        <v>5000</v>
      </c>
      <c r="E15" s="2">
        <v>1500</v>
      </c>
      <c r="F15" s="2">
        <f t="shared" si="0"/>
        <v>6500</v>
      </c>
      <c r="G15" s="2" t="s">
        <v>19</v>
      </c>
      <c r="H15" s="2" t="s">
        <v>45</v>
      </c>
      <c r="J15" s="1"/>
      <c r="K15" s="5" t="s">
        <v>39</v>
      </c>
      <c r="L15" s="5">
        <f>VLOOKUP(K15,$A:$G,6,0)</f>
        <v>10300</v>
      </c>
      <c r="M15" s="1"/>
      <c r="N15" s="1"/>
    </row>
    <row r="16" spans="1:14" ht="19.2" thickTop="1" thickBot="1" x14ac:dyDescent="0.35">
      <c r="A16" s="2" t="s">
        <v>46</v>
      </c>
      <c r="B16" s="2" t="s">
        <v>7</v>
      </c>
      <c r="C16" s="2" t="s">
        <v>11</v>
      </c>
      <c r="D16" s="2">
        <v>8500</v>
      </c>
      <c r="E16" s="2">
        <v>600</v>
      </c>
      <c r="F16" s="2">
        <f t="shared" si="0"/>
        <v>9100</v>
      </c>
      <c r="G16" s="2" t="s">
        <v>12</v>
      </c>
      <c r="H16" s="2" t="s">
        <v>46</v>
      </c>
      <c r="J16" s="1"/>
      <c r="K16" s="29"/>
      <c r="L16" s="29"/>
      <c r="M16" s="1"/>
      <c r="N16" s="1"/>
    </row>
    <row r="17" spans="1:14" ht="19.2" thickTop="1" thickBot="1" x14ac:dyDescent="0.35">
      <c r="A17" s="2" t="s">
        <v>31</v>
      </c>
      <c r="B17" s="2" t="s">
        <v>7</v>
      </c>
      <c r="C17" s="2" t="s">
        <v>13</v>
      </c>
      <c r="D17" s="2">
        <v>5700</v>
      </c>
      <c r="E17" s="2">
        <v>1600</v>
      </c>
      <c r="F17" s="2">
        <f t="shared" si="0"/>
        <v>7300</v>
      </c>
      <c r="G17" s="2" t="s">
        <v>19</v>
      </c>
      <c r="H17" s="2" t="s">
        <v>31</v>
      </c>
      <c r="J17" s="1"/>
      <c r="K17" s="1"/>
      <c r="L17" s="30"/>
      <c r="M17" s="1"/>
      <c r="N17" s="1"/>
    </row>
    <row r="18" spans="1:14" ht="19.2" thickTop="1" thickBot="1" x14ac:dyDescent="0.35">
      <c r="A18" s="2" t="s">
        <v>32</v>
      </c>
      <c r="B18" s="2" t="s">
        <v>10</v>
      </c>
      <c r="C18" s="2" t="s">
        <v>14</v>
      </c>
      <c r="D18" s="2">
        <v>6000</v>
      </c>
      <c r="E18" s="2">
        <v>1800</v>
      </c>
      <c r="F18" s="2">
        <f t="shared" si="0"/>
        <v>7800</v>
      </c>
      <c r="G18" s="2" t="s">
        <v>12</v>
      </c>
      <c r="H18" s="2" t="s">
        <v>32</v>
      </c>
      <c r="J18" s="1"/>
      <c r="K18" s="1"/>
      <c r="L18" s="26" t="s">
        <v>35</v>
      </c>
      <c r="M18" s="1"/>
      <c r="N18" s="1"/>
    </row>
    <row r="19" spans="1:14" ht="19.2" thickTop="1" thickBot="1" x14ac:dyDescent="0.35">
      <c r="A19" s="2" t="s">
        <v>47</v>
      </c>
      <c r="B19" s="2" t="s">
        <v>7</v>
      </c>
      <c r="C19" s="2" t="s">
        <v>15</v>
      </c>
      <c r="D19" s="2">
        <v>4000</v>
      </c>
      <c r="E19" s="2">
        <v>2000</v>
      </c>
      <c r="F19" s="2">
        <f t="shared" si="0"/>
        <v>6000</v>
      </c>
      <c r="G19" s="2" t="s">
        <v>16</v>
      </c>
      <c r="H19" s="2" t="s">
        <v>47</v>
      </c>
      <c r="K19" s="4" t="s">
        <v>0</v>
      </c>
      <c r="L19" s="4" t="s">
        <v>2</v>
      </c>
      <c r="M19" s="4" t="s">
        <v>6</v>
      </c>
      <c r="N19" s="4" t="s">
        <v>3</v>
      </c>
    </row>
    <row r="20" spans="1:14" ht="19.2" thickTop="1" thickBot="1" x14ac:dyDescent="0.35">
      <c r="A20" s="3" t="s">
        <v>33</v>
      </c>
      <c r="B20" s="2" t="s">
        <v>10</v>
      </c>
      <c r="C20" s="2" t="s">
        <v>17</v>
      </c>
      <c r="D20" s="2">
        <v>8000</v>
      </c>
      <c r="E20" s="2">
        <v>1400</v>
      </c>
      <c r="F20" s="2">
        <f t="shared" si="0"/>
        <v>9400</v>
      </c>
      <c r="G20" s="2" t="s">
        <v>12</v>
      </c>
      <c r="H20" s="3" t="s">
        <v>33</v>
      </c>
      <c r="K20" s="5" t="s">
        <v>42</v>
      </c>
      <c r="L20" s="5" t="str">
        <f>DGET($A:$G,L19,$K$19:$K$20)</f>
        <v>Egypt</v>
      </c>
      <c r="M20" s="5" t="str">
        <f>DGET($A:$G,M19,$K$19:$K$20)</f>
        <v>Hours</v>
      </c>
      <c r="N20" s="5">
        <f>DGET($A:$G,N19,$K$19:$K$20)</f>
        <v>6950</v>
      </c>
    </row>
    <row r="21" spans="1:14" ht="19.2" thickTop="1" thickBot="1" x14ac:dyDescent="0.35">
      <c r="A21" s="3" t="s">
        <v>34</v>
      </c>
      <c r="B21" s="2" t="s">
        <v>10</v>
      </c>
      <c r="C21" s="2" t="s">
        <v>18</v>
      </c>
      <c r="D21" s="2">
        <v>6500</v>
      </c>
      <c r="E21" s="2">
        <v>1200</v>
      </c>
      <c r="F21" s="2">
        <f t="shared" si="0"/>
        <v>7700</v>
      </c>
      <c r="G21" s="2" t="s">
        <v>19</v>
      </c>
      <c r="H21" s="3" t="s">
        <v>34</v>
      </c>
      <c r="L21" s="27" t="s">
        <v>63</v>
      </c>
    </row>
    <row r="22" spans="1:14" ht="15" thickTop="1" x14ac:dyDescent="0.3"/>
    <row r="25" spans="1:14" x14ac:dyDescent="0.3">
      <c r="L25" s="28" t="s">
        <v>64</v>
      </c>
    </row>
    <row r="26" spans="1:14" ht="18.600000000000001" thickBot="1" x14ac:dyDescent="0.35">
      <c r="K26" s="4" t="s">
        <v>5</v>
      </c>
      <c r="L26" s="4" t="s">
        <v>0</v>
      </c>
    </row>
    <row r="27" spans="1:14" ht="19.2" thickTop="1" thickBot="1" x14ac:dyDescent="0.35">
      <c r="K27" s="5">
        <v>10300</v>
      </c>
      <c r="L27" s="5" t="str">
        <f>DGET($A:$G,L26,$K$26:$K$27)</f>
        <v>Mona glal elsakka</v>
      </c>
    </row>
    <row r="28" spans="1:14" ht="15" thickTop="1" x14ac:dyDescent="0.3"/>
    <row r="30" spans="1:14" x14ac:dyDescent="0.3">
      <c r="L30" s="28" t="s">
        <v>65</v>
      </c>
    </row>
    <row r="31" spans="1:14" ht="18.600000000000001" thickBot="1" x14ac:dyDescent="0.35">
      <c r="K31" s="4" t="s">
        <v>0</v>
      </c>
      <c r="L31" s="4" t="s">
        <v>5</v>
      </c>
    </row>
    <row r="32" spans="1:14" ht="19.2" thickTop="1" thickBot="1" x14ac:dyDescent="0.35">
      <c r="K32" s="5" t="s">
        <v>39</v>
      </c>
      <c r="L32" s="5">
        <f>DGET($A:$G,L31,$K$31:$K$32)</f>
        <v>10300</v>
      </c>
    </row>
    <row r="33" ht="15" thickTop="1" x14ac:dyDescent="0.3"/>
  </sheetData>
  <dataValidations count="2">
    <dataValidation type="list" allowBlank="1" showInputMessage="1" showErrorMessage="1" sqref="J6 K15 K20 K32" xr:uid="{0DEE53AC-F9E6-4A24-B159-A66A86184F6E}">
      <formula1>$A$2:$A$21</formula1>
    </dataValidation>
    <dataValidation type="list" allowBlank="1" showInputMessage="1" showErrorMessage="1" sqref="K11 K27" xr:uid="{2D9A5A3B-3DAD-4B30-944C-BE0F464BED2A}">
      <formula1>$F$2:$F$21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FD3-6186-432D-9FC4-0E56A4A4A50F}">
  <sheetPr>
    <tabColor rgb="FF0E09D1"/>
  </sheetPr>
  <dimension ref="B4:O16"/>
  <sheetViews>
    <sheetView workbookViewId="0">
      <selection activeCell="C15" sqref="C15:F15"/>
    </sheetView>
  </sheetViews>
  <sheetFormatPr defaultRowHeight="14.4" x14ac:dyDescent="0.3"/>
  <cols>
    <col min="2" max="2" width="26.44140625" customWidth="1"/>
    <col min="3" max="3" width="12.21875" bestFit="1" customWidth="1"/>
    <col min="4" max="4" width="15.109375" bestFit="1" customWidth="1"/>
    <col min="5" max="6" width="12.77734375" customWidth="1"/>
    <col min="11" max="11" width="27.44140625" bestFit="1" customWidth="1"/>
    <col min="12" max="12" width="12.21875" bestFit="1" customWidth="1"/>
    <col min="13" max="13" width="15.109375" bestFit="1" customWidth="1"/>
    <col min="14" max="14" width="11" bestFit="1" customWidth="1"/>
    <col min="15" max="15" width="11.44140625" bestFit="1" customWidth="1"/>
  </cols>
  <sheetData>
    <row r="4" spans="2:15" ht="14.4" customHeight="1" x14ac:dyDescent="0.3">
      <c r="B4" s="1"/>
      <c r="C4" s="23" t="s">
        <v>66</v>
      </c>
      <c r="D4" s="23"/>
      <c r="E4" s="23"/>
      <c r="F4" s="1"/>
      <c r="K4" s="1"/>
      <c r="L4" s="23" t="s">
        <v>35</v>
      </c>
      <c r="M4" s="23"/>
      <c r="N4" s="23"/>
      <c r="O4" s="1"/>
    </row>
    <row r="5" spans="2:15" ht="15" customHeight="1" thickBot="1" x14ac:dyDescent="0.35">
      <c r="B5" s="1"/>
      <c r="C5" s="23"/>
      <c r="D5" s="23"/>
      <c r="E5" s="23"/>
      <c r="F5" s="1"/>
      <c r="K5" s="1"/>
      <c r="L5" s="23"/>
      <c r="M5" s="23"/>
      <c r="N5" s="23"/>
      <c r="O5" s="1"/>
    </row>
    <row r="6" spans="2:15" ht="24.6" thickTop="1" thickBot="1" x14ac:dyDescent="0.35">
      <c r="B6" s="6" t="s">
        <v>0</v>
      </c>
      <c r="C6" s="6" t="s">
        <v>2</v>
      </c>
      <c r="D6" s="6" t="s">
        <v>6</v>
      </c>
      <c r="E6" s="6" t="s">
        <v>3</v>
      </c>
      <c r="F6" s="6" t="s">
        <v>1</v>
      </c>
      <c r="K6" s="6" t="s">
        <v>0</v>
      </c>
      <c r="L6" s="6" t="s">
        <v>2</v>
      </c>
      <c r="M6" s="6" t="s">
        <v>6</v>
      </c>
      <c r="N6" s="6" t="s">
        <v>3</v>
      </c>
      <c r="O6" s="6" t="s">
        <v>1</v>
      </c>
    </row>
    <row r="7" spans="2:15" ht="19.2" thickTop="1" thickBot="1" x14ac:dyDescent="0.35">
      <c r="B7" s="7" t="s">
        <v>38</v>
      </c>
      <c r="C7" s="7" t="str">
        <f>VLOOKUP(B7,'Dget&amp;vlookup'!A:G,3,0)</f>
        <v>Sudan</v>
      </c>
      <c r="D7" s="7" t="str">
        <f>VLOOKUP(B7,'Dget&amp;vlookup'!A:G,7,0)</f>
        <v>Contract</v>
      </c>
      <c r="E7" s="7">
        <f>VLOOKUP(B7,'Dget&amp;vlookup'!A:G,4,0)</f>
        <v>10000</v>
      </c>
      <c r="F7" s="7" t="str">
        <f>VLOOKUP(B7,'Dget&amp;vlookup'!A:G,2,0)</f>
        <v>Female</v>
      </c>
      <c r="K7" s="7" t="s">
        <v>38</v>
      </c>
      <c r="L7" s="7" t="str">
        <f>DGET('Dget&amp;vlookup'!$A:$G,Test!L6,Test!$B$6:$B$7)</f>
        <v>Sudan</v>
      </c>
      <c r="M7" s="7" t="str">
        <f>DGET('Dget&amp;vlookup'!$A:$G,Test!M6,Test!$B$6:$B$7)</f>
        <v>Contract</v>
      </c>
      <c r="N7" s="7">
        <f>DGET('Dget&amp;vlookup'!$A:$G,Test!N6,Test!$B$6:$B$7)</f>
        <v>10000</v>
      </c>
      <c r="O7" s="7" t="str">
        <f>DGET('Dget&amp;vlookup'!$A:$G,Test!O6,Test!$B$6:$B$7)</f>
        <v>Female</v>
      </c>
    </row>
    <row r="8" spans="2:15" ht="14.4" customHeight="1" thickTop="1" x14ac:dyDescent="0.3">
      <c r="B8" s="1"/>
      <c r="C8" s="24" t="s">
        <v>37</v>
      </c>
      <c r="D8" s="23"/>
      <c r="E8" s="23"/>
      <c r="F8" s="1"/>
    </row>
    <row r="9" spans="2:15" ht="14.4" customHeight="1" thickBot="1" x14ac:dyDescent="0.35">
      <c r="B9" s="1"/>
      <c r="C9" s="23"/>
      <c r="D9" s="23"/>
      <c r="E9" s="23"/>
      <c r="F9" s="1"/>
    </row>
    <row r="10" spans="2:15" ht="24.6" thickTop="1" thickBot="1" x14ac:dyDescent="0.35">
      <c r="B10" s="6" t="s">
        <v>0</v>
      </c>
      <c r="C10" s="6" t="s">
        <v>1</v>
      </c>
      <c r="D10" s="6" t="s">
        <v>2</v>
      </c>
      <c r="E10" s="6" t="s">
        <v>3</v>
      </c>
      <c r="F10" s="6" t="s">
        <v>4</v>
      </c>
    </row>
    <row r="11" spans="2:15" ht="19.2" thickTop="1" thickBot="1" x14ac:dyDescent="0.35">
      <c r="B11" s="7" t="s">
        <v>38</v>
      </c>
      <c r="C11" s="7" t="str">
        <f>VLOOKUP($B$11,'Dget&amp;vlookup'!$A:$G,COLUMN('Dget&amp;vlookup'!B1),0)</f>
        <v>Female</v>
      </c>
      <c r="D11" s="7" t="str">
        <f>VLOOKUP($B$11,'Dget&amp;vlookup'!$A:$G,COLUMN('Dget&amp;vlookup'!C1),0)</f>
        <v>Sudan</v>
      </c>
      <c r="E11" s="7">
        <f>VLOOKUP($B$11,'Dget&amp;vlookup'!$A:$G,COLUMN('Dget&amp;vlookup'!D1),0)</f>
        <v>10000</v>
      </c>
      <c r="F11" s="7">
        <f>VLOOKUP($B$11,'Dget&amp;vlookup'!$A:$G,COLUMN('Dget&amp;vlookup'!E1),0)</f>
        <v>2000</v>
      </c>
    </row>
    <row r="12" spans="2:15" ht="14.4" customHeight="1" thickTop="1" x14ac:dyDescent="0.3">
      <c r="B12" s="1"/>
      <c r="C12" s="23" t="s">
        <v>36</v>
      </c>
      <c r="D12" s="23"/>
      <c r="E12" s="23"/>
      <c r="F12" s="1"/>
    </row>
    <row r="13" spans="2:15" ht="14.4" customHeight="1" thickBot="1" x14ac:dyDescent="0.35">
      <c r="B13" s="1"/>
      <c r="C13" s="23"/>
      <c r="D13" s="23"/>
      <c r="E13" s="23"/>
      <c r="F13" s="1"/>
    </row>
    <row r="14" spans="2:15" ht="24.6" thickTop="1" thickBot="1" x14ac:dyDescent="0.35">
      <c r="B14" s="6" t="s">
        <v>0</v>
      </c>
      <c r="C14" s="6" t="s">
        <v>2</v>
      </c>
      <c r="D14" s="6" t="s">
        <v>6</v>
      </c>
      <c r="E14" s="6" t="s">
        <v>3</v>
      </c>
      <c r="F14" s="6" t="s">
        <v>1</v>
      </c>
    </row>
    <row r="15" spans="2:15" ht="19.2" thickTop="1" thickBot="1" x14ac:dyDescent="0.35">
      <c r="B15" s="7" t="s">
        <v>38</v>
      </c>
      <c r="C15" s="7" t="str">
        <f>VLOOKUP($B$15,'Dget&amp;vlookup'!$A:$G,MATCH(Test!C14,'Dget&amp;vlookup'!$A$1:$G$1,0),0)</f>
        <v>Sudan</v>
      </c>
      <c r="D15" s="7" t="str">
        <f>VLOOKUP($B$15,'Dget&amp;vlookup'!$A:$G,MATCH(Test!D14,'Dget&amp;vlookup'!$A$1:$G$1,0),0)</f>
        <v>Contract</v>
      </c>
      <c r="E15" s="7">
        <f>VLOOKUP($B$15,'Dget&amp;vlookup'!$A:$G,MATCH(Test!E14,'Dget&amp;vlookup'!$A$1:$G$1,0),0)</f>
        <v>10000</v>
      </c>
      <c r="F15" s="7" t="str">
        <f>VLOOKUP($B$15,'Dget&amp;vlookup'!$A:$G,MATCH(Test!F14,'Dget&amp;vlookup'!$A$1:$G$1,0),0)</f>
        <v>Female</v>
      </c>
    </row>
    <row r="16" spans="2:15" ht="15" thickTop="1" x14ac:dyDescent="0.3"/>
  </sheetData>
  <mergeCells count="4">
    <mergeCell ref="C4:E5"/>
    <mergeCell ref="C8:E9"/>
    <mergeCell ref="C12:E13"/>
    <mergeCell ref="L4:N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FF1AF-0089-4B5C-BBD8-FE57D31076F4}">
          <x14:formula1>
            <xm:f>'Dget&amp;vlookup'!$A$2:$A$21</xm:f>
          </x14:formula1>
          <xm:sqref>B7 B11 B15 K7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CC49-BBF7-45D7-AA5B-38DFE87ED9E8}">
  <sheetPr>
    <tabColor theme="4" tint="-0.249977111117893"/>
  </sheetPr>
  <dimension ref="A1:M22"/>
  <sheetViews>
    <sheetView workbookViewId="0">
      <selection activeCell="M6" sqref="M6"/>
    </sheetView>
  </sheetViews>
  <sheetFormatPr defaultRowHeight="14.4" x14ac:dyDescent="0.3"/>
  <cols>
    <col min="1" max="1" width="33.88671875" style="1" bestFit="1" customWidth="1"/>
    <col min="2" max="2" width="8.88671875" style="1" bestFit="1" customWidth="1"/>
    <col min="3" max="3" width="9.6640625" style="1" bestFit="1" customWidth="1"/>
    <col min="4" max="4" width="8.109375" style="1" customWidth="1"/>
    <col min="5" max="5" width="7.33203125" style="1" customWidth="1"/>
    <col min="6" max="6" width="10.5546875" style="1" bestFit="1" customWidth="1"/>
    <col min="7" max="7" width="11.5546875" style="1" bestFit="1" customWidth="1"/>
    <col min="10" max="10" width="13.77734375" bestFit="1" customWidth="1"/>
    <col min="11" max="11" width="10.44140625" bestFit="1" customWidth="1"/>
    <col min="12" max="12" width="11.109375" bestFit="1" customWidth="1"/>
    <col min="13" max="13" width="31" bestFit="1" customWidth="1"/>
  </cols>
  <sheetData>
    <row r="1" spans="1:13" ht="19.2" thickTop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13" ht="19.2" thickTop="1" thickBot="1" x14ac:dyDescent="0.35">
      <c r="A2" s="2" t="s">
        <v>38</v>
      </c>
      <c r="B2" s="2" t="s">
        <v>7</v>
      </c>
      <c r="C2" s="2" t="s">
        <v>8</v>
      </c>
      <c r="D2" s="12">
        <v>8121</v>
      </c>
      <c r="E2" s="12">
        <v>2038</v>
      </c>
      <c r="F2" s="12">
        <f>D2+E2</f>
        <v>10159</v>
      </c>
      <c r="G2" s="12" t="s">
        <v>9</v>
      </c>
    </row>
    <row r="3" spans="1:13" ht="19.2" thickTop="1" thickBot="1" x14ac:dyDescent="0.35">
      <c r="A3" s="2" t="s">
        <v>25</v>
      </c>
      <c r="B3" s="2" t="s">
        <v>10</v>
      </c>
      <c r="C3" s="2" t="s">
        <v>11</v>
      </c>
      <c r="D3" s="12">
        <v>6790</v>
      </c>
      <c r="E3" s="12">
        <v>510</v>
      </c>
      <c r="F3" s="12">
        <f t="shared" ref="F3:F21" si="0">D3+E3</f>
        <v>7300</v>
      </c>
      <c r="G3" s="12" t="s">
        <v>12</v>
      </c>
    </row>
    <row r="4" spans="1:13" ht="19.2" thickTop="1" thickBot="1" x14ac:dyDescent="0.35">
      <c r="A4" s="2" t="s">
        <v>39</v>
      </c>
      <c r="B4" s="2" t="s">
        <v>7</v>
      </c>
      <c r="C4" s="2" t="s">
        <v>13</v>
      </c>
      <c r="D4" s="12">
        <v>6872</v>
      </c>
      <c r="E4" s="12">
        <v>2775</v>
      </c>
      <c r="F4" s="12">
        <f t="shared" si="0"/>
        <v>9647</v>
      </c>
      <c r="G4" s="12" t="s">
        <v>9</v>
      </c>
      <c r="J4" s="11" t="s">
        <v>6</v>
      </c>
      <c r="K4" s="11" t="s">
        <v>1</v>
      </c>
      <c r="L4" s="11" t="s">
        <v>2</v>
      </c>
      <c r="M4" s="11" t="s">
        <v>0</v>
      </c>
    </row>
    <row r="5" spans="1:13" ht="22.2" thickTop="1" thickBot="1" x14ac:dyDescent="0.35">
      <c r="A5" s="2" t="s">
        <v>40</v>
      </c>
      <c r="B5" s="2" t="s">
        <v>7</v>
      </c>
      <c r="C5" s="2" t="s">
        <v>21</v>
      </c>
      <c r="D5" s="12">
        <v>5104</v>
      </c>
      <c r="E5" s="12">
        <v>497</v>
      </c>
      <c r="F5" s="12">
        <f t="shared" si="0"/>
        <v>5601</v>
      </c>
      <c r="G5" s="12" t="s">
        <v>16</v>
      </c>
      <c r="J5" s="8" t="s">
        <v>12</v>
      </c>
      <c r="K5" s="8" t="s">
        <v>7</v>
      </c>
      <c r="L5" s="8" t="s">
        <v>11</v>
      </c>
      <c r="M5" s="8" t="str">
        <f>DGET($A:$G,M4,$J$4:$L$5)</f>
        <v>Lobna Farouk Elfishawy</v>
      </c>
    </row>
    <row r="6" spans="1:13" ht="19.2" thickTop="1" thickBot="1" x14ac:dyDescent="0.35">
      <c r="A6" s="2" t="s">
        <v>26</v>
      </c>
      <c r="B6" s="2" t="s">
        <v>10</v>
      </c>
      <c r="C6" s="2" t="s">
        <v>21</v>
      </c>
      <c r="D6" s="12">
        <v>5997</v>
      </c>
      <c r="E6" s="12">
        <v>1607</v>
      </c>
      <c r="F6" s="12">
        <f>D6+E6</f>
        <v>7604</v>
      </c>
      <c r="G6" s="12" t="s">
        <v>19</v>
      </c>
    </row>
    <row r="7" spans="1:13" ht="19.2" thickTop="1" thickBot="1" x14ac:dyDescent="0.35">
      <c r="A7" s="2" t="s">
        <v>27</v>
      </c>
      <c r="B7" s="2" t="s">
        <v>10</v>
      </c>
      <c r="C7" s="2" t="s">
        <v>15</v>
      </c>
      <c r="D7" s="12">
        <v>4859</v>
      </c>
      <c r="E7" s="12">
        <v>846</v>
      </c>
      <c r="F7" s="12">
        <f t="shared" si="0"/>
        <v>5705</v>
      </c>
      <c r="G7" s="12" t="s">
        <v>16</v>
      </c>
    </row>
    <row r="8" spans="1:13" ht="19.2" thickTop="1" thickBot="1" x14ac:dyDescent="0.35">
      <c r="A8" s="2" t="s">
        <v>41</v>
      </c>
      <c r="B8" s="2" t="s">
        <v>7</v>
      </c>
      <c r="C8" s="2" t="s">
        <v>17</v>
      </c>
      <c r="D8" s="12">
        <v>6829</v>
      </c>
      <c r="E8" s="12">
        <v>1397</v>
      </c>
      <c r="F8" s="12">
        <f t="shared" si="0"/>
        <v>8226</v>
      </c>
      <c r="G8" s="12" t="s">
        <v>12</v>
      </c>
    </row>
    <row r="9" spans="1:13" ht="19.2" thickTop="1" thickBot="1" x14ac:dyDescent="0.35">
      <c r="A9" s="2" t="s">
        <v>28</v>
      </c>
      <c r="B9" s="2" t="s">
        <v>10</v>
      </c>
      <c r="C9" s="2" t="s">
        <v>18</v>
      </c>
      <c r="D9" s="12">
        <v>7657</v>
      </c>
      <c r="E9" s="12">
        <v>956</v>
      </c>
      <c r="F9" s="12">
        <f t="shared" si="0"/>
        <v>8613</v>
      </c>
      <c r="G9" s="12" t="s">
        <v>19</v>
      </c>
    </row>
    <row r="10" spans="1:13" ht="19.2" thickTop="1" thickBot="1" x14ac:dyDescent="0.35">
      <c r="A10" s="2" t="s">
        <v>42</v>
      </c>
      <c r="B10" s="2" t="s">
        <v>7</v>
      </c>
      <c r="C10" s="2" t="s">
        <v>20</v>
      </c>
      <c r="D10" s="12">
        <v>4207</v>
      </c>
      <c r="E10" s="12">
        <v>2760</v>
      </c>
      <c r="F10" s="12">
        <f t="shared" si="0"/>
        <v>6967</v>
      </c>
      <c r="G10" s="12" t="s">
        <v>12</v>
      </c>
    </row>
    <row r="11" spans="1:13" ht="19.2" thickTop="1" thickBot="1" x14ac:dyDescent="0.35">
      <c r="A11" s="2" t="s">
        <v>43</v>
      </c>
      <c r="B11" s="2" t="s">
        <v>7</v>
      </c>
      <c r="C11" s="2" t="s">
        <v>21</v>
      </c>
      <c r="D11" s="12">
        <v>7682</v>
      </c>
      <c r="E11" s="12">
        <v>2323</v>
      </c>
      <c r="F11" s="12">
        <f t="shared" si="0"/>
        <v>10005</v>
      </c>
      <c r="G11" s="12" t="s">
        <v>9</v>
      </c>
    </row>
    <row r="12" spans="1:13" ht="19.2" thickTop="1" thickBot="1" x14ac:dyDescent="0.35">
      <c r="A12" s="2" t="s">
        <v>29</v>
      </c>
      <c r="B12" s="2" t="s">
        <v>10</v>
      </c>
      <c r="C12" s="2" t="s">
        <v>8</v>
      </c>
      <c r="D12" s="12">
        <v>4653</v>
      </c>
      <c r="E12" s="12">
        <v>2399</v>
      </c>
      <c r="F12" s="12">
        <f t="shared" si="0"/>
        <v>7052</v>
      </c>
      <c r="G12" s="12" t="s">
        <v>12</v>
      </c>
    </row>
    <row r="13" spans="1:13" ht="19.2" thickTop="1" thickBot="1" x14ac:dyDescent="0.35">
      <c r="A13" s="2" t="s">
        <v>30</v>
      </c>
      <c r="B13" s="2" t="s">
        <v>10</v>
      </c>
      <c r="C13" s="2" t="s">
        <v>22</v>
      </c>
      <c r="D13" s="12">
        <v>6295</v>
      </c>
      <c r="E13" s="12">
        <v>2129</v>
      </c>
      <c r="F13" s="12">
        <f t="shared" si="0"/>
        <v>8424</v>
      </c>
      <c r="G13" s="12" t="s">
        <v>12</v>
      </c>
    </row>
    <row r="14" spans="1:13" ht="19.2" thickTop="1" thickBot="1" x14ac:dyDescent="0.35">
      <c r="A14" s="2" t="s">
        <v>44</v>
      </c>
      <c r="B14" s="2" t="s">
        <v>7</v>
      </c>
      <c r="C14" s="2" t="s">
        <v>23</v>
      </c>
      <c r="D14" s="12">
        <v>7612</v>
      </c>
      <c r="E14" s="12">
        <v>1646</v>
      </c>
      <c r="F14" s="12">
        <f t="shared" si="0"/>
        <v>9258</v>
      </c>
      <c r="G14" s="12" t="s">
        <v>16</v>
      </c>
    </row>
    <row r="15" spans="1:13" ht="19.2" thickTop="1" thickBot="1" x14ac:dyDescent="0.35">
      <c r="A15" s="2" t="s">
        <v>45</v>
      </c>
      <c r="B15" s="2" t="s">
        <v>7</v>
      </c>
      <c r="C15" s="2" t="s">
        <v>24</v>
      </c>
      <c r="D15" s="12">
        <v>4306</v>
      </c>
      <c r="E15" s="12">
        <v>484</v>
      </c>
      <c r="F15" s="12">
        <f t="shared" si="0"/>
        <v>4790</v>
      </c>
      <c r="G15" s="12" t="s">
        <v>12</v>
      </c>
    </row>
    <row r="16" spans="1:13" ht="19.2" thickTop="1" thickBot="1" x14ac:dyDescent="0.35">
      <c r="A16" s="2" t="s">
        <v>46</v>
      </c>
      <c r="B16" s="2" t="s">
        <v>7</v>
      </c>
      <c r="C16" s="2" t="s">
        <v>11</v>
      </c>
      <c r="D16" s="12">
        <v>8330</v>
      </c>
      <c r="E16" s="12">
        <v>553</v>
      </c>
      <c r="F16" s="12">
        <f t="shared" si="0"/>
        <v>8883</v>
      </c>
      <c r="G16" s="12" t="s">
        <v>12</v>
      </c>
    </row>
    <row r="17" spans="1:7" ht="19.2" thickTop="1" thickBot="1" x14ac:dyDescent="0.35">
      <c r="A17" s="2" t="s">
        <v>31</v>
      </c>
      <c r="B17" s="2" t="s">
        <v>7</v>
      </c>
      <c r="C17" s="2" t="s">
        <v>13</v>
      </c>
      <c r="D17" s="12">
        <v>5784</v>
      </c>
      <c r="E17" s="12">
        <v>1595</v>
      </c>
      <c r="F17" s="12">
        <f t="shared" si="0"/>
        <v>7379</v>
      </c>
      <c r="G17" s="12" t="s">
        <v>9</v>
      </c>
    </row>
    <row r="18" spans="1:7" ht="19.2" thickTop="1" thickBot="1" x14ac:dyDescent="0.35">
      <c r="A18" s="2" t="s">
        <v>32</v>
      </c>
      <c r="B18" s="2" t="s">
        <v>10</v>
      </c>
      <c r="C18" s="2" t="s">
        <v>14</v>
      </c>
      <c r="D18" s="12">
        <v>6143</v>
      </c>
      <c r="E18" s="12">
        <v>1745</v>
      </c>
      <c r="F18" s="12">
        <f t="shared" si="0"/>
        <v>7888</v>
      </c>
      <c r="G18" s="12" t="s">
        <v>12</v>
      </c>
    </row>
    <row r="19" spans="1:7" ht="19.2" thickTop="1" thickBot="1" x14ac:dyDescent="0.35">
      <c r="A19" s="2" t="s">
        <v>47</v>
      </c>
      <c r="B19" s="2" t="s">
        <v>7</v>
      </c>
      <c r="C19" s="2" t="s">
        <v>15</v>
      </c>
      <c r="D19" s="12">
        <v>4767</v>
      </c>
      <c r="E19" s="12">
        <v>1813</v>
      </c>
      <c r="F19" s="12">
        <f t="shared" si="0"/>
        <v>6580</v>
      </c>
      <c r="G19" s="12" t="s">
        <v>12</v>
      </c>
    </row>
    <row r="20" spans="1:7" ht="19.2" thickTop="1" thickBot="1" x14ac:dyDescent="0.35">
      <c r="A20" s="3" t="s">
        <v>33</v>
      </c>
      <c r="B20" s="2" t="s">
        <v>10</v>
      </c>
      <c r="C20" s="2" t="s">
        <v>17</v>
      </c>
      <c r="D20" s="12">
        <v>8304</v>
      </c>
      <c r="E20" s="12">
        <v>1714</v>
      </c>
      <c r="F20" s="12">
        <f t="shared" si="0"/>
        <v>10018</v>
      </c>
      <c r="G20" s="12" t="s">
        <v>12</v>
      </c>
    </row>
    <row r="21" spans="1:7" ht="19.2" thickTop="1" thickBot="1" x14ac:dyDescent="0.35">
      <c r="A21" s="3" t="s">
        <v>34</v>
      </c>
      <c r="B21" s="2" t="s">
        <v>10</v>
      </c>
      <c r="C21" s="2" t="s">
        <v>18</v>
      </c>
      <c r="D21" s="12">
        <v>6269</v>
      </c>
      <c r="E21" s="12">
        <v>1218</v>
      </c>
      <c r="F21" s="12">
        <f t="shared" si="0"/>
        <v>7487</v>
      </c>
      <c r="G21" s="12" t="s">
        <v>19</v>
      </c>
    </row>
    <row r="22" spans="1:7" ht="15" thickTop="1" x14ac:dyDescent="0.3"/>
  </sheetData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disablePrompts="1" count="3">
    <dataValidation type="list" allowBlank="1" showInputMessage="1" showErrorMessage="1" sqref="L5" xr:uid="{EB2A4118-2C77-4B25-85B3-2FF959E7E2FB}">
      <formula1>$C$2:$C$15</formula1>
    </dataValidation>
    <dataValidation type="list" allowBlank="1" showInputMessage="1" showErrorMessage="1" sqref="J5" xr:uid="{2E5381DB-CFB6-4495-AF72-8E62E9FD9AF3}">
      <formula1>$G$3:$G$7</formula1>
    </dataValidation>
    <dataValidation type="list" allowBlank="1" showInputMessage="1" showErrorMessage="1" sqref="K5" xr:uid="{24C78D10-17BC-4309-9FF7-212DAB240C4B}">
      <formula1>$B$2:$B$3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0BBC-40C4-463A-B7A6-AB3AFF516935}">
  <sheetPr>
    <tabColor rgb="FFFFC000"/>
  </sheetPr>
  <dimension ref="A1:L25"/>
  <sheetViews>
    <sheetView workbookViewId="0">
      <selection activeCell="E3" sqref="E3"/>
    </sheetView>
  </sheetViews>
  <sheetFormatPr defaultRowHeight="14.4" x14ac:dyDescent="0.3"/>
  <cols>
    <col min="1" max="1" width="33.88671875" bestFit="1" customWidth="1"/>
    <col min="4" max="4" width="10.109375" bestFit="1" customWidth="1"/>
    <col min="5" max="5" width="9.88671875" bestFit="1" customWidth="1"/>
    <col min="12" max="12" width="10.109375" bestFit="1" customWidth="1"/>
  </cols>
  <sheetData>
    <row r="1" spans="1:12" ht="24" thickBot="1" x14ac:dyDescent="0.3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"/>
      <c r="G1" s="1"/>
      <c r="H1" s="1"/>
      <c r="L1" s="10" t="s">
        <v>54</v>
      </c>
    </row>
    <row r="2" spans="1:12" ht="24.6" thickTop="1" thickBot="1" x14ac:dyDescent="0.35">
      <c r="A2" s="2" t="s">
        <v>38</v>
      </c>
      <c r="B2" s="2">
        <v>1</v>
      </c>
      <c r="C2" s="2">
        <v>2686</v>
      </c>
      <c r="D2" s="22">
        <f>VLOOKUP(C2,$G$4:$H$10,2,1)</f>
        <v>1.7999999999999999E-2</v>
      </c>
      <c r="E2" s="2">
        <f>C2*D2</f>
        <v>48.347999999999999</v>
      </c>
      <c r="F2" s="1"/>
      <c r="G2" s="25" t="s">
        <v>57</v>
      </c>
      <c r="H2" s="25"/>
      <c r="L2" s="22">
        <f>VLOOKUP(CEILING(C2,500),$G$4:$H$10,2,1)</f>
        <v>2.4E-2</v>
      </c>
    </row>
    <row r="3" spans="1:12" ht="24.6" thickTop="1" thickBot="1" x14ac:dyDescent="0.35">
      <c r="A3" s="2" t="s">
        <v>25</v>
      </c>
      <c r="B3" s="2">
        <v>5</v>
      </c>
      <c r="C3" s="2">
        <v>1864</v>
      </c>
      <c r="D3" s="22">
        <f t="shared" ref="D3:D24" si="0">VLOOKUP(C3,$G$4:$H$10,2,1)</f>
        <v>1.2E-2</v>
      </c>
      <c r="E3" s="2">
        <f t="shared" ref="E3:E24" si="1">C3*D3</f>
        <v>22.368000000000002</v>
      </c>
      <c r="F3" s="1"/>
      <c r="G3" s="13" t="s">
        <v>53</v>
      </c>
      <c r="H3" s="13" t="s">
        <v>56</v>
      </c>
      <c r="L3" s="22">
        <f t="shared" ref="L3:L24" si="2">VLOOKUP(CEILING(C3,500),$G$4:$H$10,2,1)</f>
        <v>1.7999999999999999E-2</v>
      </c>
    </row>
    <row r="4" spans="1:12" ht="19.2" thickTop="1" thickBot="1" x14ac:dyDescent="0.35">
      <c r="A4" s="2" t="s">
        <v>39</v>
      </c>
      <c r="B4" s="2">
        <v>3</v>
      </c>
      <c r="C4" s="2">
        <v>1437</v>
      </c>
      <c r="D4" s="22">
        <f t="shared" si="0"/>
        <v>1.2E-2</v>
      </c>
      <c r="E4" s="2">
        <f t="shared" si="1"/>
        <v>17.244</v>
      </c>
      <c r="F4" s="1"/>
      <c r="G4" s="14">
        <v>1000</v>
      </c>
      <c r="H4" s="15">
        <v>1.2E-2</v>
      </c>
      <c r="K4" s="26" t="s">
        <v>67</v>
      </c>
      <c r="L4" s="22">
        <f t="shared" si="2"/>
        <v>1.2E-2</v>
      </c>
    </row>
    <row r="5" spans="1:12" ht="19.2" thickTop="1" thickBot="1" x14ac:dyDescent="0.35">
      <c r="A5" s="2" t="s">
        <v>40</v>
      </c>
      <c r="B5" s="2">
        <v>1.5</v>
      </c>
      <c r="C5" s="2">
        <v>7239</v>
      </c>
      <c r="D5" s="22">
        <f t="shared" si="0"/>
        <v>4.8000000000000001E-2</v>
      </c>
      <c r="E5" s="2">
        <f t="shared" si="1"/>
        <v>347.47199999999998</v>
      </c>
      <c r="F5" s="1"/>
      <c r="G5" s="14">
        <v>2000</v>
      </c>
      <c r="H5" s="15">
        <v>1.7999999999999999E-2</v>
      </c>
      <c r="L5" s="22">
        <f t="shared" si="2"/>
        <v>4.8000000000000001E-2</v>
      </c>
    </row>
    <row r="6" spans="1:12" ht="19.2" thickTop="1" thickBot="1" x14ac:dyDescent="0.35">
      <c r="A6" s="2" t="s">
        <v>26</v>
      </c>
      <c r="B6" s="2">
        <v>2</v>
      </c>
      <c r="C6" s="2">
        <v>1385</v>
      </c>
      <c r="D6" s="22">
        <f t="shared" si="0"/>
        <v>1.2E-2</v>
      </c>
      <c r="E6" s="2">
        <f t="shared" si="1"/>
        <v>16.62</v>
      </c>
      <c r="F6" s="1"/>
      <c r="G6" s="14">
        <v>3000</v>
      </c>
      <c r="H6" s="15">
        <v>2.4E-2</v>
      </c>
      <c r="L6" s="22">
        <f t="shared" si="2"/>
        <v>1.2E-2</v>
      </c>
    </row>
    <row r="7" spans="1:12" ht="19.2" thickTop="1" thickBot="1" x14ac:dyDescent="0.35">
      <c r="A7" s="2" t="s">
        <v>27</v>
      </c>
      <c r="B7" s="2">
        <v>4</v>
      </c>
      <c r="C7" s="2">
        <v>4251</v>
      </c>
      <c r="D7" s="22">
        <f t="shared" si="0"/>
        <v>0.03</v>
      </c>
      <c r="E7" s="2">
        <f t="shared" si="1"/>
        <v>127.53</v>
      </c>
      <c r="F7" s="1"/>
      <c r="G7" s="14">
        <v>4000</v>
      </c>
      <c r="H7" s="15">
        <v>0.03</v>
      </c>
      <c r="L7" s="22">
        <f t="shared" si="2"/>
        <v>0.03</v>
      </c>
    </row>
    <row r="8" spans="1:12" ht="19.2" thickTop="1" thickBot="1" x14ac:dyDescent="0.35">
      <c r="A8" s="2" t="s">
        <v>41</v>
      </c>
      <c r="B8" s="2">
        <v>6</v>
      </c>
      <c r="C8" s="2">
        <v>1467</v>
      </c>
      <c r="D8" s="22">
        <f t="shared" si="0"/>
        <v>1.2E-2</v>
      </c>
      <c r="E8" s="2">
        <f t="shared" si="1"/>
        <v>17.603999999999999</v>
      </c>
      <c r="F8" s="1"/>
      <c r="G8" s="14">
        <v>5000</v>
      </c>
      <c r="H8" s="15">
        <v>3.5999999999999997E-2</v>
      </c>
      <c r="L8" s="22">
        <f t="shared" si="2"/>
        <v>1.2E-2</v>
      </c>
    </row>
    <row r="9" spans="1:12" ht="19.2" thickTop="1" thickBot="1" x14ac:dyDescent="0.35">
      <c r="A9" s="2" t="s">
        <v>28</v>
      </c>
      <c r="B9" s="2">
        <v>3</v>
      </c>
      <c r="C9" s="2">
        <v>1940</v>
      </c>
      <c r="D9" s="22">
        <f t="shared" si="0"/>
        <v>1.2E-2</v>
      </c>
      <c r="E9" s="2">
        <f t="shared" si="1"/>
        <v>23.28</v>
      </c>
      <c r="F9" s="1"/>
      <c r="G9" s="14">
        <v>6000</v>
      </c>
      <c r="H9" s="15">
        <v>4.2000000000000003E-2</v>
      </c>
      <c r="L9" s="22">
        <f t="shared" si="2"/>
        <v>1.7999999999999999E-2</v>
      </c>
    </row>
    <row r="10" spans="1:12" ht="19.2" thickTop="1" thickBot="1" x14ac:dyDescent="0.35">
      <c r="A10" s="2" t="s">
        <v>42</v>
      </c>
      <c r="B10" s="2">
        <v>1</v>
      </c>
      <c r="C10" s="2">
        <v>1591</v>
      </c>
      <c r="D10" s="22">
        <f t="shared" si="0"/>
        <v>1.2E-2</v>
      </c>
      <c r="E10" s="2">
        <f t="shared" si="1"/>
        <v>19.091999999999999</v>
      </c>
      <c r="F10" s="1"/>
      <c r="G10" s="14">
        <v>7000</v>
      </c>
      <c r="H10" s="15">
        <v>4.8000000000000001E-2</v>
      </c>
      <c r="L10" s="22">
        <f t="shared" si="2"/>
        <v>1.7999999999999999E-2</v>
      </c>
    </row>
    <row r="11" spans="1:12" ht="19.2" thickTop="1" thickBot="1" x14ac:dyDescent="0.35">
      <c r="A11" s="2" t="s">
        <v>43</v>
      </c>
      <c r="B11" s="2">
        <v>1</v>
      </c>
      <c r="C11" s="2">
        <v>3140</v>
      </c>
      <c r="D11" s="22">
        <f t="shared" si="0"/>
        <v>2.4E-2</v>
      </c>
      <c r="E11" s="2">
        <f t="shared" si="1"/>
        <v>75.36</v>
      </c>
      <c r="F11" s="1"/>
      <c r="G11" s="1"/>
      <c r="H11" s="1"/>
      <c r="L11" s="22">
        <f t="shared" si="2"/>
        <v>2.4E-2</v>
      </c>
    </row>
    <row r="12" spans="1:12" ht="19.2" thickTop="1" thickBot="1" x14ac:dyDescent="0.35">
      <c r="A12" s="2" t="s">
        <v>29</v>
      </c>
      <c r="B12" s="2">
        <v>2</v>
      </c>
      <c r="C12" s="2">
        <v>1792</v>
      </c>
      <c r="D12" s="22">
        <f t="shared" si="0"/>
        <v>1.2E-2</v>
      </c>
      <c r="E12" s="2">
        <f t="shared" si="1"/>
        <v>21.504000000000001</v>
      </c>
      <c r="F12" s="1"/>
      <c r="G12" s="1"/>
      <c r="H12" s="1"/>
      <c r="L12" s="22">
        <f t="shared" si="2"/>
        <v>1.7999999999999999E-2</v>
      </c>
    </row>
    <row r="13" spans="1:12" ht="19.2" thickTop="1" thickBot="1" x14ac:dyDescent="0.35">
      <c r="A13" s="2" t="s">
        <v>30</v>
      </c>
      <c r="B13" s="2">
        <v>1</v>
      </c>
      <c r="C13" s="2">
        <v>4647</v>
      </c>
      <c r="D13" s="22">
        <f t="shared" si="0"/>
        <v>0.03</v>
      </c>
      <c r="E13" s="2">
        <f t="shared" si="1"/>
        <v>139.41</v>
      </c>
      <c r="F13" s="1"/>
      <c r="G13" s="1"/>
      <c r="H13" s="1"/>
      <c r="L13" s="22">
        <f t="shared" si="2"/>
        <v>3.5999999999999997E-2</v>
      </c>
    </row>
    <row r="14" spans="1:12" ht="19.2" thickTop="1" thickBot="1" x14ac:dyDescent="0.35">
      <c r="A14" s="2" t="s">
        <v>44</v>
      </c>
      <c r="B14" s="2">
        <v>1.5</v>
      </c>
      <c r="C14" s="2">
        <v>1101</v>
      </c>
      <c r="D14" s="22">
        <f t="shared" si="0"/>
        <v>1.2E-2</v>
      </c>
      <c r="E14" s="2">
        <f t="shared" si="1"/>
        <v>13.212</v>
      </c>
      <c r="F14" s="1"/>
      <c r="G14" s="1"/>
      <c r="H14" s="1"/>
      <c r="L14" s="22">
        <f t="shared" si="2"/>
        <v>1.2E-2</v>
      </c>
    </row>
    <row r="15" spans="1:12" ht="19.2" thickTop="1" thickBot="1" x14ac:dyDescent="0.35">
      <c r="A15" s="2" t="s">
        <v>45</v>
      </c>
      <c r="B15" s="2">
        <v>3</v>
      </c>
      <c r="C15" s="2">
        <v>6988</v>
      </c>
      <c r="D15" s="22">
        <f t="shared" si="0"/>
        <v>4.2000000000000003E-2</v>
      </c>
      <c r="E15" s="2">
        <f t="shared" si="1"/>
        <v>293.49600000000004</v>
      </c>
      <c r="F15" s="1"/>
      <c r="G15" s="1"/>
      <c r="H15" s="1"/>
      <c r="L15" s="22">
        <f t="shared" si="2"/>
        <v>4.8000000000000001E-2</v>
      </c>
    </row>
    <row r="16" spans="1:12" ht="19.2" thickTop="1" thickBot="1" x14ac:dyDescent="0.35">
      <c r="A16" s="2" t="s">
        <v>46</v>
      </c>
      <c r="B16" s="2">
        <v>1.5</v>
      </c>
      <c r="C16" s="2">
        <v>5604</v>
      </c>
      <c r="D16" s="22">
        <f t="shared" si="0"/>
        <v>3.5999999999999997E-2</v>
      </c>
      <c r="E16" s="2">
        <f t="shared" si="1"/>
        <v>201.74399999999997</v>
      </c>
      <c r="F16" s="1"/>
      <c r="G16" s="1"/>
      <c r="H16" s="1"/>
      <c r="L16" s="22">
        <f t="shared" si="2"/>
        <v>4.2000000000000003E-2</v>
      </c>
    </row>
    <row r="17" spans="1:12" ht="19.2" thickTop="1" thickBot="1" x14ac:dyDescent="0.35">
      <c r="A17" s="2" t="s">
        <v>31</v>
      </c>
      <c r="B17" s="2">
        <v>1</v>
      </c>
      <c r="C17" s="2">
        <v>1027</v>
      </c>
      <c r="D17" s="22">
        <f t="shared" si="0"/>
        <v>1.2E-2</v>
      </c>
      <c r="E17" s="2">
        <f t="shared" si="1"/>
        <v>12.324</v>
      </c>
      <c r="F17" s="1"/>
      <c r="G17" s="1"/>
      <c r="H17" s="1"/>
      <c r="L17" s="22">
        <f t="shared" si="2"/>
        <v>1.2E-2</v>
      </c>
    </row>
    <row r="18" spans="1:12" ht="19.2" thickTop="1" thickBot="1" x14ac:dyDescent="0.35">
      <c r="A18" s="2" t="s">
        <v>32</v>
      </c>
      <c r="B18" s="2">
        <v>5</v>
      </c>
      <c r="C18" s="2">
        <v>4480</v>
      </c>
      <c r="D18" s="22">
        <f t="shared" si="0"/>
        <v>0.03</v>
      </c>
      <c r="E18" s="2">
        <f t="shared" si="1"/>
        <v>134.4</v>
      </c>
      <c r="F18" s="1"/>
      <c r="G18" s="1"/>
      <c r="H18" s="1"/>
      <c r="L18" s="22">
        <f t="shared" si="2"/>
        <v>0.03</v>
      </c>
    </row>
    <row r="19" spans="1:12" ht="19.2" thickTop="1" thickBot="1" x14ac:dyDescent="0.35">
      <c r="A19" s="2" t="s">
        <v>47</v>
      </c>
      <c r="B19" s="2">
        <v>7</v>
      </c>
      <c r="C19" s="2">
        <v>3522</v>
      </c>
      <c r="D19" s="22">
        <f t="shared" si="0"/>
        <v>2.4E-2</v>
      </c>
      <c r="E19" s="2">
        <f t="shared" si="1"/>
        <v>84.528000000000006</v>
      </c>
      <c r="F19" s="1"/>
      <c r="G19" s="1"/>
      <c r="H19" s="1"/>
      <c r="L19" s="22">
        <f t="shared" si="2"/>
        <v>0.03</v>
      </c>
    </row>
    <row r="20" spans="1:12" ht="19.2" thickTop="1" thickBot="1" x14ac:dyDescent="0.35">
      <c r="A20" s="3" t="s">
        <v>33</v>
      </c>
      <c r="B20" s="2">
        <v>4</v>
      </c>
      <c r="C20" s="2">
        <v>5566</v>
      </c>
      <c r="D20" s="22">
        <f t="shared" si="0"/>
        <v>3.5999999999999997E-2</v>
      </c>
      <c r="E20" s="2">
        <f t="shared" si="1"/>
        <v>200.37599999999998</v>
      </c>
      <c r="F20" s="1"/>
      <c r="G20" s="1"/>
      <c r="H20" s="1"/>
      <c r="L20" s="22">
        <f t="shared" si="2"/>
        <v>4.2000000000000003E-2</v>
      </c>
    </row>
    <row r="21" spans="1:12" ht="19.2" thickTop="1" thickBot="1" x14ac:dyDescent="0.35">
      <c r="A21" s="3" t="s">
        <v>34</v>
      </c>
      <c r="B21" s="2">
        <v>3</v>
      </c>
      <c r="C21" s="2">
        <v>5688</v>
      </c>
      <c r="D21" s="22">
        <f t="shared" si="0"/>
        <v>3.5999999999999997E-2</v>
      </c>
      <c r="E21" s="2">
        <f t="shared" si="1"/>
        <v>204.76799999999997</v>
      </c>
      <c r="F21" s="1"/>
      <c r="G21" s="1"/>
      <c r="H21" s="1"/>
      <c r="L21" s="22">
        <f t="shared" si="2"/>
        <v>4.2000000000000003E-2</v>
      </c>
    </row>
    <row r="22" spans="1:12" ht="19.2" thickTop="1" thickBot="1" x14ac:dyDescent="0.35">
      <c r="A22" s="2" t="s">
        <v>48</v>
      </c>
      <c r="B22" s="2">
        <v>2</v>
      </c>
      <c r="C22" s="2">
        <v>6470</v>
      </c>
      <c r="D22" s="22">
        <f t="shared" si="0"/>
        <v>4.2000000000000003E-2</v>
      </c>
      <c r="E22" s="2">
        <f t="shared" si="1"/>
        <v>271.74</v>
      </c>
      <c r="F22" s="1"/>
      <c r="G22" s="1"/>
      <c r="H22" s="1"/>
      <c r="L22" s="22">
        <f t="shared" si="2"/>
        <v>4.2000000000000003E-2</v>
      </c>
    </row>
    <row r="23" spans="1:12" ht="19.2" thickTop="1" thickBot="1" x14ac:dyDescent="0.35">
      <c r="A23" s="2" t="s">
        <v>49</v>
      </c>
      <c r="B23" s="2">
        <v>1</v>
      </c>
      <c r="C23" s="2">
        <v>3082</v>
      </c>
      <c r="D23" s="22">
        <f t="shared" si="0"/>
        <v>2.4E-2</v>
      </c>
      <c r="E23" s="2">
        <f t="shared" si="1"/>
        <v>73.968000000000004</v>
      </c>
      <c r="F23" s="1"/>
      <c r="G23" s="1"/>
      <c r="H23" s="1"/>
      <c r="L23" s="22">
        <f t="shared" si="2"/>
        <v>2.4E-2</v>
      </c>
    </row>
    <row r="24" spans="1:12" ht="19.2" thickTop="1" thickBot="1" x14ac:dyDescent="0.35">
      <c r="A24" s="2" t="s">
        <v>50</v>
      </c>
      <c r="B24" s="2">
        <v>1.4</v>
      </c>
      <c r="C24" s="2">
        <v>1970</v>
      </c>
      <c r="D24" s="22">
        <f t="shared" si="0"/>
        <v>1.2E-2</v>
      </c>
      <c r="E24" s="2">
        <f t="shared" si="1"/>
        <v>23.64</v>
      </c>
      <c r="F24" s="1"/>
      <c r="G24" s="1"/>
      <c r="H24" s="1"/>
      <c r="L24" s="22">
        <f t="shared" si="2"/>
        <v>1.7999999999999999E-2</v>
      </c>
    </row>
    <row r="25" spans="1:12" ht="15" thickTop="1" x14ac:dyDescent="0.3"/>
  </sheetData>
  <mergeCells count="1">
    <mergeCell ref="G2:H2"/>
  </mergeCells>
  <conditionalFormatting sqref="C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6A48-2C01-4C11-BC9C-ACFB3F1D5C7A}">
  <sheetPr>
    <tabColor rgb="FFFFC000"/>
  </sheetPr>
  <dimension ref="A1:L25"/>
  <sheetViews>
    <sheetView tabSelected="1" workbookViewId="0">
      <selection activeCell="D2" sqref="D2:D24"/>
    </sheetView>
  </sheetViews>
  <sheetFormatPr defaultRowHeight="14.4" x14ac:dyDescent="0.3"/>
  <cols>
    <col min="1" max="1" width="33.88671875" bestFit="1" customWidth="1"/>
    <col min="6" max="6" width="2.5546875" style="19" customWidth="1"/>
    <col min="7" max="7" width="14.109375" customWidth="1"/>
    <col min="8" max="8" width="13.5546875" customWidth="1"/>
    <col min="9" max="9" width="2.44140625" style="19" customWidth="1"/>
    <col min="10" max="11" width="14.77734375" customWidth="1"/>
  </cols>
  <sheetData>
    <row r="1" spans="1:12" s="1" customFormat="1" ht="24" thickBot="1" x14ac:dyDescent="0.3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7"/>
      <c r="I1" s="20"/>
    </row>
    <row r="2" spans="1:12" s="1" customFormat="1" ht="24.6" thickTop="1" thickBot="1" x14ac:dyDescent="0.35">
      <c r="A2" s="2" t="s">
        <v>38</v>
      </c>
      <c r="B2" s="2">
        <v>1</v>
      </c>
      <c r="C2" s="2">
        <v>2686</v>
      </c>
      <c r="D2" s="22">
        <f>IF(B2&lt;2,VLOOKUP(CEILING(C2,500),$G$3:$H$10,2,1),VLOOKUP(CEILING(C2,500),$J$3:$K$10,2,1))</f>
        <v>2.4E-2</v>
      </c>
      <c r="E2" s="2">
        <f>C2*D2</f>
        <v>64.463999999999999</v>
      </c>
      <c r="F2" s="18"/>
      <c r="G2" s="25" t="s">
        <v>58</v>
      </c>
      <c r="H2" s="25"/>
      <c r="I2" s="17"/>
      <c r="J2" s="25" t="s">
        <v>59</v>
      </c>
      <c r="K2" s="25"/>
    </row>
    <row r="3" spans="1:12" s="1" customFormat="1" ht="24.6" thickTop="1" thickBot="1" x14ac:dyDescent="0.35">
      <c r="A3" s="2" t="s">
        <v>25</v>
      </c>
      <c r="B3" s="2">
        <v>5</v>
      </c>
      <c r="C3" s="2">
        <v>1864</v>
      </c>
      <c r="D3" s="22">
        <f t="shared" ref="D3:D24" si="0">IF(B3&lt;2,VLOOKUP(CEILING(C3,500),$G$3:$H$10,2,1),VLOOKUP(CEILING(C3,500),$J$3:$K$10,2,1))</f>
        <v>3.7999999999999999E-2</v>
      </c>
      <c r="E3" s="2">
        <f t="shared" ref="E3:E24" si="1">C3*D3</f>
        <v>70.831999999999994</v>
      </c>
      <c r="F3" s="18"/>
      <c r="G3" s="13" t="s">
        <v>53</v>
      </c>
      <c r="H3" s="13" t="s">
        <v>56</v>
      </c>
      <c r="I3" s="21"/>
      <c r="J3" s="13" t="s">
        <v>53</v>
      </c>
      <c r="K3" s="13" t="s">
        <v>56</v>
      </c>
      <c r="L3" s="16"/>
    </row>
    <row r="4" spans="1:12" s="1" customFormat="1" ht="19.2" thickTop="1" thickBot="1" x14ac:dyDescent="0.35">
      <c r="A4" s="2" t="s">
        <v>39</v>
      </c>
      <c r="B4" s="2">
        <v>3</v>
      </c>
      <c r="C4" s="2">
        <v>1437</v>
      </c>
      <c r="D4" s="22">
        <f t="shared" si="0"/>
        <v>2.1999999999999999E-2</v>
      </c>
      <c r="E4" s="2">
        <f t="shared" si="1"/>
        <v>31.613999999999997</v>
      </c>
      <c r="F4" s="18"/>
      <c r="G4" s="14">
        <v>1000</v>
      </c>
      <c r="H4" s="15">
        <v>1.2E-2</v>
      </c>
      <c r="I4" s="21"/>
      <c r="J4" s="14">
        <v>1000</v>
      </c>
      <c r="K4" s="15">
        <v>2.1999999999999999E-2</v>
      </c>
    </row>
    <row r="5" spans="1:12" s="1" customFormat="1" ht="19.2" thickTop="1" thickBot="1" x14ac:dyDescent="0.35">
      <c r="A5" s="2" t="s">
        <v>40</v>
      </c>
      <c r="B5" s="2">
        <v>1.5</v>
      </c>
      <c r="C5" s="2">
        <v>7239</v>
      </c>
      <c r="D5" s="22">
        <f t="shared" si="0"/>
        <v>4.8000000000000001E-2</v>
      </c>
      <c r="E5" s="2">
        <f t="shared" si="1"/>
        <v>347.47199999999998</v>
      </c>
      <c r="F5" s="18"/>
      <c r="G5" s="14">
        <v>2000</v>
      </c>
      <c r="H5" s="15">
        <v>1.7999999999999999E-2</v>
      </c>
      <c r="I5" s="21"/>
      <c r="J5" s="14">
        <v>2000</v>
      </c>
      <c r="K5" s="15">
        <v>3.7999999999999999E-2</v>
      </c>
    </row>
    <row r="6" spans="1:12" s="1" customFormat="1" ht="19.2" thickTop="1" thickBot="1" x14ac:dyDescent="0.35">
      <c r="A6" s="2" t="s">
        <v>26</v>
      </c>
      <c r="B6" s="2">
        <v>2</v>
      </c>
      <c r="C6" s="2">
        <v>1385</v>
      </c>
      <c r="D6" s="22">
        <f t="shared" si="0"/>
        <v>2.1999999999999999E-2</v>
      </c>
      <c r="E6" s="2">
        <f t="shared" si="1"/>
        <v>30.47</v>
      </c>
      <c r="F6" s="18"/>
      <c r="G6" s="14">
        <v>3000</v>
      </c>
      <c r="H6" s="15">
        <v>2.4E-2</v>
      </c>
      <c r="I6" s="21"/>
      <c r="J6" s="14">
        <v>3000</v>
      </c>
      <c r="K6" s="15">
        <v>5.3999999999999999E-2</v>
      </c>
    </row>
    <row r="7" spans="1:12" s="1" customFormat="1" ht="19.2" thickTop="1" thickBot="1" x14ac:dyDescent="0.35">
      <c r="A7" s="2" t="s">
        <v>27</v>
      </c>
      <c r="B7" s="2">
        <v>4</v>
      </c>
      <c r="C7" s="2">
        <v>4251</v>
      </c>
      <c r="D7" s="22">
        <f t="shared" si="0"/>
        <v>7.0000000000000007E-2</v>
      </c>
      <c r="E7" s="2">
        <f t="shared" si="1"/>
        <v>297.57000000000005</v>
      </c>
      <c r="F7" s="18"/>
      <c r="G7" s="14">
        <v>4000</v>
      </c>
      <c r="H7" s="15">
        <v>0.03</v>
      </c>
      <c r="I7" s="21"/>
      <c r="J7" s="14">
        <v>4000</v>
      </c>
      <c r="K7" s="15">
        <v>7.0000000000000007E-2</v>
      </c>
    </row>
    <row r="8" spans="1:12" s="1" customFormat="1" ht="19.2" thickTop="1" thickBot="1" x14ac:dyDescent="0.35">
      <c r="A8" s="2" t="s">
        <v>41</v>
      </c>
      <c r="B8" s="2">
        <v>6</v>
      </c>
      <c r="C8" s="2">
        <v>1467</v>
      </c>
      <c r="D8" s="22">
        <f t="shared" si="0"/>
        <v>2.1999999999999999E-2</v>
      </c>
      <c r="E8" s="2">
        <f t="shared" si="1"/>
        <v>32.274000000000001</v>
      </c>
      <c r="F8" s="18"/>
      <c r="G8" s="14">
        <v>5000</v>
      </c>
      <c r="H8" s="15">
        <v>3.5999999999999997E-2</v>
      </c>
      <c r="I8" s="21"/>
      <c r="J8" s="14">
        <v>5000</v>
      </c>
      <c r="K8" s="15">
        <v>8.5999999999999993E-2</v>
      </c>
    </row>
    <row r="9" spans="1:12" s="1" customFormat="1" ht="19.2" thickTop="1" thickBot="1" x14ac:dyDescent="0.35">
      <c r="A9" s="2" t="s">
        <v>28</v>
      </c>
      <c r="B9" s="2">
        <v>3</v>
      </c>
      <c r="C9" s="2">
        <v>1940</v>
      </c>
      <c r="D9" s="22">
        <f t="shared" si="0"/>
        <v>3.7999999999999999E-2</v>
      </c>
      <c r="E9" s="2">
        <f t="shared" si="1"/>
        <v>73.72</v>
      </c>
      <c r="F9" s="18"/>
      <c r="G9" s="14">
        <v>6000</v>
      </c>
      <c r="H9" s="15">
        <v>4.2000000000000003E-2</v>
      </c>
      <c r="I9" s="21"/>
      <c r="J9" s="14">
        <v>6000</v>
      </c>
      <c r="K9" s="15">
        <v>0.10199999999999999</v>
      </c>
    </row>
    <row r="10" spans="1:12" s="1" customFormat="1" ht="19.2" thickTop="1" thickBot="1" x14ac:dyDescent="0.35">
      <c r="A10" s="2" t="s">
        <v>42</v>
      </c>
      <c r="B10" s="2">
        <v>1</v>
      </c>
      <c r="C10" s="2">
        <v>1591</v>
      </c>
      <c r="D10" s="22">
        <f t="shared" si="0"/>
        <v>1.7999999999999999E-2</v>
      </c>
      <c r="E10" s="2">
        <f t="shared" si="1"/>
        <v>28.637999999999998</v>
      </c>
      <c r="F10" s="18"/>
      <c r="G10" s="14">
        <v>7000</v>
      </c>
      <c r="H10" s="15">
        <v>4.8000000000000001E-2</v>
      </c>
      <c r="I10" s="21"/>
      <c r="J10" s="14">
        <v>7000</v>
      </c>
      <c r="K10" s="15">
        <v>0.11799999999999999</v>
      </c>
    </row>
    <row r="11" spans="1:12" s="1" customFormat="1" ht="19.2" thickTop="1" thickBot="1" x14ac:dyDescent="0.35">
      <c r="A11" s="2" t="s">
        <v>43</v>
      </c>
      <c r="B11" s="2">
        <v>1</v>
      </c>
      <c r="C11" s="2">
        <v>3140</v>
      </c>
      <c r="D11" s="22">
        <f t="shared" si="0"/>
        <v>2.4E-2</v>
      </c>
      <c r="E11" s="2">
        <f t="shared" si="1"/>
        <v>75.36</v>
      </c>
      <c r="F11" s="18"/>
      <c r="H11" s="9"/>
      <c r="I11" s="21"/>
    </row>
    <row r="12" spans="1:12" s="1" customFormat="1" ht="19.2" thickTop="1" thickBot="1" x14ac:dyDescent="0.35">
      <c r="A12" s="2" t="s">
        <v>29</v>
      </c>
      <c r="B12" s="2">
        <v>2</v>
      </c>
      <c r="C12" s="2">
        <v>1792</v>
      </c>
      <c r="D12" s="22">
        <f t="shared" si="0"/>
        <v>3.7999999999999999E-2</v>
      </c>
      <c r="E12" s="2">
        <f t="shared" si="1"/>
        <v>68.096000000000004</v>
      </c>
      <c r="F12" s="18"/>
      <c r="I12" s="21"/>
    </row>
    <row r="13" spans="1:12" s="1" customFormat="1" ht="19.2" thickTop="1" thickBot="1" x14ac:dyDescent="0.35">
      <c r="A13" s="2" t="s">
        <v>30</v>
      </c>
      <c r="B13" s="2">
        <v>1</v>
      </c>
      <c r="C13" s="2">
        <v>4647</v>
      </c>
      <c r="D13" s="22">
        <f t="shared" si="0"/>
        <v>3.5999999999999997E-2</v>
      </c>
      <c r="E13" s="2">
        <f t="shared" si="1"/>
        <v>167.29199999999997</v>
      </c>
      <c r="F13" s="18"/>
      <c r="I13" s="21"/>
    </row>
    <row r="14" spans="1:12" s="1" customFormat="1" ht="19.2" thickTop="1" thickBot="1" x14ac:dyDescent="0.35">
      <c r="A14" s="2" t="s">
        <v>44</v>
      </c>
      <c r="B14" s="2">
        <v>1.5</v>
      </c>
      <c r="C14" s="2">
        <v>1101</v>
      </c>
      <c r="D14" s="22">
        <f t="shared" si="0"/>
        <v>1.2E-2</v>
      </c>
      <c r="E14" s="2">
        <f t="shared" si="1"/>
        <v>13.212</v>
      </c>
      <c r="F14" s="18"/>
      <c r="I14" s="21"/>
    </row>
    <row r="15" spans="1:12" s="1" customFormat="1" ht="19.2" thickTop="1" thickBot="1" x14ac:dyDescent="0.35">
      <c r="A15" s="2" t="s">
        <v>45</v>
      </c>
      <c r="B15" s="2">
        <v>3</v>
      </c>
      <c r="C15" s="2">
        <v>6988</v>
      </c>
      <c r="D15" s="22">
        <f t="shared" si="0"/>
        <v>0.11799999999999999</v>
      </c>
      <c r="E15" s="2">
        <f t="shared" si="1"/>
        <v>824.58399999999995</v>
      </c>
      <c r="F15" s="18"/>
      <c r="I15" s="21"/>
    </row>
    <row r="16" spans="1:12" s="1" customFormat="1" ht="19.2" thickTop="1" thickBot="1" x14ac:dyDescent="0.35">
      <c r="A16" s="2" t="s">
        <v>46</v>
      </c>
      <c r="B16" s="2">
        <v>1.5</v>
      </c>
      <c r="C16" s="2">
        <v>5604</v>
      </c>
      <c r="D16" s="22">
        <f t="shared" si="0"/>
        <v>4.2000000000000003E-2</v>
      </c>
      <c r="E16" s="2">
        <f t="shared" si="1"/>
        <v>235.36800000000002</v>
      </c>
      <c r="F16" s="18"/>
      <c r="I16" s="21"/>
    </row>
    <row r="17" spans="1:9" s="1" customFormat="1" ht="19.2" thickTop="1" thickBot="1" x14ac:dyDescent="0.35">
      <c r="A17" s="2" t="s">
        <v>31</v>
      </c>
      <c r="B17" s="2">
        <v>1</v>
      </c>
      <c r="C17" s="2">
        <v>1027</v>
      </c>
      <c r="D17" s="22">
        <f t="shared" si="0"/>
        <v>1.2E-2</v>
      </c>
      <c r="E17" s="2">
        <f t="shared" si="1"/>
        <v>12.324</v>
      </c>
      <c r="F17" s="18"/>
      <c r="I17" s="21"/>
    </row>
    <row r="18" spans="1:9" s="1" customFormat="1" ht="19.2" thickTop="1" thickBot="1" x14ac:dyDescent="0.35">
      <c r="A18" s="2" t="s">
        <v>32</v>
      </c>
      <c r="B18" s="2">
        <v>5</v>
      </c>
      <c r="C18" s="2">
        <v>4480</v>
      </c>
      <c r="D18" s="22">
        <f t="shared" si="0"/>
        <v>7.0000000000000007E-2</v>
      </c>
      <c r="E18" s="2">
        <f t="shared" si="1"/>
        <v>313.60000000000002</v>
      </c>
      <c r="F18" s="18"/>
      <c r="I18" s="21"/>
    </row>
    <row r="19" spans="1:9" s="1" customFormat="1" ht="19.2" thickTop="1" thickBot="1" x14ac:dyDescent="0.35">
      <c r="A19" s="2" t="s">
        <v>47</v>
      </c>
      <c r="B19" s="2">
        <v>7</v>
      </c>
      <c r="C19" s="2">
        <v>3522</v>
      </c>
      <c r="D19" s="22">
        <f t="shared" si="0"/>
        <v>7.0000000000000007E-2</v>
      </c>
      <c r="E19" s="2">
        <f t="shared" si="1"/>
        <v>246.54000000000002</v>
      </c>
      <c r="F19" s="18"/>
      <c r="I19" s="21"/>
    </row>
    <row r="20" spans="1:9" s="1" customFormat="1" ht="19.2" thickTop="1" thickBot="1" x14ac:dyDescent="0.35">
      <c r="A20" s="3" t="s">
        <v>33</v>
      </c>
      <c r="B20" s="2">
        <v>4</v>
      </c>
      <c r="C20" s="2">
        <v>5566</v>
      </c>
      <c r="D20" s="22">
        <f t="shared" si="0"/>
        <v>0.10199999999999999</v>
      </c>
      <c r="E20" s="2">
        <f t="shared" si="1"/>
        <v>567.73199999999997</v>
      </c>
      <c r="F20" s="18"/>
      <c r="I20" s="21"/>
    </row>
    <row r="21" spans="1:9" s="1" customFormat="1" ht="19.2" thickTop="1" thickBot="1" x14ac:dyDescent="0.35">
      <c r="A21" s="3" t="s">
        <v>34</v>
      </c>
      <c r="B21" s="2">
        <v>3</v>
      </c>
      <c r="C21" s="2">
        <v>5688</v>
      </c>
      <c r="D21" s="22">
        <f t="shared" si="0"/>
        <v>0.10199999999999999</v>
      </c>
      <c r="E21" s="2">
        <f t="shared" si="1"/>
        <v>580.17599999999993</v>
      </c>
      <c r="F21" s="18"/>
      <c r="I21" s="21"/>
    </row>
    <row r="22" spans="1:9" s="1" customFormat="1" ht="19.2" thickTop="1" thickBot="1" x14ac:dyDescent="0.35">
      <c r="A22" s="2" t="s">
        <v>48</v>
      </c>
      <c r="B22" s="2">
        <v>2</v>
      </c>
      <c r="C22" s="2">
        <v>6470</v>
      </c>
      <c r="D22" s="22">
        <f t="shared" si="0"/>
        <v>0.10199999999999999</v>
      </c>
      <c r="E22" s="2">
        <f t="shared" si="1"/>
        <v>659.93999999999994</v>
      </c>
      <c r="F22" s="18"/>
      <c r="I22" s="21"/>
    </row>
    <row r="23" spans="1:9" s="1" customFormat="1" ht="19.2" thickTop="1" thickBot="1" x14ac:dyDescent="0.35">
      <c r="A23" s="2" t="s">
        <v>49</v>
      </c>
      <c r="B23" s="2">
        <v>1</v>
      </c>
      <c r="C23" s="2">
        <v>3082</v>
      </c>
      <c r="D23" s="22">
        <f t="shared" si="0"/>
        <v>2.4E-2</v>
      </c>
      <c r="E23" s="2">
        <f t="shared" si="1"/>
        <v>73.968000000000004</v>
      </c>
      <c r="F23" s="18"/>
      <c r="I23" s="21"/>
    </row>
    <row r="24" spans="1:9" s="1" customFormat="1" ht="19.2" thickTop="1" thickBot="1" x14ac:dyDescent="0.35">
      <c r="A24" s="2" t="s">
        <v>50</v>
      </c>
      <c r="B24" s="2">
        <v>1.4</v>
      </c>
      <c r="C24" s="2">
        <v>1970</v>
      </c>
      <c r="D24" s="22">
        <f t="shared" si="0"/>
        <v>1.7999999999999999E-2</v>
      </c>
      <c r="E24" s="2">
        <f t="shared" si="1"/>
        <v>35.46</v>
      </c>
      <c r="F24" s="18"/>
      <c r="I24" s="21"/>
    </row>
    <row r="25" spans="1:9" s="1" customFormat="1" ht="15" thickTop="1" x14ac:dyDescent="0.3">
      <c r="F25" s="17"/>
      <c r="I25" s="21"/>
    </row>
  </sheetData>
  <mergeCells count="2">
    <mergeCell ref="G2:H2"/>
    <mergeCell ref="J2:K2"/>
  </mergeCells>
  <conditionalFormatting sqref="C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Dget&amp;vlookup</vt:lpstr>
      <vt:lpstr>Test</vt:lpstr>
      <vt:lpstr>adv</vt:lpstr>
      <vt:lpstr>range</vt:lpstr>
      <vt:lpstr>adv2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2015-06-05T18:17:20Z</dcterms:created>
  <dcterms:modified xsi:type="dcterms:W3CDTF">2023-07-10T09:38:12Z</dcterms:modified>
</cp:coreProperties>
</file>