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REATIVA EX\DAY3\"/>
    </mc:Choice>
  </mc:AlternateContent>
  <xr:revisionPtr revIDLastSave="0" documentId="13_ncr:1_{71806F1B-1315-4E10-B97A-0B2E4E923F4D}" xr6:coauthVersionLast="47" xr6:coauthVersionMax="47" xr10:uidLastSave="{00000000-0000-0000-0000-000000000000}"/>
  <bookViews>
    <workbookView xWindow="768" yWindow="768" windowWidth="17280" windowHeight="8880" activeTab="1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G3" i="2"/>
  <c r="G4" i="2"/>
  <c r="G5" i="2"/>
  <c r="G6" i="2"/>
  <c r="G7" i="2"/>
  <c r="G2" i="2"/>
  <c r="F2" i="2"/>
  <c r="D7" i="8"/>
  <c r="D8" i="8"/>
  <c r="D9" i="8"/>
  <c r="D6" i="8"/>
  <c r="J7" i="9"/>
  <c r="I7" i="9"/>
  <c r="F10" i="7"/>
  <c r="J8" i="5"/>
  <c r="K8" i="5"/>
  <c r="L8" i="5"/>
  <c r="I8" i="5"/>
  <c r="C4" i="6"/>
  <c r="F4" i="6"/>
  <c r="E4" i="6"/>
  <c r="D4" i="6"/>
  <c r="K10" i="4"/>
  <c r="E10" i="2"/>
  <c r="E11" i="2"/>
  <c r="E12" i="2"/>
  <c r="E13" i="2"/>
  <c r="E14" i="2"/>
  <c r="J10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O2" i="3"/>
  <c r="F3" i="2"/>
  <c r="F4" i="2"/>
  <c r="F5" i="2"/>
  <c r="F6" i="2"/>
  <c r="F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2"/>
  <c r="E4" i="2"/>
  <c r="E5" i="2"/>
  <c r="E6" i="2"/>
  <c r="E7" i="2"/>
  <c r="E2" i="2"/>
  <c r="F11" i="7"/>
  <c r="F12" i="7"/>
  <c r="F13" i="7"/>
</calcChain>
</file>

<file path=xl/sharedStrings.xml><?xml version="1.0" encoding="utf-8"?>
<sst xmlns="http://schemas.openxmlformats.org/spreadsheetml/2006/main" count="392" uniqueCount="163">
  <si>
    <t xml:space="preserve">Adel  Mohamed emam </t>
  </si>
  <si>
    <t>Mohamed Mohamed ramadan</t>
  </si>
  <si>
    <t>ahmed glal elsakka</t>
  </si>
  <si>
    <t>aser fathi Yasin 55</t>
  </si>
  <si>
    <t>Yahia mahmoud ElFakharany</t>
  </si>
  <si>
    <t>amr waked gamed</t>
  </si>
  <si>
    <t>Esmail yasin yasin</t>
  </si>
  <si>
    <t>mahmoud ahmed elmligy</t>
  </si>
  <si>
    <t>farid mohamed shawky</t>
  </si>
  <si>
    <t>foaad  mahmoud elmohandis</t>
  </si>
  <si>
    <t>ahmed Ezz elbouray</t>
  </si>
  <si>
    <t>ahmed hilmy elsayed</t>
  </si>
  <si>
    <t xml:space="preserve">Yousef ali elsherif </t>
  </si>
  <si>
    <t>Ahmed zaky moaaz</t>
  </si>
  <si>
    <t>ahmed Farouk Elfishawy</t>
  </si>
  <si>
    <t>asmaa Sherif m0nier</t>
  </si>
  <si>
    <t>mohamed Khaled Elnabawy</t>
  </si>
  <si>
    <t>ali Soliman eid</t>
  </si>
  <si>
    <t>ahmed mohamed saad</t>
  </si>
  <si>
    <t>ali amr saad</t>
  </si>
  <si>
    <t>Names</t>
  </si>
  <si>
    <t>Age</t>
  </si>
  <si>
    <t>Status</t>
  </si>
  <si>
    <t>salary</t>
  </si>
  <si>
    <t>Full time</t>
  </si>
  <si>
    <t>Part Time</t>
  </si>
  <si>
    <t>Free Lancer</t>
  </si>
  <si>
    <t>يستحق بونص 30 % كل من هو FULL TIME و عمره أكبر من 22 سنة</t>
  </si>
  <si>
    <t>TOTAL SALARY +Bonus</t>
  </si>
  <si>
    <t>اسم المنتج</t>
  </si>
  <si>
    <t>الفرع</t>
  </si>
  <si>
    <t>تاريخ الاصدار</t>
  </si>
  <si>
    <t>فترة الصلاحية بالشهر</t>
  </si>
  <si>
    <t>تاريخ انتهاء الصلاحية</t>
  </si>
  <si>
    <t>الحالة</t>
  </si>
  <si>
    <t>El arosa TEA</t>
  </si>
  <si>
    <t>Essprisso</t>
  </si>
  <si>
    <t>Coffee</t>
  </si>
  <si>
    <t>Milk</t>
  </si>
  <si>
    <t>Niscafee</t>
  </si>
  <si>
    <t>Sobra</t>
  </si>
  <si>
    <t>ALEX</t>
  </si>
  <si>
    <t>TANTA</t>
  </si>
  <si>
    <t>SHOBRA</t>
  </si>
  <si>
    <t>فى حالة أن تاريخ انتهاء الصلاحية أقل من تاريخ اليوم نكتب EXPIRED</t>
  </si>
  <si>
    <t>فى حالة أن تاريخ انتهاء الصلاحية بين تاريخ اليوم وثلاثة شهور قادمة نكتب Near to Expired</t>
  </si>
  <si>
    <t>إذا زاد عن ثلاثة أشهر نكتب Valied</t>
  </si>
  <si>
    <t>NAME</t>
  </si>
  <si>
    <t>aser fathi Yasin</t>
  </si>
  <si>
    <t>foaad mahmoud elmohandis</t>
  </si>
  <si>
    <t>ahmed Hilmy elsayed</t>
  </si>
  <si>
    <t>asmaa Sherif monier</t>
  </si>
  <si>
    <t>Result</t>
  </si>
  <si>
    <t>Case</t>
  </si>
  <si>
    <t>Vector</t>
  </si>
  <si>
    <t>F</t>
  </si>
  <si>
    <t>D</t>
  </si>
  <si>
    <t>C</t>
  </si>
  <si>
    <t>B</t>
  </si>
  <si>
    <t>A</t>
  </si>
  <si>
    <t>A+</t>
  </si>
  <si>
    <t>Rawda Ayman Rabi3</t>
  </si>
  <si>
    <t>الاسم</t>
  </si>
  <si>
    <t>القسم</t>
  </si>
  <si>
    <t>طبيعة العمل</t>
  </si>
  <si>
    <t>تاريخ بدء العمل</t>
  </si>
  <si>
    <t>Adel Emam</t>
  </si>
  <si>
    <t>HR</t>
  </si>
  <si>
    <t>عقد</t>
  </si>
  <si>
    <t>Mohamed Ramadan</t>
  </si>
  <si>
    <t>Finance</t>
  </si>
  <si>
    <t>دوام كامل</t>
  </si>
  <si>
    <t>Ahmed Elsakka</t>
  </si>
  <si>
    <t>Supply Chain</t>
  </si>
  <si>
    <t>aser Yasin</t>
  </si>
  <si>
    <t>Marketing</t>
  </si>
  <si>
    <t>Yahia ElFakharany</t>
  </si>
  <si>
    <t>Sales</t>
  </si>
  <si>
    <t>Amr waked</t>
  </si>
  <si>
    <t>Social Media</t>
  </si>
  <si>
    <t>Mahmoud Elmligy</t>
  </si>
  <si>
    <t>Farid shawky</t>
  </si>
  <si>
    <t>Foaad Elmohandis</t>
  </si>
  <si>
    <t>دوام جزئي</t>
  </si>
  <si>
    <t>Ahmed Ezz</t>
  </si>
  <si>
    <t>ساعات</t>
  </si>
  <si>
    <t>Ahmed Hilmy</t>
  </si>
  <si>
    <t>Yousef elsherif</t>
  </si>
  <si>
    <t>Ahmed Zaky</t>
  </si>
  <si>
    <t>Farouk Elfishawy</t>
  </si>
  <si>
    <t>Sherif Monier</t>
  </si>
  <si>
    <t>Khaled Elnabawy</t>
  </si>
  <si>
    <t>Soliman Eid</t>
  </si>
  <si>
    <t>Mohamed Saad</t>
  </si>
  <si>
    <t>Amr Saad</t>
  </si>
  <si>
    <t>No</t>
  </si>
  <si>
    <t>Rawda Ayman</t>
  </si>
  <si>
    <t>كود المُنتج</t>
  </si>
  <si>
    <t>المنتج</t>
  </si>
  <si>
    <t>الشركة</t>
  </si>
  <si>
    <t>منفذ البيع</t>
  </si>
  <si>
    <t>السعر</t>
  </si>
  <si>
    <t>#567</t>
  </si>
  <si>
    <t>Apple</t>
  </si>
  <si>
    <t>المصرية</t>
  </si>
  <si>
    <t>السلوم</t>
  </si>
  <si>
    <t>#577</t>
  </si>
  <si>
    <t>Toshiba Lap</t>
  </si>
  <si>
    <t>السعودية</t>
  </si>
  <si>
    <t>بورسعيد</t>
  </si>
  <si>
    <t>#576</t>
  </si>
  <si>
    <t>Asus Lap</t>
  </si>
  <si>
    <t>#578</t>
  </si>
  <si>
    <t>Apple Lap</t>
  </si>
  <si>
    <t>#575</t>
  </si>
  <si>
    <t>#569</t>
  </si>
  <si>
    <t>#571</t>
  </si>
  <si>
    <t>Hp</t>
  </si>
  <si>
    <t>#572</t>
  </si>
  <si>
    <t>Dell Lap</t>
  </si>
  <si>
    <t>#573</t>
  </si>
  <si>
    <t>#574</t>
  </si>
  <si>
    <t>#570</t>
  </si>
  <si>
    <t>HP Lap</t>
  </si>
  <si>
    <t>*100</t>
  </si>
  <si>
    <t>Asus</t>
  </si>
  <si>
    <t>*105</t>
  </si>
  <si>
    <t/>
  </si>
  <si>
    <t>*109</t>
  </si>
  <si>
    <t>Lenovo Lap</t>
  </si>
  <si>
    <t>*120</t>
  </si>
  <si>
    <t>Samsung</t>
  </si>
  <si>
    <t>#777</t>
  </si>
  <si>
    <t>#566</t>
  </si>
  <si>
    <t>Raya</t>
  </si>
  <si>
    <t>Suiz</t>
  </si>
  <si>
    <t>&amp;666</t>
  </si>
  <si>
    <t>*901</t>
  </si>
  <si>
    <t>B.Tech</t>
  </si>
  <si>
    <t>&amp;768</t>
  </si>
  <si>
    <t>Code</t>
  </si>
  <si>
    <t>Name</t>
  </si>
  <si>
    <t>Address</t>
  </si>
  <si>
    <t>maadi</t>
  </si>
  <si>
    <t>helwan</t>
  </si>
  <si>
    <t>nasr</t>
  </si>
  <si>
    <t>giza</t>
  </si>
  <si>
    <t>shobra</t>
  </si>
  <si>
    <t>doki</t>
  </si>
  <si>
    <t>marg</t>
  </si>
  <si>
    <t>tagmo</t>
  </si>
  <si>
    <t>octobar</t>
  </si>
  <si>
    <t>Sold Item</t>
  </si>
  <si>
    <t>Ray Ban Glasses</t>
  </si>
  <si>
    <t>Versace</t>
  </si>
  <si>
    <t>CK Glasses</t>
  </si>
  <si>
    <t>Amount</t>
  </si>
  <si>
    <t>Ahmed TEA</t>
  </si>
  <si>
    <t>أكبر عاشر مرتب</t>
  </si>
  <si>
    <t>الإسم</t>
  </si>
  <si>
    <t>الحالة2</t>
  </si>
  <si>
    <t>EDate</t>
  </si>
  <si>
    <t>السحب مع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</si>
</sst>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Arial"/>
      <family val="2"/>
    </font>
    <font>
      <b/>
      <sz val="16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0"/>
      <name val="Arial"/>
      <family val="2"/>
    </font>
    <font>
      <b/>
      <sz val="14"/>
      <color rgb="FFC909AE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33CCFF"/>
      <name val="Calibri"/>
      <family val="2"/>
      <scheme val="minor"/>
    </font>
    <font>
      <sz val="14"/>
      <color rgb="FF33CCFF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rgb="FF33CCFF"/>
      <name val="Calibri"/>
      <family val="2"/>
      <scheme val="minor"/>
    </font>
    <font>
      <sz val="16"/>
      <color rgb="FF33CCFF"/>
      <name val="Calibri"/>
      <family val="2"/>
      <scheme val="minor"/>
    </font>
    <font>
      <b/>
      <sz val="12"/>
      <color theme="1"/>
      <name val="New t"/>
    </font>
    <font>
      <b/>
      <sz val="22"/>
      <color rgb="FF33CCFF"/>
      <name val="Calibri"/>
      <family val="2"/>
      <scheme val="minor"/>
    </font>
    <font>
      <b/>
      <sz val="22"/>
      <name val="Calibri"/>
      <family val="2"/>
      <scheme val="minor"/>
    </font>
    <font>
      <sz val="22"/>
      <color rgb="FF33CCFF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</patternFill>
    </fill>
    <fill>
      <patternFill patternType="solid">
        <fgColor rgb="FF0000FF"/>
        <bgColor indexed="64"/>
      </patternFill>
    </fill>
    <fill>
      <patternFill patternType="solid">
        <fgColor rgb="FFC909AE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rgb="FF002060"/>
        </stop>
        <stop position="1">
          <color theme="5" tint="-0.25098422193060094"/>
        </stop>
      </gradientFill>
    </fill>
    <fill>
      <patternFill patternType="solid">
        <fgColor rgb="FFC0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9" tint="-0.249977111117893"/>
      </left>
      <right style="thick">
        <color theme="9" tint="-0.249977111117893"/>
      </right>
      <top/>
      <bottom style="thick">
        <color theme="9" tint="-0.249977111117893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/>
      <bottom style="double">
        <color rgb="FFFF800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C909AE"/>
      </left>
      <right style="thick">
        <color rgb="FFC909AE"/>
      </right>
      <top style="thick">
        <color rgb="FFC909AE"/>
      </top>
      <bottom style="thick">
        <color rgb="FFC909AE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33CCFF"/>
      </left>
      <right style="thick">
        <color rgb="FF33CCFF"/>
      </right>
      <top style="thick">
        <color rgb="FF33CCFF"/>
      </top>
      <bottom style="thick">
        <color rgb="FF33CC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0" borderId="0"/>
    <xf numFmtId="0" fontId="1" fillId="0" borderId="0"/>
    <xf numFmtId="0" fontId="2" fillId="7" borderId="0" applyNumberFormat="0" applyBorder="0" applyAlignment="0" applyProtection="0"/>
    <xf numFmtId="0" fontId="15" fillId="0" borderId="0"/>
    <xf numFmtId="0" fontId="1" fillId="0" borderId="0"/>
    <xf numFmtId="43" fontId="15" fillId="0" borderId="0" applyFont="0" applyFill="0" applyBorder="0" applyAlignment="0" applyProtection="0"/>
    <xf numFmtId="0" fontId="9" fillId="11" borderId="0">
      <alignment horizontal="center"/>
    </xf>
    <xf numFmtId="0" fontId="20" fillId="12" borderId="6">
      <alignment horizontal="center"/>
    </xf>
  </cellStyleXfs>
  <cellXfs count="72">
    <xf numFmtId="0" fontId="0" fillId="0" borderId="0" xfId="0"/>
    <xf numFmtId="0" fontId="4" fillId="5" borderId="1" xfId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/>
    </xf>
    <xf numFmtId="0" fontId="3" fillId="4" borderId="7" xfId="3" applyFont="1" applyFill="1" applyBorder="1" applyAlignment="1">
      <alignment horizontal="center" vertical="center"/>
    </xf>
    <xf numFmtId="0" fontId="3" fillId="4" borderId="7" xfId="4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14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4" borderId="7" xfId="3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4" fillId="4" borderId="1" xfId="3" applyFont="1" applyFill="1" applyBorder="1" applyAlignment="1">
      <alignment horizontal="center" vertical="center"/>
    </xf>
    <xf numFmtId="0" fontId="3" fillId="4" borderId="15" xfId="3" applyFont="1" applyFill="1" applyBorder="1" applyAlignment="1">
      <alignment horizontal="center" vertical="center"/>
    </xf>
    <xf numFmtId="0" fontId="3" fillId="4" borderId="15" xfId="7" applyFont="1" applyFill="1" applyBorder="1" applyAlignment="1">
      <alignment horizontal="center" vertical="center"/>
    </xf>
    <xf numFmtId="0" fontId="3" fillId="0" borderId="15" xfId="6" applyFont="1" applyBorder="1" applyAlignment="1">
      <alignment horizontal="center" vertical="center"/>
    </xf>
    <xf numFmtId="15" fontId="3" fillId="0" borderId="15" xfId="6" applyNumberFormat="1" applyFont="1" applyBorder="1" applyAlignment="1">
      <alignment horizontal="center" vertical="center"/>
    </xf>
    <xf numFmtId="15" fontId="3" fillId="0" borderId="15" xfId="8" applyNumberFormat="1" applyFont="1" applyFill="1" applyBorder="1" applyAlignment="1">
      <alignment horizontal="center" vertical="center"/>
    </xf>
    <xf numFmtId="0" fontId="16" fillId="0" borderId="15" xfId="6" applyFont="1" applyBorder="1" applyAlignment="1">
      <alignment horizontal="center" vertical="center"/>
    </xf>
    <xf numFmtId="0" fontId="18" fillId="0" borderId="0" xfId="3" applyFont="1" applyAlignment="1">
      <alignment horizontal="center"/>
    </xf>
    <xf numFmtId="0" fontId="11" fillId="0" borderId="0" xfId="3" applyFont="1"/>
    <xf numFmtId="0" fontId="11" fillId="0" borderId="0" xfId="0" applyFont="1"/>
    <xf numFmtId="0" fontId="18" fillId="0" borderId="16" xfId="3" applyFont="1" applyBorder="1" applyAlignment="1">
      <alignment horizontal="center"/>
    </xf>
    <xf numFmtId="0" fontId="8" fillId="10" borderId="16" xfId="3" applyFont="1" applyFill="1" applyBorder="1" applyAlignment="1">
      <alignment horizontal="center"/>
    </xf>
    <xf numFmtId="0" fontId="11" fillId="0" borderId="16" xfId="3" applyFont="1" applyBorder="1"/>
    <xf numFmtId="0" fontId="19" fillId="0" borderId="16" xfId="3" applyFont="1" applyBorder="1"/>
    <xf numFmtId="0" fontId="10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24" fillId="14" borderId="17" xfId="10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14" borderId="17" xfId="9" applyFont="1" applyFill="1" applyBorder="1" applyAlignment="1">
      <alignment horizontal="center" vertical="center"/>
    </xf>
    <xf numFmtId="0" fontId="26" fillId="14" borderId="17" xfId="5" applyFont="1" applyFill="1" applyBorder="1" applyAlignment="1">
      <alignment horizontal="center" vertical="center"/>
    </xf>
    <xf numFmtId="0" fontId="23" fillId="14" borderId="17" xfId="9" applyFont="1" applyFill="1" applyBorder="1" applyAlignment="1">
      <alignment horizontal="center" vertical="center"/>
    </xf>
    <xf numFmtId="0" fontId="27" fillId="14" borderId="17" xfId="10" applyFont="1" applyFill="1" applyBorder="1" applyAlignment="1">
      <alignment horizontal="center" vertical="center"/>
    </xf>
    <xf numFmtId="0" fontId="23" fillId="14" borderId="17" xfId="5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22" fillId="4" borderId="17" xfId="3" applyFont="1" applyFill="1" applyBorder="1" applyAlignment="1">
      <alignment horizontal="center" vertical="center"/>
    </xf>
    <xf numFmtId="0" fontId="22" fillId="4" borderId="17" xfId="7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9" fillId="14" borderId="17" xfId="9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1" fillId="14" borderId="17" xfId="10" applyFont="1" applyFill="1" applyBorder="1" applyAlignment="1">
      <alignment horizontal="center" vertical="center"/>
    </xf>
    <xf numFmtId="0" fontId="29" fillId="14" borderId="17" xfId="5" applyFont="1" applyFill="1" applyBorder="1" applyAlignment="1">
      <alignment horizontal="center" vertical="center"/>
    </xf>
    <xf numFmtId="14" fontId="16" fillId="0" borderId="15" xfId="6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33" fillId="5" borderId="1" xfId="1" applyFont="1" applyFill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0" fillId="15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15" borderId="0" xfId="3" applyFont="1" applyFill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4" fillId="9" borderId="15" xfId="6" applyFont="1" applyFill="1" applyBorder="1" applyAlignment="1">
      <alignment horizontal="center" vertical="center"/>
    </xf>
    <xf numFmtId="0" fontId="4" fillId="9" borderId="0" xfId="6" applyFont="1" applyFill="1" applyAlignment="1">
      <alignment horizontal="center" vertical="center"/>
    </xf>
    <xf numFmtId="15" fontId="4" fillId="9" borderId="15" xfId="6" applyNumberFormat="1" applyFont="1" applyFill="1" applyBorder="1" applyAlignment="1">
      <alignment horizontal="center" vertical="center"/>
    </xf>
  </cellXfs>
  <cellStyles count="11">
    <cellStyle name="Accent1" xfId="1" builtinId="29"/>
    <cellStyle name="Accent3" xfId="2" builtinId="37"/>
    <cellStyle name="Accent5" xfId="5" builtinId="45"/>
    <cellStyle name="Comma 2" xfId="8" xr:uid="{6703163E-347A-4A3F-8FFE-7CDE75AF9E33}"/>
    <cellStyle name="DR" xfId="9" xr:uid="{C725D59D-ED59-417E-8E5B-A24969BC6B9D}"/>
    <cellStyle name="Normal" xfId="0" builtinId="0"/>
    <cellStyle name="Normal 2" xfId="3" xr:uid="{2D677EED-995D-4FBA-BCD7-29317A2EF03A}"/>
    <cellStyle name="Normal 2 2" xfId="6" xr:uid="{7D6490FF-DEA2-4970-B1E7-A159A252352E}"/>
    <cellStyle name="Normal 4" xfId="4" xr:uid="{797940F6-EEB0-4EAF-A8C7-5AE0B6B4F6EB}"/>
    <cellStyle name="Normal 4 3" xfId="7" xr:uid="{D4E770AB-EC3D-488D-9D13-C214466784A0}"/>
    <cellStyle name="Style 1" xfId="10" xr:uid="{78D7CBD8-A205-4208-BE3C-0B8587B429DF}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FF"/>
      <color rgb="FFC909AE"/>
      <color rgb="FFF523D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L22"/>
  <sheetViews>
    <sheetView workbookViewId="0">
      <selection activeCell="E2" sqref="E2:E21"/>
    </sheetView>
  </sheetViews>
  <sheetFormatPr defaultRowHeight="14.4"/>
  <cols>
    <col min="1" max="1" width="33.88671875" bestFit="1" customWidth="1"/>
    <col min="3" max="3" width="18.5546875" customWidth="1"/>
    <col min="5" max="5" width="25.21875" bestFit="1" customWidth="1"/>
  </cols>
  <sheetData>
    <row r="1" spans="1:12" ht="19.2" thickTop="1" thickBot="1">
      <c r="A1" s="1" t="s">
        <v>20</v>
      </c>
      <c r="B1" s="1" t="s">
        <v>21</v>
      </c>
      <c r="C1" s="2" t="s">
        <v>22</v>
      </c>
      <c r="D1" s="1" t="s">
        <v>23</v>
      </c>
      <c r="E1" s="1" t="s">
        <v>28</v>
      </c>
    </row>
    <row r="2" spans="1:12" ht="19.2" thickTop="1" thickBot="1">
      <c r="A2" s="3" t="s">
        <v>0</v>
      </c>
      <c r="B2" s="3">
        <v>25</v>
      </c>
      <c r="C2" s="3" t="s">
        <v>24</v>
      </c>
      <c r="D2" s="3">
        <v>11000</v>
      </c>
      <c r="E2" s="24">
        <f>IF(AND(C2=$C$2,B2&gt;22),D2+D2*0.3,D2)</f>
        <v>14300</v>
      </c>
    </row>
    <row r="3" spans="1:12" ht="19.2" thickTop="1" thickBot="1">
      <c r="A3" s="3" t="s">
        <v>1</v>
      </c>
      <c r="B3" s="3">
        <v>23</v>
      </c>
      <c r="C3" s="3" t="s">
        <v>25</v>
      </c>
      <c r="D3" s="3">
        <v>5000</v>
      </c>
      <c r="E3" s="24">
        <f t="shared" ref="E3:E21" si="0">IF(AND(C3=$C$2,B3&gt;22),D3+D3*0.3,D3)</f>
        <v>5000</v>
      </c>
    </row>
    <row r="4" spans="1:12" ht="19.2" thickTop="1" thickBot="1">
      <c r="A4" s="3" t="s">
        <v>2</v>
      </c>
      <c r="B4" s="3">
        <v>22</v>
      </c>
      <c r="C4" s="3" t="s">
        <v>26</v>
      </c>
      <c r="D4" s="3">
        <v>6000</v>
      </c>
      <c r="E4" s="24">
        <f t="shared" si="0"/>
        <v>6000</v>
      </c>
    </row>
    <row r="5" spans="1:12" ht="19.2" customHeight="1" thickTop="1" thickBot="1">
      <c r="A5" s="3" t="s">
        <v>3</v>
      </c>
      <c r="B5" s="3">
        <v>29</v>
      </c>
      <c r="C5" s="3" t="s">
        <v>26</v>
      </c>
      <c r="D5" s="3">
        <v>3500</v>
      </c>
      <c r="E5" s="24">
        <f t="shared" si="0"/>
        <v>3500</v>
      </c>
      <c r="H5" s="65" t="s">
        <v>27</v>
      </c>
      <c r="I5" s="65"/>
      <c r="J5" s="65"/>
      <c r="K5" s="65"/>
      <c r="L5" s="65"/>
    </row>
    <row r="6" spans="1:12" ht="19.2" customHeight="1" thickTop="1" thickBot="1">
      <c r="A6" s="3" t="s">
        <v>4</v>
      </c>
      <c r="B6" s="3">
        <v>44</v>
      </c>
      <c r="C6" s="3" t="s">
        <v>24</v>
      </c>
      <c r="D6" s="3">
        <v>3600</v>
      </c>
      <c r="E6" s="24">
        <f t="shared" si="0"/>
        <v>4680</v>
      </c>
      <c r="H6" s="65"/>
      <c r="I6" s="65"/>
      <c r="J6" s="65"/>
      <c r="K6" s="65"/>
      <c r="L6" s="65"/>
    </row>
    <row r="7" spans="1:12" ht="19.2" customHeight="1" thickTop="1" thickBot="1">
      <c r="A7" s="3" t="s">
        <v>5</v>
      </c>
      <c r="B7" s="3">
        <v>25</v>
      </c>
      <c r="C7" s="3" t="s">
        <v>25</v>
      </c>
      <c r="D7" s="3">
        <v>7000</v>
      </c>
      <c r="E7" s="24">
        <f t="shared" si="0"/>
        <v>7000</v>
      </c>
      <c r="H7" s="65"/>
      <c r="I7" s="65"/>
      <c r="J7" s="65"/>
      <c r="K7" s="65"/>
      <c r="L7" s="65"/>
    </row>
    <row r="8" spans="1:12" ht="19.2" thickTop="1" thickBot="1">
      <c r="A8" s="3" t="s">
        <v>6</v>
      </c>
      <c r="B8" s="3">
        <v>20</v>
      </c>
      <c r="C8" s="3" t="s">
        <v>26</v>
      </c>
      <c r="D8" s="3">
        <v>8000</v>
      </c>
      <c r="E8" s="24">
        <f t="shared" si="0"/>
        <v>8000</v>
      </c>
      <c r="H8" s="65"/>
      <c r="I8" s="65"/>
      <c r="J8" s="65"/>
      <c r="K8" s="65"/>
      <c r="L8" s="65"/>
    </row>
    <row r="9" spans="1:12" ht="19.2" thickTop="1" thickBot="1">
      <c r="A9" s="3" t="s">
        <v>7</v>
      </c>
      <c r="B9" s="3">
        <v>26</v>
      </c>
      <c r="C9" s="3" t="s">
        <v>24</v>
      </c>
      <c r="D9" s="3">
        <v>5500</v>
      </c>
      <c r="E9" s="24">
        <f t="shared" si="0"/>
        <v>7150</v>
      </c>
    </row>
    <row r="10" spans="1:12" ht="19.2" thickTop="1" thickBot="1">
      <c r="A10" s="3" t="s">
        <v>8</v>
      </c>
      <c r="B10" s="3">
        <v>25</v>
      </c>
      <c r="C10" s="3" t="s">
        <v>26</v>
      </c>
      <c r="D10" s="3">
        <v>6900</v>
      </c>
      <c r="E10" s="24">
        <f t="shared" si="0"/>
        <v>6900</v>
      </c>
    </row>
    <row r="11" spans="1:12" ht="19.2" thickTop="1" thickBot="1">
      <c r="A11" s="3" t="s">
        <v>9</v>
      </c>
      <c r="B11" s="3">
        <v>34</v>
      </c>
      <c r="C11" s="3" t="s">
        <v>25</v>
      </c>
      <c r="D11" s="3">
        <v>2450</v>
      </c>
      <c r="E11" s="24">
        <f t="shared" si="0"/>
        <v>2450</v>
      </c>
    </row>
    <row r="12" spans="1:12" ht="19.2" thickTop="1" thickBot="1">
      <c r="A12" s="3" t="s">
        <v>10</v>
      </c>
      <c r="B12" s="3">
        <v>35</v>
      </c>
      <c r="C12" s="3" t="s">
        <v>24</v>
      </c>
      <c r="D12" s="3">
        <v>3000</v>
      </c>
      <c r="E12" s="24">
        <f t="shared" si="0"/>
        <v>3900</v>
      </c>
    </row>
    <row r="13" spans="1:12" ht="19.2" thickTop="1" thickBot="1">
      <c r="A13" s="3" t="s">
        <v>11</v>
      </c>
      <c r="B13" s="3">
        <v>36</v>
      </c>
      <c r="C13" s="3" t="s">
        <v>24</v>
      </c>
      <c r="D13" s="3">
        <v>6000</v>
      </c>
      <c r="E13" s="24">
        <f t="shared" si="0"/>
        <v>7800</v>
      </c>
    </row>
    <row r="14" spans="1:12" ht="19.2" thickTop="1" thickBot="1">
      <c r="A14" s="3" t="s">
        <v>12</v>
      </c>
      <c r="B14" s="3">
        <v>16</v>
      </c>
      <c r="C14" s="3" t="s">
        <v>26</v>
      </c>
      <c r="D14" s="3">
        <v>5000</v>
      </c>
      <c r="E14" s="24">
        <f t="shared" si="0"/>
        <v>5000</v>
      </c>
    </row>
    <row r="15" spans="1:12" ht="19.2" thickTop="1" thickBot="1">
      <c r="A15" s="3" t="s">
        <v>13</v>
      </c>
      <c r="B15" s="3">
        <v>18</v>
      </c>
      <c r="C15" s="3" t="s">
        <v>25</v>
      </c>
      <c r="D15" s="3">
        <v>41000</v>
      </c>
      <c r="E15" s="24">
        <f t="shared" si="0"/>
        <v>41000</v>
      </c>
    </row>
    <row r="16" spans="1:12" ht="19.2" thickTop="1" thickBot="1">
      <c r="A16" s="3" t="s">
        <v>14</v>
      </c>
      <c r="B16" s="3">
        <v>20</v>
      </c>
      <c r="C16" s="3" t="s">
        <v>24</v>
      </c>
      <c r="D16" s="3">
        <v>32000</v>
      </c>
      <c r="E16" s="24">
        <f t="shared" si="0"/>
        <v>32000</v>
      </c>
    </row>
    <row r="17" spans="1:5" ht="19.2" thickTop="1" thickBot="1">
      <c r="A17" s="3" t="s">
        <v>15</v>
      </c>
      <c r="B17" s="3">
        <v>36</v>
      </c>
      <c r="C17" s="3" t="s">
        <v>24</v>
      </c>
      <c r="D17" s="3">
        <v>2655</v>
      </c>
      <c r="E17" s="24">
        <f t="shared" si="0"/>
        <v>3451.5</v>
      </c>
    </row>
    <row r="18" spans="1:5" ht="19.2" thickTop="1" thickBot="1">
      <c r="A18" s="3" t="s">
        <v>16</v>
      </c>
      <c r="B18" s="3">
        <v>22</v>
      </c>
      <c r="C18" s="3" t="s">
        <v>25</v>
      </c>
      <c r="D18" s="3">
        <v>3500</v>
      </c>
      <c r="E18" s="24">
        <f t="shared" si="0"/>
        <v>3500</v>
      </c>
    </row>
    <row r="19" spans="1:5" ht="19.2" thickTop="1" thickBot="1">
      <c r="A19" s="3" t="s">
        <v>17</v>
      </c>
      <c r="B19" s="3">
        <v>25</v>
      </c>
      <c r="C19" s="3" t="s">
        <v>25</v>
      </c>
      <c r="D19" s="3">
        <v>4536</v>
      </c>
      <c r="E19" s="24">
        <f t="shared" si="0"/>
        <v>4536</v>
      </c>
    </row>
    <row r="20" spans="1:5" ht="19.2" thickTop="1" thickBot="1">
      <c r="A20" s="4" t="s">
        <v>18</v>
      </c>
      <c r="B20" s="3">
        <v>22</v>
      </c>
      <c r="C20" s="3" t="s">
        <v>24</v>
      </c>
      <c r="D20" s="3">
        <v>5521</v>
      </c>
      <c r="E20" s="24">
        <f t="shared" si="0"/>
        <v>5521</v>
      </c>
    </row>
    <row r="21" spans="1:5" ht="19.2" thickTop="1" thickBot="1">
      <c r="A21" s="4" t="s">
        <v>19</v>
      </c>
      <c r="B21" s="3">
        <v>29</v>
      </c>
      <c r="C21" s="3" t="s">
        <v>24</v>
      </c>
      <c r="D21" s="3">
        <v>2222</v>
      </c>
      <c r="E21" s="24">
        <f t="shared" si="0"/>
        <v>2888.6</v>
      </c>
    </row>
    <row r="22" spans="1:5" ht="15" thickTop="1"/>
  </sheetData>
  <mergeCells count="1">
    <mergeCell ref="H5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CC68-BC5E-47FD-ACEE-E68E1A938462}">
  <sheetPr>
    <tabColor theme="9" tint="-0.249977111117893"/>
  </sheetPr>
  <dimension ref="A1:S14"/>
  <sheetViews>
    <sheetView tabSelected="1" topLeftCell="A4" workbookViewId="0">
      <selection activeCell="E10" sqref="E10"/>
    </sheetView>
  </sheetViews>
  <sheetFormatPr defaultRowHeight="14.4"/>
  <cols>
    <col min="1" max="1" width="16.44140625" style="5" bestFit="1" customWidth="1"/>
    <col min="2" max="2" width="11.6640625" style="5" bestFit="1" customWidth="1"/>
    <col min="3" max="3" width="14.88671875" style="5" bestFit="1" customWidth="1"/>
    <col min="4" max="4" width="11" style="5" bestFit="1" customWidth="1"/>
    <col min="5" max="5" width="14.88671875" style="5" bestFit="1" customWidth="1"/>
    <col min="6" max="7" width="23.6640625" style="5" bestFit="1" customWidth="1"/>
    <col min="8" max="12" width="8.88671875" style="5"/>
    <col min="13" max="13" width="8.88671875" style="5" customWidth="1"/>
    <col min="14" max="17" width="8.88671875" style="5"/>
    <col min="18" max="18" width="8.88671875" style="5" customWidth="1"/>
    <col min="19" max="16384" width="8.88671875" style="5"/>
  </cols>
  <sheetData>
    <row r="1" spans="1:19" ht="64.2" thickTop="1" thickBot="1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1" t="s">
        <v>34</v>
      </c>
      <c r="G1" s="11" t="s">
        <v>160</v>
      </c>
    </row>
    <row r="2" spans="1:19" ht="22.2" thickTop="1" thickBot="1">
      <c r="A2" s="8" t="s">
        <v>35</v>
      </c>
      <c r="B2" s="8" t="s">
        <v>40</v>
      </c>
      <c r="C2" s="9">
        <v>43850</v>
      </c>
      <c r="D2" s="8">
        <v>24</v>
      </c>
      <c r="E2" s="9">
        <f>EDATE(C2,D2)</f>
        <v>44581</v>
      </c>
      <c r="F2" s="8" t="str">
        <f ca="1">IF(E2&lt;TODAY(),"EXP",IF(AND(E2&gt;TODAY(),E2&lt;TODAY()+90),"Near to EXP","Valid"))</f>
        <v>EXP</v>
      </c>
      <c r="G2" s="8" t="str">
        <f ca="1">IF(TODAY()&gt;E2,"EXPIRES",IF(E2&lt;=TODAY()+90,"near to Expired","valid"))</f>
        <v>EXPIRES</v>
      </c>
      <c r="I2" s="66" t="s">
        <v>44</v>
      </c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19" ht="22.2" thickTop="1" thickBot="1">
      <c r="A3" s="6" t="s">
        <v>157</v>
      </c>
      <c r="B3" s="6" t="s">
        <v>41</v>
      </c>
      <c r="C3" s="7">
        <v>43946</v>
      </c>
      <c r="D3" s="6">
        <v>24</v>
      </c>
      <c r="E3" s="9">
        <f t="shared" ref="E3:E7" si="0">EDATE(C3,D3)</f>
        <v>44676</v>
      </c>
      <c r="F3" s="8" t="str">
        <f t="shared" ref="F3:F7" ca="1" si="1">IF(E3&lt;TODAY(),"EXP",IF(AND(E3&gt;TODAY(),E3&lt;TODAY()+90),"Near to EXP","Valid"))</f>
        <v>EXP</v>
      </c>
      <c r="G3" s="8" t="str">
        <f t="shared" ref="G3:G7" ca="1" si="2">IF(TODAY()&gt;E3,"EXPIRES",IF(E3&lt;=TODAY()+90,"near to Expired","valid"))</f>
        <v>EXPIRES</v>
      </c>
      <c r="I3" s="66" t="s">
        <v>45</v>
      </c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19" ht="22.2" thickTop="1" thickBot="1">
      <c r="A4" s="6" t="s">
        <v>36</v>
      </c>
      <c r="B4" s="6" t="s">
        <v>42</v>
      </c>
      <c r="C4" s="7">
        <v>44276</v>
      </c>
      <c r="D4" s="6">
        <v>36</v>
      </c>
      <c r="E4" s="9">
        <f t="shared" si="0"/>
        <v>45372</v>
      </c>
      <c r="F4" s="8" t="str">
        <f t="shared" ca="1" si="1"/>
        <v>Valid</v>
      </c>
      <c r="G4" s="8" t="str">
        <f t="shared" ca="1" si="2"/>
        <v>valid</v>
      </c>
      <c r="I4" s="66" t="s">
        <v>46</v>
      </c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19" ht="22.2" thickTop="1" thickBot="1">
      <c r="A5" s="6" t="s">
        <v>37</v>
      </c>
      <c r="B5" s="6" t="s">
        <v>43</v>
      </c>
      <c r="C5" s="7">
        <v>44821</v>
      </c>
      <c r="D5" s="6">
        <v>12</v>
      </c>
      <c r="E5" s="9">
        <f t="shared" si="0"/>
        <v>45186</v>
      </c>
      <c r="F5" s="8" t="str">
        <f t="shared" ca="1" si="1"/>
        <v>Near to EXP</v>
      </c>
      <c r="G5" s="8" t="str">
        <f t="shared" ca="1" si="2"/>
        <v>near to Expired</v>
      </c>
    </row>
    <row r="6" spans="1:19" ht="22.2" thickTop="1" thickBot="1">
      <c r="A6" s="6" t="s">
        <v>38</v>
      </c>
      <c r="B6" s="6" t="s">
        <v>42</v>
      </c>
      <c r="C6" s="7">
        <v>44666</v>
      </c>
      <c r="D6" s="6">
        <v>16</v>
      </c>
      <c r="E6" s="9">
        <f t="shared" si="0"/>
        <v>45153</v>
      </c>
      <c r="F6" s="8" t="str">
        <f t="shared" ca="1" si="1"/>
        <v>Near to EXP</v>
      </c>
      <c r="G6" s="8" t="str">
        <f t="shared" ca="1" si="2"/>
        <v>near to Expired</v>
      </c>
    </row>
    <row r="7" spans="1:19" ht="22.2" thickTop="1" thickBot="1">
      <c r="A7" s="6" t="s">
        <v>39</v>
      </c>
      <c r="B7" s="6" t="s">
        <v>42</v>
      </c>
      <c r="C7" s="7">
        <v>45078</v>
      </c>
      <c r="D7" s="6">
        <v>12</v>
      </c>
      <c r="E7" s="9">
        <f t="shared" si="0"/>
        <v>45444</v>
      </c>
      <c r="F7" s="8" t="str">
        <f t="shared" ca="1" si="1"/>
        <v>Valid</v>
      </c>
      <c r="G7" s="8" t="str">
        <f t="shared" ca="1" si="2"/>
        <v>valid</v>
      </c>
    </row>
    <row r="8" spans="1:19" ht="15" thickTop="1">
      <c r="E8" s="62" t="s">
        <v>161</v>
      </c>
    </row>
    <row r="9" spans="1:19">
      <c r="E9" s="63">
        <f>EDATE(C2,D2)</f>
        <v>44581</v>
      </c>
    </row>
    <row r="10" spans="1:19">
      <c r="E10" s="63">
        <f t="shared" ref="E10:E14" si="3">EDATE(C3,D3)</f>
        <v>44676</v>
      </c>
    </row>
    <row r="11" spans="1:19">
      <c r="E11" s="63">
        <f t="shared" si="3"/>
        <v>45372</v>
      </c>
    </row>
    <row r="12" spans="1:19">
      <c r="E12" s="63">
        <f t="shared" si="3"/>
        <v>45186</v>
      </c>
    </row>
    <row r="13" spans="1:19">
      <c r="E13" s="63">
        <f t="shared" si="3"/>
        <v>45153</v>
      </c>
    </row>
    <row r="14" spans="1:19">
      <c r="E14" s="63">
        <f t="shared" si="3"/>
        <v>45444</v>
      </c>
    </row>
  </sheetData>
  <mergeCells count="3">
    <mergeCell ref="I4:S4"/>
    <mergeCell ref="I3:S3"/>
    <mergeCell ref="I2:S2"/>
  </mergeCells>
  <conditionalFormatting sqref="F2:G7">
    <cfRule type="cellIs" dxfId="2" priority="1" operator="equal">
      <formula>"near"</formula>
    </cfRule>
    <cfRule type="cellIs" dxfId="1" priority="2" operator="equal">
      <formula>"valied"</formula>
    </cfRule>
    <cfRule type="cellIs" dxfId="0" priority="3" operator="equal">
      <formula>"expired"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7793-FF0E-4D2F-A745-F55CD365A516}">
  <sheetPr>
    <tabColor rgb="FF0000FF"/>
  </sheetPr>
  <dimension ref="A1:O22"/>
  <sheetViews>
    <sheetView workbookViewId="0">
      <selection activeCell="L5" sqref="L5"/>
    </sheetView>
  </sheetViews>
  <sheetFormatPr defaultRowHeight="14.4"/>
  <cols>
    <col min="1" max="1" width="33.88671875" style="15" bestFit="1" customWidth="1"/>
    <col min="2" max="4" width="12.77734375" style="15" customWidth="1"/>
    <col min="5" max="16384" width="8.88671875" style="15"/>
  </cols>
  <sheetData>
    <row r="1" spans="1:15" ht="22.2" thickTop="1" thickBot="1">
      <c r="A1" s="12" t="s">
        <v>47</v>
      </c>
      <c r="B1" s="12" t="s">
        <v>52</v>
      </c>
      <c r="C1" s="12" t="s">
        <v>53</v>
      </c>
      <c r="D1" s="12" t="s">
        <v>53</v>
      </c>
    </row>
    <row r="2" spans="1:15" ht="19.2" thickTop="1" thickBot="1">
      <c r="A2" s="13" t="s">
        <v>61</v>
      </c>
      <c r="B2" s="21">
        <v>95</v>
      </c>
      <c r="C2" s="22" t="str">
        <f>IF(B2&lt;50,$G$6,IF(B2&lt;75,$G$7,IF(B2&lt;85,$G$8,IF(B2&lt;90,$G$9,IF(B2&lt;95,$G$10,$G$11)))))</f>
        <v>A+</v>
      </c>
      <c r="D2" s="22" t="str">
        <f>LOOKUP(B2,$H$6:$H$11,$G$6:$G$11)</f>
        <v>A+</v>
      </c>
      <c r="O2" s="15" t="str">
        <f>IF(B2=0,$G$6,IF(AND(B2&lt;0,B2&gt;50),$G$7,IF(AND(B2&lt;50,B2&gt;75),$G$8,IF(AND(B2&lt;75,B2&gt;85),$G$9,IF(AND(B2&lt;85,B2&gt;90),$G$10,$G$11)))))</f>
        <v>A+</v>
      </c>
    </row>
    <row r="3" spans="1:15" ht="19.2" thickTop="1" thickBot="1">
      <c r="A3" s="13" t="s">
        <v>1</v>
      </c>
      <c r="B3" s="21">
        <v>55</v>
      </c>
      <c r="C3" s="22" t="str">
        <f t="shared" ref="C3:C21" si="0">IF(B3&lt;50,$G$6,IF(B3&lt;75,$G$7,IF(B3&lt;85,$G$8,IF(B3&lt;90,$G$9,IF(B3&lt;95,$G$10,$G$11)))))</f>
        <v>D</v>
      </c>
      <c r="D3" s="22" t="str">
        <f t="shared" ref="D3:D21" si="1">LOOKUP(B3,$H$6:$H$11,$G$6:$G$11)</f>
        <v>D</v>
      </c>
    </row>
    <row r="4" spans="1:15" ht="19.2" thickTop="1" thickBot="1">
      <c r="A4" s="13" t="s">
        <v>2</v>
      </c>
      <c r="B4" s="21">
        <v>70</v>
      </c>
      <c r="C4" s="22" t="str">
        <f t="shared" si="0"/>
        <v>D</v>
      </c>
      <c r="D4" s="22" t="str">
        <f t="shared" si="1"/>
        <v>D</v>
      </c>
    </row>
    <row r="5" spans="1:15" ht="22.2" thickTop="1" thickBot="1">
      <c r="A5" s="13" t="s">
        <v>48</v>
      </c>
      <c r="B5" s="21">
        <v>85</v>
      </c>
      <c r="C5" s="22" t="str">
        <f t="shared" si="0"/>
        <v>B</v>
      </c>
      <c r="D5" s="22" t="str">
        <f t="shared" si="1"/>
        <v>B</v>
      </c>
      <c r="F5" s="23"/>
      <c r="G5" s="67" t="s">
        <v>54</v>
      </c>
      <c r="H5" s="68"/>
      <c r="L5" s="60"/>
    </row>
    <row r="6" spans="1:15" ht="22.2" thickTop="1" thickBot="1">
      <c r="A6" s="13" t="s">
        <v>4</v>
      </c>
      <c r="B6" s="21">
        <v>84</v>
      </c>
      <c r="C6" s="22" t="str">
        <f t="shared" si="0"/>
        <v>C</v>
      </c>
      <c r="D6" s="22" t="str">
        <f t="shared" si="1"/>
        <v>C</v>
      </c>
      <c r="G6" s="16" t="s">
        <v>55</v>
      </c>
      <c r="H6" s="19">
        <v>0</v>
      </c>
    </row>
    <row r="7" spans="1:15" ht="22.2" thickTop="1" thickBot="1">
      <c r="A7" s="13" t="s">
        <v>5</v>
      </c>
      <c r="B7" s="21">
        <v>35</v>
      </c>
      <c r="C7" s="22" t="str">
        <f t="shared" si="0"/>
        <v>F</v>
      </c>
      <c r="D7" s="22" t="str">
        <f t="shared" si="1"/>
        <v>F</v>
      </c>
      <c r="G7" s="17" t="s">
        <v>56</v>
      </c>
      <c r="H7" s="20">
        <v>50</v>
      </c>
    </row>
    <row r="8" spans="1:15" ht="22.2" thickTop="1" thickBot="1">
      <c r="A8" s="13" t="s">
        <v>6</v>
      </c>
      <c r="B8" s="21">
        <v>74</v>
      </c>
      <c r="C8" s="22" t="str">
        <f t="shared" si="0"/>
        <v>D</v>
      </c>
      <c r="D8" s="22" t="str">
        <f t="shared" si="1"/>
        <v>D</v>
      </c>
      <c r="G8" s="17" t="s">
        <v>57</v>
      </c>
      <c r="H8" s="20">
        <v>75</v>
      </c>
    </row>
    <row r="9" spans="1:15" ht="22.2" thickTop="1" thickBot="1">
      <c r="A9" s="13" t="s">
        <v>7</v>
      </c>
      <c r="B9" s="21">
        <v>90</v>
      </c>
      <c r="C9" s="22" t="str">
        <f t="shared" si="0"/>
        <v>A</v>
      </c>
      <c r="D9" s="22" t="str">
        <f t="shared" si="1"/>
        <v>A</v>
      </c>
      <c r="G9" s="18" t="s">
        <v>58</v>
      </c>
      <c r="H9" s="20">
        <v>85</v>
      </c>
    </row>
    <row r="10" spans="1:15" ht="22.2" thickTop="1" thickBot="1">
      <c r="A10" s="13" t="s">
        <v>8</v>
      </c>
      <c r="B10" s="21">
        <v>77</v>
      </c>
      <c r="C10" s="22" t="str">
        <f t="shared" si="0"/>
        <v>C</v>
      </c>
      <c r="D10" s="22" t="str">
        <f t="shared" si="1"/>
        <v>C</v>
      </c>
      <c r="G10" s="17" t="s">
        <v>59</v>
      </c>
      <c r="H10" s="20">
        <v>90</v>
      </c>
    </row>
    <row r="11" spans="1:15" ht="22.2" thickTop="1" thickBot="1">
      <c r="A11" s="13" t="s">
        <v>49</v>
      </c>
      <c r="B11" s="21">
        <v>88</v>
      </c>
      <c r="C11" s="22" t="str">
        <f t="shared" si="0"/>
        <v>B</v>
      </c>
      <c r="D11" s="22" t="str">
        <f t="shared" si="1"/>
        <v>B</v>
      </c>
      <c r="G11" s="17" t="s">
        <v>60</v>
      </c>
      <c r="H11" s="20">
        <v>95</v>
      </c>
    </row>
    <row r="12" spans="1:15" ht="19.2" thickTop="1" thickBot="1">
      <c r="A12" s="13" t="s">
        <v>10</v>
      </c>
      <c r="B12" s="21">
        <v>94</v>
      </c>
      <c r="C12" s="22" t="str">
        <f t="shared" si="0"/>
        <v>A</v>
      </c>
      <c r="D12" s="22" t="str">
        <f t="shared" si="1"/>
        <v>A</v>
      </c>
    </row>
    <row r="13" spans="1:15" ht="19.2" thickTop="1" thickBot="1">
      <c r="A13" s="13" t="s">
        <v>50</v>
      </c>
      <c r="B13" s="21">
        <v>62</v>
      </c>
      <c r="C13" s="22" t="str">
        <f t="shared" si="0"/>
        <v>D</v>
      </c>
      <c r="D13" s="22" t="str">
        <f t="shared" si="1"/>
        <v>D</v>
      </c>
    </row>
    <row r="14" spans="1:15" ht="19.2" thickTop="1" thickBot="1">
      <c r="A14" s="13" t="s">
        <v>12</v>
      </c>
      <c r="B14" s="21">
        <v>75</v>
      </c>
      <c r="C14" s="22" t="str">
        <f t="shared" si="0"/>
        <v>C</v>
      </c>
      <c r="D14" s="22" t="str">
        <f t="shared" si="1"/>
        <v>C</v>
      </c>
    </row>
    <row r="15" spans="1:15" ht="19.2" thickTop="1" thickBot="1">
      <c r="A15" s="13" t="s">
        <v>13</v>
      </c>
      <c r="B15" s="21">
        <v>14</v>
      </c>
      <c r="C15" s="22" t="str">
        <f t="shared" si="0"/>
        <v>F</v>
      </c>
      <c r="D15" s="22" t="str">
        <f t="shared" si="1"/>
        <v>F</v>
      </c>
    </row>
    <row r="16" spans="1:15" ht="19.2" thickTop="1" thickBot="1">
      <c r="A16" s="13" t="s">
        <v>14</v>
      </c>
      <c r="B16" s="21">
        <v>56</v>
      </c>
      <c r="C16" s="22" t="str">
        <f t="shared" si="0"/>
        <v>D</v>
      </c>
      <c r="D16" s="22" t="str">
        <f t="shared" si="1"/>
        <v>D</v>
      </c>
    </row>
    <row r="17" spans="1:4" ht="19.2" thickTop="1" thickBot="1">
      <c r="A17" s="13" t="s">
        <v>51</v>
      </c>
      <c r="B17" s="21">
        <v>88</v>
      </c>
      <c r="C17" s="22" t="str">
        <f t="shared" si="0"/>
        <v>B</v>
      </c>
      <c r="D17" s="22" t="str">
        <f t="shared" si="1"/>
        <v>B</v>
      </c>
    </row>
    <row r="18" spans="1:4" ht="19.2" thickTop="1" thickBot="1">
      <c r="A18" s="13" t="s">
        <v>16</v>
      </c>
      <c r="B18" s="21">
        <v>75</v>
      </c>
      <c r="C18" s="22" t="str">
        <f t="shared" si="0"/>
        <v>C</v>
      </c>
      <c r="D18" s="22" t="str">
        <f t="shared" si="1"/>
        <v>C</v>
      </c>
    </row>
    <row r="19" spans="1:4" ht="19.2" thickTop="1" thickBot="1">
      <c r="A19" s="13" t="s">
        <v>17</v>
      </c>
      <c r="B19" s="21">
        <v>76</v>
      </c>
      <c r="C19" s="22" t="str">
        <f t="shared" si="0"/>
        <v>C</v>
      </c>
      <c r="D19" s="22" t="str">
        <f t="shared" si="1"/>
        <v>C</v>
      </c>
    </row>
    <row r="20" spans="1:4" ht="19.2" thickTop="1" thickBot="1">
      <c r="A20" s="14" t="s">
        <v>18</v>
      </c>
      <c r="B20" s="21">
        <v>89</v>
      </c>
      <c r="C20" s="22" t="str">
        <f t="shared" si="0"/>
        <v>B</v>
      </c>
      <c r="D20" s="22" t="str">
        <f t="shared" si="1"/>
        <v>B</v>
      </c>
    </row>
    <row r="21" spans="1:4" ht="19.2" thickTop="1" thickBot="1">
      <c r="A21" s="14" t="s">
        <v>19</v>
      </c>
      <c r="B21" s="21">
        <v>67</v>
      </c>
      <c r="C21" s="22" t="str">
        <f t="shared" si="0"/>
        <v>D</v>
      </c>
      <c r="D21" s="22" t="str">
        <f t="shared" si="1"/>
        <v>D</v>
      </c>
    </row>
    <row r="22" spans="1:4" ht="15" thickTop="1"/>
  </sheetData>
  <mergeCells count="1">
    <mergeCell ref="G5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0314-06D4-4F23-BBF9-B3BADB1110F5}">
  <sheetPr>
    <tabColor rgb="FFC909AE"/>
  </sheetPr>
  <dimension ref="A1:M23"/>
  <sheetViews>
    <sheetView workbookViewId="0">
      <selection activeCell="E16" sqref="E16"/>
    </sheetView>
  </sheetViews>
  <sheetFormatPr defaultRowHeight="14.4"/>
  <cols>
    <col min="2" max="2" width="23.33203125" style="5" bestFit="1" customWidth="1"/>
    <col min="3" max="3" width="15" style="5" bestFit="1" customWidth="1"/>
    <col min="4" max="4" width="12.21875" style="5" bestFit="1" customWidth="1"/>
    <col min="5" max="5" width="15.6640625" style="5" bestFit="1" customWidth="1"/>
    <col min="9" max="9" width="11.33203125" bestFit="1" customWidth="1"/>
    <col min="10" max="10" width="24.21875" customWidth="1"/>
    <col min="11" max="11" width="14.6640625" bestFit="1" customWidth="1"/>
    <col min="12" max="12" width="13.5546875" customWidth="1"/>
    <col min="13" max="13" width="15" bestFit="1" customWidth="1"/>
  </cols>
  <sheetData>
    <row r="1" spans="1:13" ht="15.6" thickTop="1" thickBot="1">
      <c r="A1" s="69" t="s">
        <v>95</v>
      </c>
      <c r="B1" s="69" t="s">
        <v>62</v>
      </c>
      <c r="C1" s="69" t="s">
        <v>63</v>
      </c>
      <c r="D1" s="69" t="s">
        <v>64</v>
      </c>
      <c r="E1" s="71" t="s">
        <v>65</v>
      </c>
    </row>
    <row r="2" spans="1:13" ht="15.6" thickTop="1" thickBot="1">
      <c r="A2" s="69"/>
      <c r="B2" s="69"/>
      <c r="C2" s="69"/>
      <c r="D2" s="69"/>
      <c r="E2" s="71"/>
    </row>
    <row r="3" spans="1:13" ht="19.2" thickTop="1" thickBot="1">
      <c r="A3" s="25">
        <v>1</v>
      </c>
      <c r="B3" s="25" t="s">
        <v>66</v>
      </c>
      <c r="C3" s="26" t="s">
        <v>67</v>
      </c>
      <c r="D3" s="27" t="s">
        <v>68</v>
      </c>
      <c r="E3" s="28">
        <v>40198</v>
      </c>
    </row>
    <row r="4" spans="1:13" ht="19.2" thickTop="1" thickBot="1">
      <c r="A4" s="25">
        <v>2</v>
      </c>
      <c r="B4" s="25" t="s">
        <v>69</v>
      </c>
      <c r="C4" s="26" t="s">
        <v>70</v>
      </c>
      <c r="D4" s="27" t="s">
        <v>71</v>
      </c>
      <c r="E4" s="28">
        <v>36549</v>
      </c>
    </row>
    <row r="5" spans="1:13" ht="19.2" thickTop="1" thickBot="1">
      <c r="A5" s="25">
        <v>3</v>
      </c>
      <c r="B5" s="25" t="s">
        <v>72</v>
      </c>
      <c r="C5" s="26" t="s">
        <v>73</v>
      </c>
      <c r="D5" s="27" t="s">
        <v>68</v>
      </c>
      <c r="E5" s="28">
        <v>39538</v>
      </c>
    </row>
    <row r="6" spans="1:13" ht="19.2" thickTop="1" thickBot="1">
      <c r="A6" s="25">
        <v>4</v>
      </c>
      <c r="B6" s="25" t="s">
        <v>74</v>
      </c>
      <c r="C6" s="26" t="s">
        <v>75</v>
      </c>
      <c r="D6" s="27" t="s">
        <v>71</v>
      </c>
      <c r="E6" s="28">
        <v>39704</v>
      </c>
    </row>
    <row r="7" spans="1:13" ht="19.2" thickTop="1" thickBot="1">
      <c r="A7" s="25">
        <v>5</v>
      </c>
      <c r="B7" s="25" t="s">
        <v>76</v>
      </c>
      <c r="C7" s="26" t="s">
        <v>77</v>
      </c>
      <c r="D7" s="27" t="s">
        <v>71</v>
      </c>
      <c r="E7" s="28">
        <v>36082</v>
      </c>
    </row>
    <row r="8" spans="1:13" ht="19.2" thickTop="1" thickBot="1">
      <c r="A8" s="25">
        <v>6</v>
      </c>
      <c r="B8" s="25" t="s">
        <v>78</v>
      </c>
      <c r="C8" s="26" t="s">
        <v>79</v>
      </c>
      <c r="D8" s="27" t="s">
        <v>68</v>
      </c>
      <c r="E8" s="28">
        <v>36479</v>
      </c>
      <c r="I8" s="70" t="s">
        <v>95</v>
      </c>
      <c r="J8" s="70" t="s">
        <v>62</v>
      </c>
      <c r="K8" s="70" t="s">
        <v>63</v>
      </c>
      <c r="L8" s="70" t="s">
        <v>64</v>
      </c>
      <c r="M8" s="70" t="s">
        <v>65</v>
      </c>
    </row>
    <row r="9" spans="1:13" ht="19.2" thickTop="1" thickBot="1">
      <c r="A9" s="25">
        <v>7</v>
      </c>
      <c r="B9" s="25" t="s">
        <v>96</v>
      </c>
      <c r="C9" s="26" t="s">
        <v>79</v>
      </c>
      <c r="D9" s="27" t="s">
        <v>71</v>
      </c>
      <c r="E9" s="28">
        <v>40501</v>
      </c>
      <c r="I9" s="70"/>
      <c r="J9" s="70"/>
      <c r="K9" s="70"/>
      <c r="L9" s="70"/>
      <c r="M9" s="70"/>
    </row>
    <row r="10" spans="1:13" ht="19.2" thickTop="1" thickBot="1">
      <c r="A10" s="25">
        <v>8</v>
      </c>
      <c r="B10" s="25" t="s">
        <v>80</v>
      </c>
      <c r="C10" s="26" t="s">
        <v>67</v>
      </c>
      <c r="D10" s="27" t="s">
        <v>71</v>
      </c>
      <c r="E10" s="28">
        <v>36249</v>
      </c>
      <c r="I10" s="30">
        <v>8</v>
      </c>
      <c r="J10" s="30" t="str">
        <f>VLOOKUP(I10,$A:$E,2,0)</f>
        <v>Mahmoud Elmligy</v>
      </c>
      <c r="K10" s="30" t="str">
        <f>VLOOKUP(I10,A:E,3,FALSE)</f>
        <v>HR</v>
      </c>
      <c r="L10" s="30"/>
      <c r="M10" s="56"/>
    </row>
    <row r="11" spans="1:13" ht="19.2" thickTop="1" thickBot="1">
      <c r="A11" s="25">
        <v>9</v>
      </c>
      <c r="B11" s="25" t="s">
        <v>81</v>
      </c>
      <c r="C11" s="26" t="s">
        <v>73</v>
      </c>
      <c r="D11" s="27" t="s">
        <v>68</v>
      </c>
      <c r="E11" s="28">
        <v>40259</v>
      </c>
    </row>
    <row r="12" spans="1:13" ht="19.2" thickTop="1" thickBot="1">
      <c r="A12" s="25">
        <v>10</v>
      </c>
      <c r="B12" s="25" t="s">
        <v>82</v>
      </c>
      <c r="C12" s="26" t="s">
        <v>70</v>
      </c>
      <c r="D12" s="27" t="s">
        <v>83</v>
      </c>
      <c r="E12" s="28">
        <v>36557</v>
      </c>
    </row>
    <row r="13" spans="1:13" ht="19.2" thickTop="1" thickBot="1">
      <c r="A13" s="25">
        <v>11</v>
      </c>
      <c r="B13" s="25" t="s">
        <v>84</v>
      </c>
      <c r="C13" s="26" t="s">
        <v>77</v>
      </c>
      <c r="D13" s="27" t="s">
        <v>85</v>
      </c>
      <c r="E13" s="28">
        <v>36340</v>
      </c>
    </row>
    <row r="14" spans="1:13" ht="19.2" thickTop="1" thickBot="1">
      <c r="A14" s="25">
        <v>12</v>
      </c>
      <c r="B14" s="25" t="s">
        <v>86</v>
      </c>
      <c r="C14" s="26" t="s">
        <v>77</v>
      </c>
      <c r="D14" s="27" t="s">
        <v>71</v>
      </c>
      <c r="E14" s="28">
        <v>40474</v>
      </c>
    </row>
    <row r="15" spans="1:13" ht="19.2" thickTop="1" thickBot="1">
      <c r="A15" s="25">
        <v>13</v>
      </c>
      <c r="B15" s="25" t="s">
        <v>87</v>
      </c>
      <c r="C15" s="26" t="s">
        <v>67</v>
      </c>
      <c r="D15" s="27" t="s">
        <v>71</v>
      </c>
      <c r="E15" s="28">
        <v>37229</v>
      </c>
    </row>
    <row r="16" spans="1:13" ht="19.2" thickTop="1" thickBot="1">
      <c r="A16" s="25">
        <v>14</v>
      </c>
      <c r="B16" s="25" t="s">
        <v>88</v>
      </c>
      <c r="C16" s="26" t="s">
        <v>70</v>
      </c>
      <c r="D16" s="27" t="s">
        <v>71</v>
      </c>
      <c r="E16" s="28">
        <v>39284</v>
      </c>
    </row>
    <row r="17" spans="1:5" ht="19.2" thickTop="1" thickBot="1">
      <c r="A17" s="25">
        <v>15</v>
      </c>
      <c r="B17" s="25" t="s">
        <v>89</v>
      </c>
      <c r="C17" s="26" t="s">
        <v>73</v>
      </c>
      <c r="D17" s="27" t="s">
        <v>68</v>
      </c>
      <c r="E17" s="28">
        <v>35959</v>
      </c>
    </row>
    <row r="18" spans="1:5" ht="19.2" thickTop="1" thickBot="1">
      <c r="A18" s="25">
        <v>16</v>
      </c>
      <c r="B18" s="25" t="s">
        <v>90</v>
      </c>
      <c r="C18" s="26" t="s">
        <v>75</v>
      </c>
      <c r="D18" s="27" t="s">
        <v>71</v>
      </c>
      <c r="E18" s="29">
        <v>40313</v>
      </c>
    </row>
    <row r="19" spans="1:5" ht="19.2" thickTop="1" thickBot="1">
      <c r="A19" s="25">
        <v>17</v>
      </c>
      <c r="B19" s="25" t="s">
        <v>91</v>
      </c>
      <c r="C19" s="26" t="s">
        <v>77</v>
      </c>
      <c r="D19" s="27" t="s">
        <v>71</v>
      </c>
      <c r="E19" s="28">
        <v>39199</v>
      </c>
    </row>
    <row r="20" spans="1:5" ht="19.2" thickTop="1" thickBot="1">
      <c r="A20" s="25">
        <v>18</v>
      </c>
      <c r="B20" s="25" t="s">
        <v>92</v>
      </c>
      <c r="C20" s="26" t="s">
        <v>79</v>
      </c>
      <c r="D20" s="27" t="s">
        <v>68</v>
      </c>
      <c r="E20" s="28">
        <v>40591</v>
      </c>
    </row>
    <row r="21" spans="1:5" ht="19.2" thickTop="1" thickBot="1">
      <c r="A21" s="25">
        <v>19</v>
      </c>
      <c r="B21" s="26" t="s">
        <v>93</v>
      </c>
      <c r="C21" s="26" t="s">
        <v>79</v>
      </c>
      <c r="D21" s="27" t="s">
        <v>71</v>
      </c>
      <c r="E21" s="28">
        <v>39157</v>
      </c>
    </row>
    <row r="22" spans="1:5" ht="19.2" thickTop="1" thickBot="1">
      <c r="A22" s="25">
        <v>20</v>
      </c>
      <c r="B22" s="26" t="s">
        <v>94</v>
      </c>
      <c r="C22" s="26" t="s">
        <v>75</v>
      </c>
      <c r="D22" s="27" t="s">
        <v>83</v>
      </c>
      <c r="E22" s="28">
        <v>36084</v>
      </c>
    </row>
    <row r="23" spans="1:5" ht="15" thickTop="1"/>
  </sheetData>
  <mergeCells count="10">
    <mergeCell ref="M8:M9"/>
    <mergeCell ref="B1:B2"/>
    <mergeCell ref="C1:C2"/>
    <mergeCell ref="D1:D2"/>
    <mergeCell ref="E1:E2"/>
    <mergeCell ref="A1:A2"/>
    <mergeCell ref="I8:I9"/>
    <mergeCell ref="J8:J9"/>
    <mergeCell ref="K8:K9"/>
    <mergeCell ref="L8:L9"/>
  </mergeCells>
  <conditionalFormatting sqref="E3:E22 E1">
    <cfRule type="timePeriod" dxfId="8" priority="3" timePeriod="lastMonth">
      <formula>AND(MONTH(E1)=MONTH(EDATE(TODAY(),0-1)),YEAR(E1)=YEAR(EDATE(TODAY(),0-1)))</formula>
    </cfRule>
  </conditionalFormatting>
  <conditionalFormatting sqref="I10:M10">
    <cfRule type="timePeriod" dxfId="7" priority="1" timePeriod="lastMonth">
      <formula>AND(MONTH(I10)=MONTH(EDATE(TODAY(),0-1)),YEAR(I10)=YEAR(EDATE(TODAY(),0-1)))</formula>
    </cfRule>
  </conditionalFormatting>
  <dataValidations count="1">
    <dataValidation type="list" allowBlank="1" showInputMessage="1" showErrorMessage="1" sqref="I10" xr:uid="{D3539A27-AAF2-4A6F-9D15-0433D6BA3DDD}">
      <formula1>$A$3:$A$22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D9E0-318E-4462-9195-6DBA29D6AF65}">
  <sheetPr>
    <tabColor rgb="FFFF0000"/>
  </sheetPr>
  <dimension ref="A1:N23"/>
  <sheetViews>
    <sheetView workbookViewId="0">
      <selection activeCell="J5" sqref="J5"/>
    </sheetView>
  </sheetViews>
  <sheetFormatPr defaultRowHeight="14.4"/>
  <cols>
    <col min="1" max="1" width="12.33203125" bestFit="1" customWidth="1"/>
    <col min="2" max="2" width="15.88671875" bestFit="1" customWidth="1"/>
    <col min="3" max="3" width="10.88671875" bestFit="1" customWidth="1"/>
    <col min="4" max="4" width="11.44140625" bestFit="1" customWidth="1"/>
    <col min="5" max="5" width="9" bestFit="1" customWidth="1"/>
    <col min="8" max="8" width="12.33203125" bestFit="1" customWidth="1"/>
    <col min="9" max="9" width="8.21875" bestFit="1" customWidth="1"/>
    <col min="10" max="10" width="24.21875" bestFit="1" customWidth="1"/>
    <col min="11" max="11" width="11.44140625" bestFit="1" customWidth="1"/>
    <col min="12" max="12" width="10.77734375" customWidth="1"/>
  </cols>
  <sheetData>
    <row r="1" spans="1:14" ht="22.2" thickTop="1" thickBot="1">
      <c r="A1" s="34">
        <v>1</v>
      </c>
      <c r="B1" s="34">
        <v>2</v>
      </c>
      <c r="C1" s="34">
        <v>3</v>
      </c>
      <c r="D1" s="34">
        <v>4</v>
      </c>
      <c r="E1" s="34">
        <v>5</v>
      </c>
      <c r="F1" s="32"/>
      <c r="G1" s="32"/>
      <c r="H1" s="32"/>
      <c r="I1" s="32"/>
      <c r="J1" s="32"/>
      <c r="K1" s="32"/>
      <c r="L1" s="32"/>
      <c r="M1" s="33"/>
      <c r="N1" s="33"/>
    </row>
    <row r="2" spans="1:14" ht="22.2" thickTop="1" thickBot="1">
      <c r="A2" s="35" t="s">
        <v>97</v>
      </c>
      <c r="B2" s="35" t="s">
        <v>98</v>
      </c>
      <c r="C2" s="35" t="s">
        <v>99</v>
      </c>
      <c r="D2" s="35" t="s">
        <v>100</v>
      </c>
      <c r="E2" s="35" t="s">
        <v>101</v>
      </c>
      <c r="F2" s="32"/>
      <c r="G2" s="32"/>
      <c r="H2" s="32"/>
      <c r="I2" s="32"/>
      <c r="J2" s="32"/>
      <c r="K2" s="32"/>
      <c r="L2" s="32"/>
      <c r="M2" s="33"/>
      <c r="N2" s="33"/>
    </row>
    <row r="3" spans="1:14" ht="22.2" thickTop="1" thickBot="1">
      <c r="A3" s="34" t="s">
        <v>102</v>
      </c>
      <c r="B3" s="34" t="s">
        <v>103</v>
      </c>
      <c r="C3" s="34" t="s">
        <v>104</v>
      </c>
      <c r="D3" s="34" t="s">
        <v>105</v>
      </c>
      <c r="E3" s="34">
        <v>1000</v>
      </c>
      <c r="F3" s="32"/>
      <c r="G3" s="32"/>
      <c r="H3" s="32"/>
      <c r="I3" s="32"/>
      <c r="J3" s="32"/>
      <c r="K3" s="32"/>
      <c r="L3" s="32"/>
      <c r="M3" s="33"/>
      <c r="N3" s="33"/>
    </row>
    <row r="4" spans="1:14" ht="22.2" thickTop="1" thickBot="1">
      <c r="A4" s="34" t="s">
        <v>106</v>
      </c>
      <c r="B4" s="34" t="s">
        <v>107</v>
      </c>
      <c r="C4" s="34" t="s">
        <v>108</v>
      </c>
      <c r="D4" s="34" t="s">
        <v>109</v>
      </c>
      <c r="E4" s="34">
        <v>2000</v>
      </c>
      <c r="F4" s="32"/>
      <c r="G4" s="32"/>
      <c r="H4" s="32"/>
      <c r="I4" s="32"/>
      <c r="J4" s="64" t="s">
        <v>162</v>
      </c>
      <c r="K4" s="32"/>
      <c r="L4" s="32"/>
      <c r="M4" s="33"/>
      <c r="N4" s="33"/>
    </row>
    <row r="5" spans="1:14" ht="22.2" thickTop="1" thickBot="1">
      <c r="A5" s="34" t="s">
        <v>110</v>
      </c>
      <c r="B5" s="34" t="s">
        <v>111</v>
      </c>
      <c r="C5" s="34" t="s">
        <v>108</v>
      </c>
      <c r="D5" s="34" t="s">
        <v>109</v>
      </c>
      <c r="E5" s="34">
        <v>3433</v>
      </c>
      <c r="F5" s="32"/>
      <c r="G5" s="32"/>
      <c r="H5" s="32"/>
      <c r="I5" s="32"/>
      <c r="J5" s="32"/>
      <c r="K5" s="32"/>
      <c r="L5" s="32"/>
      <c r="M5" s="33"/>
      <c r="N5" s="33"/>
    </row>
    <row r="6" spans="1:14" ht="22.2" thickTop="1" thickBot="1">
      <c r="A6" s="34" t="s">
        <v>112</v>
      </c>
      <c r="B6" s="34" t="s">
        <v>113</v>
      </c>
      <c r="C6" s="34" t="s">
        <v>104</v>
      </c>
      <c r="D6" s="34" t="s">
        <v>109</v>
      </c>
      <c r="E6" s="34">
        <v>3477</v>
      </c>
      <c r="F6" s="32"/>
      <c r="G6" s="32"/>
      <c r="H6" s="32"/>
      <c r="I6" s="32"/>
      <c r="J6" s="32"/>
      <c r="K6" s="32"/>
      <c r="L6" s="32"/>
      <c r="M6" s="33"/>
      <c r="N6" s="33"/>
    </row>
    <row r="7" spans="1:14" ht="22.2" thickTop="1" thickBot="1">
      <c r="A7" s="34" t="s">
        <v>114</v>
      </c>
      <c r="B7" s="34" t="s">
        <v>113</v>
      </c>
      <c r="C7" s="34" t="s">
        <v>104</v>
      </c>
      <c r="D7" s="34" t="s">
        <v>105</v>
      </c>
      <c r="E7" s="34">
        <v>3987</v>
      </c>
      <c r="F7" s="32"/>
      <c r="G7" s="32"/>
      <c r="H7" s="35" t="s">
        <v>97</v>
      </c>
      <c r="I7" s="35" t="s">
        <v>98</v>
      </c>
      <c r="J7" s="35" t="s">
        <v>99</v>
      </c>
      <c r="K7" s="35" t="s">
        <v>100</v>
      </c>
      <c r="L7" s="35" t="s">
        <v>101</v>
      </c>
      <c r="M7" s="33"/>
      <c r="N7" s="33"/>
    </row>
    <row r="8" spans="1:14" ht="22.2" thickTop="1" thickBot="1">
      <c r="A8" s="34" t="s">
        <v>115</v>
      </c>
      <c r="B8" s="34" t="s">
        <v>113</v>
      </c>
      <c r="C8" s="34" t="s">
        <v>108</v>
      </c>
      <c r="D8" s="34" t="s">
        <v>109</v>
      </c>
      <c r="E8" s="34">
        <v>4000</v>
      </c>
      <c r="F8" s="32"/>
      <c r="G8" s="32"/>
      <c r="H8" s="36" t="s">
        <v>102</v>
      </c>
      <c r="I8" s="36" t="str">
        <f>VLOOKUP($H$8,$A:$E,B1,0)</f>
        <v>Apple</v>
      </c>
      <c r="J8" s="36" t="str">
        <f t="shared" ref="J8:L8" si="0">VLOOKUP($H$8,$A:$E,C1,0)</f>
        <v>المصرية</v>
      </c>
      <c r="K8" s="36" t="str">
        <f t="shared" si="0"/>
        <v>السلوم</v>
      </c>
      <c r="L8" s="36">
        <f t="shared" si="0"/>
        <v>1000</v>
      </c>
      <c r="M8" s="33"/>
      <c r="N8" s="33"/>
    </row>
    <row r="9" spans="1:14" ht="22.2" thickTop="1" thickBot="1">
      <c r="A9" s="34" t="s">
        <v>116</v>
      </c>
      <c r="B9" s="34" t="s">
        <v>117</v>
      </c>
      <c r="C9" s="34" t="s">
        <v>104</v>
      </c>
      <c r="D9" s="34" t="s">
        <v>105</v>
      </c>
      <c r="E9" s="34">
        <v>4000</v>
      </c>
      <c r="F9" s="32"/>
      <c r="G9" s="32"/>
      <c r="H9" s="32"/>
      <c r="I9" s="32"/>
      <c r="J9" s="32"/>
      <c r="K9" s="32"/>
      <c r="L9" s="32"/>
      <c r="M9" s="33"/>
      <c r="N9" s="33"/>
    </row>
    <row r="10" spans="1:14" ht="22.2" thickTop="1" thickBot="1">
      <c r="A10" s="34" t="s">
        <v>118</v>
      </c>
      <c r="B10" s="34" t="s">
        <v>119</v>
      </c>
      <c r="C10" s="34" t="s">
        <v>108</v>
      </c>
      <c r="D10" s="34" t="s">
        <v>109</v>
      </c>
      <c r="E10" s="34">
        <v>5000</v>
      </c>
      <c r="F10" s="32"/>
      <c r="G10" s="32"/>
      <c r="H10" s="32"/>
      <c r="I10" s="32"/>
      <c r="J10" s="32"/>
      <c r="K10" s="32"/>
      <c r="L10" s="32"/>
      <c r="M10" s="33"/>
      <c r="N10" s="33"/>
    </row>
    <row r="11" spans="1:14" ht="22.2" thickTop="1" thickBot="1">
      <c r="A11" s="34" t="s">
        <v>120</v>
      </c>
      <c r="B11" s="34" t="s">
        <v>119</v>
      </c>
      <c r="C11" s="34" t="s">
        <v>108</v>
      </c>
      <c r="D11" s="34" t="s">
        <v>109</v>
      </c>
      <c r="E11" s="34">
        <v>5000</v>
      </c>
      <c r="F11" s="32"/>
      <c r="G11" s="32"/>
      <c r="H11" s="32"/>
      <c r="I11" s="32"/>
      <c r="J11" s="32"/>
      <c r="K11" s="32"/>
      <c r="L11" s="32"/>
      <c r="M11" s="33"/>
      <c r="N11" s="33"/>
    </row>
    <row r="12" spans="1:14" ht="22.2" thickTop="1" thickBot="1">
      <c r="A12" s="34" t="s">
        <v>121</v>
      </c>
      <c r="B12" s="34" t="s">
        <v>107</v>
      </c>
      <c r="C12" s="34" t="s">
        <v>104</v>
      </c>
      <c r="D12" s="34" t="s">
        <v>109</v>
      </c>
      <c r="E12" s="34">
        <v>5660</v>
      </c>
      <c r="F12" s="32"/>
      <c r="G12" s="32"/>
      <c r="H12" s="32"/>
      <c r="I12" s="32"/>
      <c r="J12" s="32"/>
      <c r="K12" s="32"/>
      <c r="L12" s="32"/>
      <c r="M12" s="33"/>
      <c r="N12" s="33"/>
    </row>
    <row r="13" spans="1:14" ht="22.2" thickTop="1" thickBot="1">
      <c r="A13" s="34" t="s">
        <v>122</v>
      </c>
      <c r="B13" s="34" t="s">
        <v>123</v>
      </c>
      <c r="C13" s="34" t="s">
        <v>104</v>
      </c>
      <c r="D13" s="34" t="s">
        <v>109</v>
      </c>
      <c r="E13" s="34">
        <v>6000</v>
      </c>
      <c r="F13" s="32"/>
      <c r="G13" s="32"/>
      <c r="H13" s="32"/>
      <c r="I13" s="32"/>
      <c r="J13" s="32"/>
      <c r="K13" s="32"/>
      <c r="L13" s="32"/>
      <c r="M13" s="33"/>
      <c r="N13" s="33"/>
    </row>
    <row r="14" spans="1:14" ht="22.2" thickTop="1" thickBot="1">
      <c r="A14" s="34" t="s">
        <v>124</v>
      </c>
      <c r="B14" s="34" t="s">
        <v>125</v>
      </c>
      <c r="C14" s="34" t="s">
        <v>108</v>
      </c>
      <c r="D14" s="34" t="s">
        <v>109</v>
      </c>
      <c r="E14" s="34">
        <v>9000</v>
      </c>
      <c r="F14" s="32"/>
      <c r="G14" s="32"/>
      <c r="H14" s="32"/>
      <c r="I14" s="32"/>
      <c r="J14" s="32"/>
      <c r="K14" s="32"/>
      <c r="L14" s="32"/>
      <c r="M14" s="33"/>
      <c r="N14" s="33"/>
    </row>
    <row r="15" spans="1:14" ht="22.2" thickTop="1" thickBot="1">
      <c r="A15" s="34" t="s">
        <v>126</v>
      </c>
      <c r="B15" s="34" t="s">
        <v>111</v>
      </c>
      <c r="C15" s="34" t="s">
        <v>104</v>
      </c>
      <c r="D15" s="34" t="s">
        <v>105</v>
      </c>
      <c r="E15" s="34">
        <v>8000</v>
      </c>
      <c r="F15" s="32"/>
      <c r="G15" s="32"/>
      <c r="H15" s="31" t="s">
        <v>127</v>
      </c>
      <c r="I15" s="32"/>
      <c r="J15" s="32"/>
      <c r="K15" s="32"/>
      <c r="L15" s="32"/>
      <c r="M15" s="33"/>
      <c r="N15" s="33"/>
    </row>
    <row r="16" spans="1:14" ht="22.2" thickTop="1" thickBot="1">
      <c r="A16" s="34" t="s">
        <v>128</v>
      </c>
      <c r="B16" s="34" t="s">
        <v>129</v>
      </c>
      <c r="C16" s="34" t="s">
        <v>108</v>
      </c>
      <c r="D16" s="34" t="s">
        <v>109</v>
      </c>
      <c r="E16" s="34">
        <v>12000</v>
      </c>
      <c r="F16" s="32"/>
      <c r="G16" s="32"/>
      <c r="H16" s="31" t="s">
        <v>127</v>
      </c>
      <c r="I16" s="32"/>
      <c r="J16" s="32"/>
      <c r="K16" s="32"/>
      <c r="L16" s="32"/>
      <c r="M16" s="33"/>
      <c r="N16" s="33"/>
    </row>
    <row r="17" spans="1:14" ht="22.2" thickTop="1" thickBot="1">
      <c r="A17" s="34" t="s">
        <v>130</v>
      </c>
      <c r="B17" s="34" t="s">
        <v>131</v>
      </c>
      <c r="C17" s="34" t="s">
        <v>104</v>
      </c>
      <c r="D17" s="34" t="s">
        <v>105</v>
      </c>
      <c r="E17" s="34">
        <v>11000</v>
      </c>
      <c r="F17" s="32"/>
      <c r="G17" s="32"/>
      <c r="H17" s="31" t="s">
        <v>127</v>
      </c>
      <c r="I17" s="32"/>
      <c r="J17" s="32"/>
      <c r="K17" s="32"/>
      <c r="L17" s="33"/>
      <c r="M17" s="33"/>
      <c r="N17" s="33"/>
    </row>
    <row r="18" spans="1:14" ht="22.2" thickTop="1" thickBot="1">
      <c r="A18" s="34" t="s">
        <v>132</v>
      </c>
      <c r="B18" s="34" t="s">
        <v>107</v>
      </c>
      <c r="C18" s="34" t="s">
        <v>108</v>
      </c>
      <c r="D18" s="34" t="s">
        <v>105</v>
      </c>
      <c r="E18" s="34">
        <v>6900</v>
      </c>
      <c r="F18" s="32"/>
      <c r="G18" s="33"/>
      <c r="H18" s="33"/>
      <c r="I18" s="33"/>
      <c r="J18" s="33"/>
      <c r="K18" s="33"/>
      <c r="L18" s="33"/>
      <c r="M18" s="33"/>
      <c r="N18" s="33"/>
    </row>
    <row r="19" spans="1:14" ht="22.2" thickTop="1" thickBot="1">
      <c r="A19" s="34" t="s">
        <v>133</v>
      </c>
      <c r="B19" s="34" t="s">
        <v>125</v>
      </c>
      <c r="C19" s="34" t="s">
        <v>134</v>
      </c>
      <c r="D19" s="34" t="s">
        <v>135</v>
      </c>
      <c r="E19" s="34">
        <v>13000</v>
      </c>
      <c r="F19" s="32"/>
      <c r="G19" s="31"/>
      <c r="H19" s="31"/>
      <c r="I19" s="31"/>
      <c r="J19" s="31"/>
      <c r="K19" s="31"/>
      <c r="L19" s="33"/>
      <c r="M19" s="33"/>
      <c r="N19" s="33"/>
    </row>
    <row r="20" spans="1:14" ht="22.2" thickTop="1" thickBot="1">
      <c r="A20" s="34" t="s">
        <v>136</v>
      </c>
      <c r="B20" s="34" t="s">
        <v>103</v>
      </c>
      <c r="C20" s="34" t="s">
        <v>134</v>
      </c>
      <c r="D20" s="34" t="s">
        <v>105</v>
      </c>
      <c r="E20" s="34">
        <v>50000</v>
      </c>
      <c r="F20" s="32"/>
      <c r="G20" s="32"/>
      <c r="H20" s="32"/>
      <c r="I20" s="32"/>
      <c r="J20" s="32"/>
      <c r="K20" s="32"/>
      <c r="L20" s="33"/>
      <c r="M20" s="33"/>
      <c r="N20" s="33"/>
    </row>
    <row r="21" spans="1:14" ht="22.2" thickTop="1" thickBot="1">
      <c r="A21" s="34" t="s">
        <v>137</v>
      </c>
      <c r="B21" s="34" t="s">
        <v>131</v>
      </c>
      <c r="C21" s="34" t="s">
        <v>138</v>
      </c>
      <c r="D21" s="34" t="s">
        <v>109</v>
      </c>
      <c r="E21" s="34">
        <v>3500</v>
      </c>
      <c r="F21" s="32"/>
      <c r="G21" s="32"/>
      <c r="H21" s="32"/>
      <c r="I21" s="32"/>
      <c r="J21" s="32"/>
      <c r="K21" s="32"/>
      <c r="L21" s="33"/>
      <c r="M21" s="33"/>
      <c r="N21" s="33"/>
    </row>
    <row r="22" spans="1:14" ht="22.2" thickTop="1" thickBot="1">
      <c r="A22" s="34" t="s">
        <v>139</v>
      </c>
      <c r="B22" s="34" t="s">
        <v>125</v>
      </c>
      <c r="C22" s="34" t="s">
        <v>138</v>
      </c>
      <c r="D22" s="34" t="s">
        <v>105</v>
      </c>
      <c r="E22" s="34">
        <v>14000</v>
      </c>
      <c r="F22" s="32"/>
      <c r="G22" s="32"/>
      <c r="H22" s="32"/>
      <c r="I22" s="32"/>
      <c r="J22" s="32"/>
      <c r="K22" s="32"/>
      <c r="L22" s="33"/>
      <c r="M22" s="33"/>
      <c r="N22" s="33"/>
    </row>
    <row r="23" spans="1:14" ht="21.6" thickTop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</sheetData>
  <phoneticPr fontId="35" type="noConversion"/>
  <dataValidations count="1">
    <dataValidation type="list" allowBlank="1" showInputMessage="1" showErrorMessage="1" sqref="H8:H9" xr:uid="{5E0B2DFC-2CA5-4CE7-8E5A-9DC412AB480D}">
      <formula1>$A$3:$A$22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65C8-4CFF-4CF4-9C2C-B612CC5396A8}">
  <sheetPr>
    <tabColor rgb="FFFF0000"/>
  </sheetPr>
  <dimension ref="B2:F5"/>
  <sheetViews>
    <sheetView workbookViewId="0">
      <selection activeCell="C5" sqref="C5"/>
    </sheetView>
  </sheetViews>
  <sheetFormatPr defaultRowHeight="14.4"/>
  <cols>
    <col min="2" max="2" width="14.109375" customWidth="1"/>
    <col min="3" max="3" width="13.109375" bestFit="1" customWidth="1"/>
    <col min="4" max="4" width="11.5546875" customWidth="1"/>
    <col min="5" max="5" width="14" customWidth="1"/>
    <col min="6" max="6" width="11.88671875" customWidth="1"/>
  </cols>
  <sheetData>
    <row r="2" spans="2:6" ht="15" thickBot="1"/>
    <row r="3" spans="2:6" ht="22.2" thickTop="1" thickBot="1">
      <c r="B3" s="35" t="s">
        <v>97</v>
      </c>
      <c r="C3" s="35" t="s">
        <v>98</v>
      </c>
      <c r="D3" s="35" t="s">
        <v>99</v>
      </c>
      <c r="E3" s="35" t="s">
        <v>100</v>
      </c>
      <c r="F3" s="35" t="s">
        <v>101</v>
      </c>
    </row>
    <row r="4" spans="2:6" ht="22.2" thickTop="1" thickBot="1">
      <c r="B4" s="37" t="s">
        <v>114</v>
      </c>
      <c r="C4" s="37" t="str">
        <f>VLOOKUP(B4,'5'!$A:$E,2,0)</f>
        <v>Apple Lap</v>
      </c>
      <c r="D4" s="37" t="str">
        <f>VLOOKUP(B4,'5'!$A:$E,3,0)</f>
        <v>المصرية</v>
      </c>
      <c r="E4" s="37" t="str">
        <f>VLOOKUP(B4,'5'!$A:$E,4,0)</f>
        <v>السلوم</v>
      </c>
      <c r="F4" s="37">
        <f>VLOOKUP(B4,'5'!$A:$E,5,0)</f>
        <v>3987</v>
      </c>
    </row>
    <row r="5" spans="2:6" ht="15" thickTop="1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4DE3E6-D487-4225-B09C-E9889AAE5EEC}">
          <x14:formula1>
            <xm:f>'5'!$A$3:$A$22</xm:f>
          </x14:formula1>
          <xm:sqref>B4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3286-3B6E-493D-A25A-AF6B7C87D3E5}">
  <sheetPr>
    <tabColor rgb="FF33CCFF"/>
  </sheetPr>
  <dimension ref="A1:W14"/>
  <sheetViews>
    <sheetView workbookViewId="0">
      <selection activeCell="F9" sqref="F9"/>
    </sheetView>
  </sheetViews>
  <sheetFormatPr defaultRowHeight="14.4"/>
  <cols>
    <col min="1" max="1" width="4.5546875" style="5" customWidth="1"/>
    <col min="2" max="2" width="10.77734375" style="5" bestFit="1" customWidth="1"/>
    <col min="3" max="3" width="16" style="5" bestFit="1" customWidth="1"/>
    <col min="4" max="4" width="20.109375" style="5" bestFit="1" customWidth="1"/>
    <col min="5" max="5" width="15.33203125" style="5" bestFit="1" customWidth="1"/>
    <col min="6" max="6" width="21.33203125" style="5" bestFit="1" customWidth="1"/>
    <col min="7" max="7" width="18.21875" style="5" bestFit="1" customWidth="1"/>
    <col min="8" max="8" width="11.6640625" style="5" bestFit="1" customWidth="1"/>
    <col min="9" max="9" width="14.44140625" style="5" bestFit="1" customWidth="1"/>
    <col min="10" max="10" width="18" style="5" bestFit="1" customWidth="1"/>
    <col min="11" max="11" width="13.33203125" style="5" bestFit="1" customWidth="1"/>
    <col min="12" max="12" width="18.33203125" style="5" bestFit="1" customWidth="1"/>
    <col min="13" max="13" width="16" style="5" bestFit="1" customWidth="1"/>
    <col min="14" max="14" width="13.6640625" style="5" bestFit="1" customWidth="1"/>
    <col min="15" max="16" width="16" style="5" bestFit="1" customWidth="1"/>
    <col min="17" max="17" width="16.88671875" style="5" bestFit="1" customWidth="1"/>
    <col min="18" max="18" width="13.77734375" style="5" bestFit="1" customWidth="1"/>
    <col min="19" max="19" width="17.21875" style="5" bestFit="1" customWidth="1"/>
    <col min="20" max="20" width="11.88671875" style="5" bestFit="1" customWidth="1"/>
    <col min="21" max="21" width="15.6640625" style="5" bestFit="1" customWidth="1"/>
    <col min="22" max="22" width="9.88671875" style="5" bestFit="1" customWidth="1"/>
    <col min="23" max="23" width="2" style="5" customWidth="1"/>
    <col min="24" max="16384" width="8.88671875" style="5"/>
  </cols>
  <sheetData>
    <row r="1" spans="1:23" ht="19.2" thickTop="1" thickBot="1">
      <c r="A1" s="43">
        <v>1</v>
      </c>
      <c r="B1" s="43" t="s">
        <v>140</v>
      </c>
      <c r="C1" s="48">
        <v>10015</v>
      </c>
      <c r="D1" s="48">
        <v>10016</v>
      </c>
      <c r="E1" s="48">
        <v>10017</v>
      </c>
      <c r="F1" s="48">
        <v>10018</v>
      </c>
      <c r="G1" s="48">
        <v>10019</v>
      </c>
      <c r="H1" s="48">
        <v>10020</v>
      </c>
      <c r="I1" s="48">
        <v>10021</v>
      </c>
      <c r="J1" s="48">
        <v>10022</v>
      </c>
      <c r="K1" s="48">
        <v>10023</v>
      </c>
      <c r="L1" s="48">
        <v>10024</v>
      </c>
      <c r="M1" s="48">
        <v>10025</v>
      </c>
      <c r="N1" s="48">
        <v>10026</v>
      </c>
      <c r="O1" s="48">
        <v>10027</v>
      </c>
      <c r="P1" s="48">
        <v>10028</v>
      </c>
      <c r="Q1" s="48">
        <v>10029</v>
      </c>
      <c r="R1" s="48">
        <v>10030</v>
      </c>
      <c r="S1" s="48">
        <v>10031</v>
      </c>
      <c r="T1" s="48">
        <v>10032</v>
      </c>
      <c r="U1" s="48">
        <v>10033</v>
      </c>
      <c r="V1" s="48">
        <v>10034</v>
      </c>
      <c r="W1" s="39"/>
    </row>
    <row r="2" spans="1:23" ht="19.2" thickTop="1" thickBot="1">
      <c r="A2" s="43">
        <v>2</v>
      </c>
      <c r="B2" s="41" t="s">
        <v>141</v>
      </c>
      <c r="C2" s="49" t="s">
        <v>66</v>
      </c>
      <c r="D2" s="49" t="s">
        <v>69</v>
      </c>
      <c r="E2" s="49" t="s">
        <v>72</v>
      </c>
      <c r="F2" s="49" t="s">
        <v>74</v>
      </c>
      <c r="G2" s="49" t="s">
        <v>76</v>
      </c>
      <c r="H2" s="49" t="s">
        <v>78</v>
      </c>
      <c r="I2" s="49" t="s">
        <v>96</v>
      </c>
      <c r="J2" s="49" t="s">
        <v>80</v>
      </c>
      <c r="K2" s="49" t="s">
        <v>81</v>
      </c>
      <c r="L2" s="49" t="s">
        <v>82</v>
      </c>
      <c r="M2" s="49" t="s">
        <v>84</v>
      </c>
      <c r="N2" s="49" t="s">
        <v>86</v>
      </c>
      <c r="O2" s="49" t="s">
        <v>87</v>
      </c>
      <c r="P2" s="49" t="s">
        <v>88</v>
      </c>
      <c r="Q2" s="49" t="s">
        <v>89</v>
      </c>
      <c r="R2" s="49" t="s">
        <v>90</v>
      </c>
      <c r="S2" s="49" t="s">
        <v>91</v>
      </c>
      <c r="T2" s="49" t="s">
        <v>92</v>
      </c>
      <c r="U2" s="50" t="s">
        <v>93</v>
      </c>
      <c r="V2" s="50" t="s">
        <v>94</v>
      </c>
      <c r="W2" s="39"/>
    </row>
    <row r="3" spans="1:23" ht="19.2" thickTop="1" thickBot="1">
      <c r="A3" s="43">
        <v>3</v>
      </c>
      <c r="B3" s="44" t="s">
        <v>142</v>
      </c>
      <c r="C3" s="48" t="s">
        <v>143</v>
      </c>
      <c r="D3" s="48" t="s">
        <v>144</v>
      </c>
      <c r="E3" s="48" t="s">
        <v>145</v>
      </c>
      <c r="F3" s="48" t="s">
        <v>145</v>
      </c>
      <c r="G3" s="48" t="s">
        <v>144</v>
      </c>
      <c r="H3" s="48" t="s">
        <v>146</v>
      </c>
      <c r="I3" s="48" t="s">
        <v>147</v>
      </c>
      <c r="J3" s="48" t="s">
        <v>144</v>
      </c>
      <c r="K3" s="48" t="s">
        <v>148</v>
      </c>
      <c r="L3" s="48" t="s">
        <v>148</v>
      </c>
      <c r="M3" s="48" t="s">
        <v>149</v>
      </c>
      <c r="N3" s="48" t="s">
        <v>149</v>
      </c>
      <c r="O3" s="48" t="s">
        <v>144</v>
      </c>
      <c r="P3" s="48" t="s">
        <v>143</v>
      </c>
      <c r="Q3" s="48" t="s">
        <v>150</v>
      </c>
      <c r="R3" s="48" t="s">
        <v>150</v>
      </c>
      <c r="S3" s="48" t="s">
        <v>151</v>
      </c>
      <c r="T3" s="48" t="s">
        <v>143</v>
      </c>
      <c r="U3" s="48" t="s">
        <v>143</v>
      </c>
      <c r="V3" s="48" t="s">
        <v>143</v>
      </c>
      <c r="W3" s="39"/>
    </row>
    <row r="4" spans="1:23" ht="19.2" thickTop="1" thickBot="1">
      <c r="A4" s="43">
        <v>4</v>
      </c>
      <c r="B4" s="41" t="s">
        <v>152</v>
      </c>
      <c r="C4" s="48" t="s">
        <v>153</v>
      </c>
      <c r="D4" s="48" t="s">
        <v>153</v>
      </c>
      <c r="E4" s="48" t="s">
        <v>154</v>
      </c>
      <c r="F4" s="48" t="s">
        <v>155</v>
      </c>
      <c r="G4" s="48" t="s">
        <v>153</v>
      </c>
      <c r="H4" s="48" t="s">
        <v>154</v>
      </c>
      <c r="I4" s="48" t="s">
        <v>155</v>
      </c>
      <c r="J4" s="48" t="s">
        <v>153</v>
      </c>
      <c r="K4" s="48" t="s">
        <v>154</v>
      </c>
      <c r="L4" s="48" t="s">
        <v>155</v>
      </c>
      <c r="M4" s="48" t="s">
        <v>153</v>
      </c>
      <c r="N4" s="48" t="s">
        <v>154</v>
      </c>
      <c r="O4" s="48" t="s">
        <v>153</v>
      </c>
      <c r="P4" s="48" t="s">
        <v>153</v>
      </c>
      <c r="Q4" s="48" t="s">
        <v>154</v>
      </c>
      <c r="R4" s="48" t="s">
        <v>154</v>
      </c>
      <c r="S4" s="48" t="s">
        <v>153</v>
      </c>
      <c r="T4" s="48" t="s">
        <v>154</v>
      </c>
      <c r="U4" s="48" t="s">
        <v>155</v>
      </c>
      <c r="V4" s="48" t="s">
        <v>154</v>
      </c>
      <c r="W4" s="39"/>
    </row>
    <row r="5" spans="1:23" ht="19.2" thickTop="1" thickBot="1">
      <c r="A5" s="43">
        <v>5</v>
      </c>
      <c r="B5" s="41" t="s">
        <v>156</v>
      </c>
      <c r="C5" s="51">
        <v>1500</v>
      </c>
      <c r="D5" s="51">
        <v>1250</v>
      </c>
      <c r="E5" s="51">
        <v>1730</v>
      </c>
      <c r="F5" s="51">
        <v>1650</v>
      </c>
      <c r="G5" s="51">
        <v>1490</v>
      </c>
      <c r="H5" s="51">
        <v>1845</v>
      </c>
      <c r="I5" s="51">
        <v>1600</v>
      </c>
      <c r="J5" s="51">
        <v>1455</v>
      </c>
      <c r="K5" s="51">
        <v>1000</v>
      </c>
      <c r="L5" s="51">
        <v>195</v>
      </c>
      <c r="M5" s="51">
        <v>1500</v>
      </c>
      <c r="N5" s="51">
        <v>2125</v>
      </c>
      <c r="O5" s="51">
        <v>1320</v>
      </c>
      <c r="P5" s="51">
        <v>1185</v>
      </c>
      <c r="Q5" s="51">
        <v>985</v>
      </c>
      <c r="R5" s="51">
        <v>1350</v>
      </c>
      <c r="S5" s="51">
        <v>1750</v>
      </c>
      <c r="T5" s="51">
        <v>2000</v>
      </c>
      <c r="U5" s="51">
        <v>2500</v>
      </c>
      <c r="V5" s="48">
        <v>4120</v>
      </c>
      <c r="W5" s="39"/>
    </row>
    <row r="6" spans="1:23" s="40" customFormat="1" ht="10.95" customHeight="1" thickTop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8" spans="1:23" ht="9.4499999999999993" customHeight="1" thickBot="1"/>
    <row r="9" spans="1:23" ht="26.4" customHeight="1" thickTop="1" thickBot="1">
      <c r="E9" s="45" t="s">
        <v>97</v>
      </c>
      <c r="F9" s="42">
        <v>10020</v>
      </c>
    </row>
    <row r="10" spans="1:23" ht="22.2" thickTop="1" thickBot="1">
      <c r="E10" s="46" t="s">
        <v>141</v>
      </c>
      <c r="F10" s="42" t="str">
        <f>HLOOKUP($F$9,$C$1:$V$5,A2,0)</f>
        <v>Amr waked</v>
      </c>
    </row>
    <row r="11" spans="1:23" ht="22.2" thickTop="1" thickBot="1">
      <c r="E11" s="47" t="s">
        <v>142</v>
      </c>
      <c r="F11" s="42" t="str">
        <f t="shared" ref="F11" si="0">HLOOKUP($F$9,$C$1:$V$5,A3,0)</f>
        <v>giza</v>
      </c>
    </row>
    <row r="12" spans="1:23" ht="22.2" thickTop="1" thickBot="1">
      <c r="E12" s="46" t="s">
        <v>152</v>
      </c>
      <c r="F12" s="42" t="str">
        <f>HLOOKUP($F$9,$C$1:$V$5,A4,0)</f>
        <v>Versace</v>
      </c>
      <c r="G12" s="5">
        <v>0</v>
      </c>
      <c r="I12" s="61"/>
    </row>
    <row r="13" spans="1:23" ht="22.2" thickTop="1" thickBot="1">
      <c r="E13" s="46" t="s">
        <v>156</v>
      </c>
      <c r="F13" s="42">
        <f>HLOOKUP($F$9,$C$1:$V$5,A5,0)</f>
        <v>1845</v>
      </c>
    </row>
    <row r="14" spans="1:23" ht="15" thickTop="1"/>
  </sheetData>
  <conditionalFormatting sqref="A1:A5">
    <cfRule type="duplicateValues" dxfId="6" priority="1"/>
  </conditionalFormatting>
  <conditionalFormatting sqref="B1">
    <cfRule type="duplicateValues" dxfId="5" priority="3"/>
  </conditionalFormatting>
  <conditionalFormatting sqref="E9">
    <cfRule type="duplicateValues" dxfId="4" priority="2"/>
  </conditionalFormatting>
  <dataValidations count="2">
    <dataValidation type="list" allowBlank="1" showInputMessage="1" showErrorMessage="1" sqref="C4:V4" xr:uid="{0A69FCB4-8CD5-4C5B-BEB1-08A4BDF7D7EA}">
      <formula1>"CK Glasses,Ray Ban Glasses,Versace"</formula1>
    </dataValidation>
    <dataValidation type="list" allowBlank="1" showInputMessage="1" showErrorMessage="1" sqref="F9" xr:uid="{11BFB5E2-CB3B-435F-9B30-FCE9E5BE0B7C}">
      <formula1>$C$1:$V$1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DBEE-DDFD-4EBF-B8E9-A902880ACEED}">
  <sheetPr>
    <tabColor rgb="FF33CCFF"/>
  </sheetPr>
  <dimension ref="C4:D10"/>
  <sheetViews>
    <sheetView workbookViewId="0">
      <selection activeCell="D6" sqref="D6:D9"/>
    </sheetView>
  </sheetViews>
  <sheetFormatPr defaultRowHeight="14.4"/>
  <cols>
    <col min="3" max="3" width="17.21875" bestFit="1" customWidth="1"/>
    <col min="4" max="4" width="33.109375" bestFit="1" customWidth="1"/>
  </cols>
  <sheetData>
    <row r="4" spans="3:4" ht="15" thickBot="1"/>
    <row r="5" spans="3:4" ht="30" thickTop="1" thickBot="1">
      <c r="C5" s="52" t="s">
        <v>97</v>
      </c>
      <c r="D5" s="53">
        <v>10018</v>
      </c>
    </row>
    <row r="6" spans="3:4" ht="30" thickTop="1" thickBot="1">
      <c r="C6" s="54" t="s">
        <v>141</v>
      </c>
      <c r="D6" s="53" t="str">
        <f>HLOOKUP($D$5,'7'!$1:$5,'7'!A2,0)</f>
        <v>aser Yasin</v>
      </c>
    </row>
    <row r="7" spans="3:4" ht="30" thickTop="1" thickBot="1">
      <c r="C7" s="55" t="s">
        <v>142</v>
      </c>
      <c r="D7" s="53" t="str">
        <f>HLOOKUP($D$5,'7'!$1:$5,'7'!A3,0)</f>
        <v>nasr</v>
      </c>
    </row>
    <row r="8" spans="3:4" ht="30" thickTop="1" thickBot="1">
      <c r="C8" s="54" t="s">
        <v>152</v>
      </c>
      <c r="D8" s="53" t="str">
        <f>HLOOKUP($D$5,'7'!$1:$5,'7'!A4,0)</f>
        <v>CK Glasses</v>
      </c>
    </row>
    <row r="9" spans="3:4" ht="30" thickTop="1" thickBot="1">
      <c r="C9" s="54" t="s">
        <v>156</v>
      </c>
      <c r="D9" s="53">
        <f>HLOOKUP($D$5,'7'!$1:$5,'7'!A5,0)</f>
        <v>1650</v>
      </c>
    </row>
    <row r="10" spans="3:4" ht="15" thickTop="1"/>
  </sheetData>
  <conditionalFormatting sqref="C5">
    <cfRule type="duplicateValues" dxfId="3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2C8ED3-F747-42D5-8901-22E038CB830C}">
          <x14:formula1>
            <xm:f>'7'!$C$1:$V$1</xm:f>
          </x14:formula1>
          <xm:sqref>D5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BB81-AAE1-4100-97B3-7609E39621CC}">
  <sheetPr>
    <tabColor theme="4" tint="-0.249977111117893"/>
  </sheetPr>
  <dimension ref="A1:J22"/>
  <sheetViews>
    <sheetView workbookViewId="0">
      <selection activeCell="J6" sqref="J6"/>
    </sheetView>
  </sheetViews>
  <sheetFormatPr defaultRowHeight="14.4"/>
  <cols>
    <col min="2" max="2" width="33.88671875" bestFit="1" customWidth="1"/>
    <col min="4" max="4" width="18.5546875" customWidth="1"/>
    <col min="7" max="7" width="8.88671875" customWidth="1"/>
    <col min="9" max="9" width="19.77734375" customWidth="1"/>
    <col min="10" max="10" width="36.6640625" bestFit="1" customWidth="1"/>
    <col min="12" max="12" width="9" customWidth="1"/>
  </cols>
  <sheetData>
    <row r="1" spans="1:10" ht="19.2" thickTop="1" thickBot="1">
      <c r="A1" s="1" t="s">
        <v>23</v>
      </c>
      <c r="B1" s="1" t="s">
        <v>20</v>
      </c>
      <c r="C1" s="1" t="s">
        <v>21</v>
      </c>
      <c r="D1" s="2" t="s">
        <v>22</v>
      </c>
    </row>
    <row r="2" spans="1:10" ht="19.2" thickTop="1" thickBot="1">
      <c r="A2" s="3">
        <v>11000</v>
      </c>
      <c r="B2" s="3" t="s">
        <v>0</v>
      </c>
      <c r="C2" s="3">
        <v>25</v>
      </c>
      <c r="D2" s="3" t="s">
        <v>24</v>
      </c>
    </row>
    <row r="3" spans="1:10" ht="19.2" thickTop="1" thickBot="1">
      <c r="A3" s="3">
        <v>5000</v>
      </c>
      <c r="B3" s="3" t="s">
        <v>1</v>
      </c>
      <c r="C3" s="3">
        <v>23</v>
      </c>
      <c r="D3" s="3" t="s">
        <v>25</v>
      </c>
    </row>
    <row r="4" spans="1:10" ht="22.2" thickTop="1" thickBot="1">
      <c r="A4" s="3">
        <v>6000</v>
      </c>
      <c r="B4" s="3" t="s">
        <v>2</v>
      </c>
      <c r="C4" s="3">
        <v>22</v>
      </c>
      <c r="D4" s="3" t="s">
        <v>26</v>
      </c>
      <c r="I4" s="59">
        <v>10</v>
      </c>
    </row>
    <row r="5" spans="1:10" ht="19.2" thickTop="1" thickBot="1">
      <c r="A5" s="3">
        <v>3500</v>
      </c>
      <c r="B5" s="3" t="s">
        <v>3</v>
      </c>
      <c r="C5" s="3">
        <v>29</v>
      </c>
      <c r="D5" s="3" t="s">
        <v>26</v>
      </c>
    </row>
    <row r="6" spans="1:10" ht="24.6" thickTop="1" thickBot="1">
      <c r="A6" s="3">
        <v>3600</v>
      </c>
      <c r="B6" s="3" t="s">
        <v>4</v>
      </c>
      <c r="C6" s="3">
        <v>44</v>
      </c>
      <c r="D6" s="3" t="s">
        <v>24</v>
      </c>
      <c r="I6" s="58" t="s">
        <v>158</v>
      </c>
      <c r="J6" s="58" t="s">
        <v>159</v>
      </c>
    </row>
    <row r="7" spans="1:10" ht="24.6" thickTop="1" thickBot="1">
      <c r="A7" s="3">
        <v>7000</v>
      </c>
      <c r="B7" s="3" t="s">
        <v>5</v>
      </c>
      <c r="C7" s="3">
        <v>25</v>
      </c>
      <c r="D7" s="3" t="s">
        <v>25</v>
      </c>
      <c r="I7" s="57">
        <f>LARGE(A:A,I4)</f>
        <v>5500</v>
      </c>
      <c r="J7" s="57" t="str">
        <f>VLOOKUP($I$7,A:D,2,0)</f>
        <v>mahmoud ahmed elmligy</v>
      </c>
    </row>
    <row r="8" spans="1:10" ht="19.2" thickTop="1" thickBot="1">
      <c r="A8" s="3">
        <v>8000</v>
      </c>
      <c r="B8" s="3" t="s">
        <v>6</v>
      </c>
      <c r="C8" s="3">
        <v>20</v>
      </c>
      <c r="D8" s="3" t="s">
        <v>26</v>
      </c>
    </row>
    <row r="9" spans="1:10" ht="19.2" thickTop="1" thickBot="1">
      <c r="A9" s="3">
        <v>5500</v>
      </c>
      <c r="B9" s="3" t="s">
        <v>7</v>
      </c>
      <c r="C9" s="3">
        <v>26</v>
      </c>
      <c r="D9" s="3" t="s">
        <v>24</v>
      </c>
    </row>
    <row r="10" spans="1:10" ht="19.2" thickTop="1" thickBot="1">
      <c r="A10" s="3">
        <v>6900</v>
      </c>
      <c r="B10" s="3" t="s">
        <v>8</v>
      </c>
      <c r="C10" s="3">
        <v>25</v>
      </c>
      <c r="D10" s="3" t="s">
        <v>26</v>
      </c>
    </row>
    <row r="11" spans="1:10" ht="19.2" thickTop="1" thickBot="1">
      <c r="A11" s="3">
        <v>2450</v>
      </c>
      <c r="B11" s="3" t="s">
        <v>9</v>
      </c>
      <c r="C11" s="3">
        <v>34</v>
      </c>
      <c r="D11" s="3" t="s">
        <v>25</v>
      </c>
    </row>
    <row r="12" spans="1:10" ht="19.2" thickTop="1" thickBot="1">
      <c r="A12" s="3">
        <v>3000</v>
      </c>
      <c r="B12" s="3" t="s">
        <v>10</v>
      </c>
      <c r="C12" s="3">
        <v>35</v>
      </c>
      <c r="D12" s="3" t="s">
        <v>24</v>
      </c>
    </row>
    <row r="13" spans="1:10" ht="19.2" thickTop="1" thickBot="1">
      <c r="A13" s="3">
        <v>6000</v>
      </c>
      <c r="B13" s="3" t="s">
        <v>11</v>
      </c>
      <c r="C13" s="3">
        <v>36</v>
      </c>
      <c r="D13" s="3" t="s">
        <v>24</v>
      </c>
    </row>
    <row r="14" spans="1:10" ht="19.2" thickTop="1" thickBot="1">
      <c r="A14" s="3">
        <v>5000</v>
      </c>
      <c r="B14" s="3" t="s">
        <v>12</v>
      </c>
      <c r="C14" s="3">
        <v>16</v>
      </c>
      <c r="D14" s="3" t="s">
        <v>26</v>
      </c>
    </row>
    <row r="15" spans="1:10" ht="19.2" thickTop="1" thickBot="1">
      <c r="A15" s="3">
        <v>41000</v>
      </c>
      <c r="B15" s="3" t="s">
        <v>13</v>
      </c>
      <c r="C15" s="3">
        <v>18</v>
      </c>
      <c r="D15" s="3" t="s">
        <v>25</v>
      </c>
    </row>
    <row r="16" spans="1:10" ht="19.2" thickTop="1" thickBot="1">
      <c r="A16" s="3">
        <v>32000</v>
      </c>
      <c r="B16" s="3" t="s">
        <v>14</v>
      </c>
      <c r="C16" s="3">
        <v>20</v>
      </c>
      <c r="D16" s="3" t="s">
        <v>24</v>
      </c>
    </row>
    <row r="17" spans="1:4" ht="19.2" thickTop="1" thickBot="1">
      <c r="A17" s="3">
        <v>2655</v>
      </c>
      <c r="B17" s="3" t="s">
        <v>15</v>
      </c>
      <c r="C17" s="3">
        <v>36</v>
      </c>
      <c r="D17" s="3" t="s">
        <v>24</v>
      </c>
    </row>
    <row r="18" spans="1:4" ht="19.2" thickTop="1" thickBot="1">
      <c r="A18" s="3">
        <v>3500</v>
      </c>
      <c r="B18" s="3" t="s">
        <v>16</v>
      </c>
      <c r="C18" s="3">
        <v>22</v>
      </c>
      <c r="D18" s="3" t="s">
        <v>25</v>
      </c>
    </row>
    <row r="19" spans="1:4" ht="19.2" thickTop="1" thickBot="1">
      <c r="A19" s="3">
        <v>4536</v>
      </c>
      <c r="B19" s="3" t="s">
        <v>17</v>
      </c>
      <c r="C19" s="3">
        <v>25</v>
      </c>
      <c r="D19" s="3" t="s">
        <v>25</v>
      </c>
    </row>
    <row r="20" spans="1:4" ht="19.2" thickTop="1" thickBot="1">
      <c r="A20" s="3">
        <v>5521</v>
      </c>
      <c r="B20" s="4" t="s">
        <v>18</v>
      </c>
      <c r="C20" s="3">
        <v>22</v>
      </c>
      <c r="D20" s="3" t="s">
        <v>24</v>
      </c>
    </row>
    <row r="21" spans="1:4" ht="19.2" thickTop="1" thickBot="1">
      <c r="A21" s="3">
        <v>2222</v>
      </c>
      <c r="B21" s="4" t="s">
        <v>19</v>
      </c>
      <c r="C21" s="3">
        <v>29</v>
      </c>
      <c r="D21" s="3" t="s">
        <v>24</v>
      </c>
    </row>
    <row r="22" spans="1:4" ht="1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El-Sakka group</dc:creator>
  <cp:lastModifiedBy>Khallaf</cp:lastModifiedBy>
  <dcterms:created xsi:type="dcterms:W3CDTF">2015-06-05T18:17:20Z</dcterms:created>
  <dcterms:modified xsi:type="dcterms:W3CDTF">2023-07-09T21:49:44Z</dcterms:modified>
</cp:coreProperties>
</file>