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Khallaf\Desktop\"/>
    </mc:Choice>
  </mc:AlternateContent>
  <xr:revisionPtr revIDLastSave="0" documentId="13_ncr:1_{4ECC8F10-76DE-46CF-AAD9-647B7EDA6F28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umproduct" sheetId="1" r:id="rId1"/>
    <sheet name="aggregate" sheetId="2" r:id="rId2"/>
    <sheet name="subtotal" sheetId="3" r:id="rId3"/>
    <sheet name="subtotal2" sheetId="4" r:id="rId4"/>
    <sheet name="datedif" sheetId="5" r:id="rId5"/>
    <sheet name="عايش بقالك قد ايه" sheetId="6" r:id="rId6"/>
    <sheet name="sumifs&amp;countifs" sheetId="7" r:id="rId7"/>
  </sheets>
  <definedNames>
    <definedName name="_xlnm._FilterDatabase" localSheetId="2" hidden="1">subtotal!$A$1:$D$21</definedName>
    <definedName name="_xlnm._FilterDatabase" localSheetId="3" hidden="1">subtotal2!$A$1:$E$30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7" l="1"/>
  <c r="I7" i="7"/>
  <c r="H1" i="4"/>
  <c r="I16" i="7"/>
  <c r="I8" i="7"/>
  <c r="I15" i="7"/>
  <c r="I14" i="7"/>
  <c r="I13" i="7"/>
  <c r="E3" i="6"/>
  <c r="D3" i="6"/>
  <c r="C3" i="6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J3" i="5"/>
  <c r="I3" i="5"/>
  <c r="H3" i="5"/>
  <c r="I5" i="7"/>
  <c r="I4" i="7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3" i="5"/>
  <c r="L1" i="3"/>
  <c r="H1" i="3"/>
  <c r="G2" i="2"/>
  <c r="G10" i="2"/>
  <c r="G9" i="2"/>
  <c r="G8" i="2"/>
  <c r="G4" i="2"/>
  <c r="G3" i="2"/>
  <c r="G4" i="1"/>
  <c r="G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" i="1"/>
  <c r="B5" i="2"/>
  <c r="B15" i="2"/>
</calcChain>
</file>

<file path=xl/sharedStrings.xml><?xml version="1.0" encoding="utf-8"?>
<sst xmlns="http://schemas.openxmlformats.org/spreadsheetml/2006/main" count="585" uniqueCount="164">
  <si>
    <t>Total</t>
  </si>
  <si>
    <t>lenovo 150</t>
  </si>
  <si>
    <t>Dell 750</t>
  </si>
  <si>
    <t>Toshiba 7000</t>
  </si>
  <si>
    <t>HP 14</t>
  </si>
  <si>
    <t>samsung 66</t>
  </si>
  <si>
    <t>Dell 200</t>
  </si>
  <si>
    <t>Toshiba 6000</t>
  </si>
  <si>
    <t>Toshiba t 200</t>
  </si>
  <si>
    <t>Toshiba t3000</t>
  </si>
  <si>
    <t>Item</t>
  </si>
  <si>
    <t>Unit price</t>
  </si>
  <si>
    <t>Quantity</t>
  </si>
  <si>
    <t>Total Prices</t>
  </si>
  <si>
    <t>Average Of Prices</t>
  </si>
  <si>
    <t>أكبر سابع سعر</t>
  </si>
  <si>
    <t>أقل خامس سعر</t>
  </si>
  <si>
    <t>أكبر سعر</t>
  </si>
  <si>
    <t>أقل سعر</t>
  </si>
  <si>
    <t xml:space="preserve">Adel  Mohamed emam </t>
  </si>
  <si>
    <t>Mohamed Mohamed ramadan</t>
  </si>
  <si>
    <t>ahmed glal elsakka</t>
  </si>
  <si>
    <t>aser fathi Yasin 55</t>
  </si>
  <si>
    <t>Yahia mahmoud ElFakharany</t>
  </si>
  <si>
    <t>amr waked gamed</t>
  </si>
  <si>
    <t>Esmail yasin yasin</t>
  </si>
  <si>
    <t>mahmoud ahmed elmligy</t>
  </si>
  <si>
    <t>farid mohamed shawky</t>
  </si>
  <si>
    <t>foaad  mahmoud elmohandis</t>
  </si>
  <si>
    <t>ahmed Ezz elbouray</t>
  </si>
  <si>
    <t>ahmed hilmy elsayed</t>
  </si>
  <si>
    <t xml:space="preserve">Yousef ali elsherif </t>
  </si>
  <si>
    <t>Ahmed zaky moaaz</t>
  </si>
  <si>
    <t>ahmed Farouk Elfishawy</t>
  </si>
  <si>
    <t>asmaa Sherif m0nier</t>
  </si>
  <si>
    <t>mohamed Khaled Elnabawy</t>
  </si>
  <si>
    <t>ali Soliman eid</t>
  </si>
  <si>
    <t>ahmed mohamed saad</t>
  </si>
  <si>
    <t>ali amr saad</t>
  </si>
  <si>
    <t>Name</t>
  </si>
  <si>
    <t>city</t>
  </si>
  <si>
    <t>sales</t>
  </si>
  <si>
    <t>branch</t>
  </si>
  <si>
    <t>فرع 1</t>
  </si>
  <si>
    <t>فرع 2</t>
  </si>
  <si>
    <t>Tanta</t>
  </si>
  <si>
    <t>Alex</t>
  </si>
  <si>
    <t>Cairo</t>
  </si>
  <si>
    <t>Shibin Elkom</t>
  </si>
  <si>
    <t>TOTAL</t>
  </si>
  <si>
    <t>SUBTOTAL</t>
  </si>
  <si>
    <t>Address</t>
  </si>
  <si>
    <t>Sold Item</t>
  </si>
  <si>
    <t>In/Out</t>
  </si>
  <si>
    <t>Amount</t>
  </si>
  <si>
    <t xml:space="preserve"> Average Sort Amount</t>
  </si>
  <si>
    <t>maadi</t>
  </si>
  <si>
    <t>In</t>
  </si>
  <si>
    <t>helwan</t>
  </si>
  <si>
    <t>Out</t>
  </si>
  <si>
    <t>nasr</t>
  </si>
  <si>
    <t>giza</t>
  </si>
  <si>
    <t>shobra</t>
  </si>
  <si>
    <t>doki</t>
  </si>
  <si>
    <t>marg</t>
  </si>
  <si>
    <t>tagmo</t>
  </si>
  <si>
    <t>octobar</t>
  </si>
  <si>
    <t>.</t>
  </si>
  <si>
    <t xml:space="preserve">ياسمين صبرى </t>
  </si>
  <si>
    <t>غادة عادل</t>
  </si>
  <si>
    <t>اسعاد يونس</t>
  </si>
  <si>
    <t xml:space="preserve">الهام شاهين </t>
  </si>
  <si>
    <t>امينه خليل</t>
  </si>
  <si>
    <t>ايمى سمير غانم</t>
  </si>
  <si>
    <t xml:space="preserve">ايمان العاصى </t>
  </si>
  <si>
    <t>حلا شيحه</t>
  </si>
  <si>
    <t>هنا الزاهد</t>
  </si>
  <si>
    <t>دنيا سمير غانم</t>
  </si>
  <si>
    <t>دينا الشربينى</t>
  </si>
  <si>
    <t>ريم البارودى</t>
  </si>
  <si>
    <t>ريهام حجاج</t>
  </si>
  <si>
    <t>رانيا يوسف</t>
  </si>
  <si>
    <t>روبى</t>
  </si>
  <si>
    <t>ريهام عبد الغفور</t>
  </si>
  <si>
    <t>زينة</t>
  </si>
  <si>
    <t xml:space="preserve">سوسن بدر </t>
  </si>
  <si>
    <t>شيرين رضا</t>
  </si>
  <si>
    <t>شيماء سيف</t>
  </si>
  <si>
    <t>شريهان</t>
  </si>
  <si>
    <t xml:space="preserve">فاتن حمامه </t>
  </si>
  <si>
    <t>فرح الزاهد</t>
  </si>
  <si>
    <t>فيفى عبده</t>
  </si>
  <si>
    <t>لبلبه</t>
  </si>
  <si>
    <t>اسماء ابو زيد</t>
  </si>
  <si>
    <t>بدريه طلبه</t>
  </si>
  <si>
    <t>بوسى</t>
  </si>
  <si>
    <t xml:space="preserve">بشرى </t>
  </si>
  <si>
    <t>TV</t>
  </si>
  <si>
    <t>REF</t>
  </si>
  <si>
    <t>RADIO</t>
  </si>
  <si>
    <t>الاسم</t>
  </si>
  <si>
    <t>القسم</t>
  </si>
  <si>
    <t>طبيعة العمل</t>
  </si>
  <si>
    <t>Adel Emam</t>
  </si>
  <si>
    <t>HR</t>
  </si>
  <si>
    <t>عقد</t>
  </si>
  <si>
    <t>Mohamed Ramadan</t>
  </si>
  <si>
    <t>Finance</t>
  </si>
  <si>
    <t>دوام كامل</t>
  </si>
  <si>
    <t>Ahmed Elsakka</t>
  </si>
  <si>
    <t>Supply Chain</t>
  </si>
  <si>
    <t>aser Yasin</t>
  </si>
  <si>
    <t>Marketing</t>
  </si>
  <si>
    <t>Yahia ElFakharany</t>
  </si>
  <si>
    <t>Sales</t>
  </si>
  <si>
    <t>Amr waked</t>
  </si>
  <si>
    <t>Social Media</t>
  </si>
  <si>
    <t>Esmail Yasin</t>
  </si>
  <si>
    <t>Mahmoud Elmligy</t>
  </si>
  <si>
    <t>Farid shawky</t>
  </si>
  <si>
    <t>Foaad Elmohandis</t>
  </si>
  <si>
    <t>دوام جزئي</t>
  </si>
  <si>
    <t>Ahmed Ezz</t>
  </si>
  <si>
    <t>ساعات</t>
  </si>
  <si>
    <t>Ahmed Hilmy</t>
  </si>
  <si>
    <t>Yousef elsherif</t>
  </si>
  <si>
    <t>Ahmed Zaky</t>
  </si>
  <si>
    <t>Farouk Elfishawy</t>
  </si>
  <si>
    <t>Sherif Monier</t>
  </si>
  <si>
    <t>Khaled Elnabawy</t>
  </si>
  <si>
    <t>Soliman Eid</t>
  </si>
  <si>
    <t>Mohamed Saad</t>
  </si>
  <si>
    <t>Amr Saad</t>
  </si>
  <si>
    <t>أيام العمل</t>
  </si>
  <si>
    <t>شهور العمل</t>
  </si>
  <si>
    <t xml:space="preserve">سنين العمل </t>
  </si>
  <si>
    <t>تاريخ بدء العمل</t>
  </si>
  <si>
    <t>كاملة</t>
  </si>
  <si>
    <t>منفصلة</t>
  </si>
  <si>
    <t>عايش بقالك قد ايه</t>
  </si>
  <si>
    <t>تاريخ الميلاد</t>
  </si>
  <si>
    <t>سنين</t>
  </si>
  <si>
    <t>شهور</t>
  </si>
  <si>
    <t>أيام</t>
  </si>
  <si>
    <t>أحمد أبوالغار</t>
  </si>
  <si>
    <t>الشهر</t>
  </si>
  <si>
    <t>المنتج</t>
  </si>
  <si>
    <t>المبيعات</t>
  </si>
  <si>
    <t>يناير</t>
  </si>
  <si>
    <t>تشيرت ابيض</t>
  </si>
  <si>
    <t>القاهرة</t>
  </si>
  <si>
    <t>اجمالي المبيعات</t>
  </si>
  <si>
    <t>تشيرت ازرق</t>
  </si>
  <si>
    <t>الجيزة</t>
  </si>
  <si>
    <t>فبراير</t>
  </si>
  <si>
    <t>ابريل</t>
  </si>
  <si>
    <t>مايو</t>
  </si>
  <si>
    <t>يونيو</t>
  </si>
  <si>
    <t>&gt;500</t>
  </si>
  <si>
    <t>تشيرت اصفر</t>
  </si>
  <si>
    <t>عدد عمليات البيع</t>
  </si>
  <si>
    <t>مارس</t>
  </si>
  <si>
    <t>الاسكندرية</t>
  </si>
  <si>
    <t>المحافظة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</si>
</sst>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[$-F800]dddd\,\ mmmm\ dd\,\ yyyy"/>
    <numFmt numFmtId="165" formatCode="dddd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9" tint="0.7999816888943144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color theme="1" tint="4.9989318521683403E-2"/>
      <name val="Calibri"/>
      <family val="2"/>
      <scheme val="minor"/>
    </font>
    <font>
      <b/>
      <sz val="11"/>
      <color theme="1"/>
      <name val="Comic Sans MS"/>
      <family val="4"/>
    </font>
    <font>
      <b/>
      <sz val="14"/>
      <color rgb="FF142AF8"/>
      <name val="Calibri"/>
      <family val="2"/>
      <scheme val="minor"/>
    </font>
    <font>
      <b/>
      <sz val="16"/>
      <color rgb="FF142AF8"/>
      <name val="Calibri"/>
      <family val="2"/>
      <scheme val="minor"/>
    </font>
    <font>
      <b/>
      <sz val="18"/>
      <color rgb="FF142AF8"/>
      <name val="Calibri"/>
      <family val="2"/>
      <scheme val="minor"/>
    </font>
    <font>
      <b/>
      <sz val="18"/>
      <color rgb="FFFFC000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rgb="FF142AF8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New t"/>
    </font>
    <font>
      <b/>
      <sz val="11"/>
      <color rgb="FF142AF8"/>
      <name val="Calibri"/>
      <family val="2"/>
      <scheme val="minor"/>
    </font>
    <font>
      <sz val="24"/>
      <color rgb="FFFF00FF"/>
      <name val="Calibri"/>
      <family val="2"/>
      <scheme val="minor"/>
    </font>
    <font>
      <sz val="10"/>
      <name val="Arial"/>
      <family val="2"/>
    </font>
    <font>
      <b/>
      <sz val="14"/>
      <color theme="9" tint="-0.249977111117893"/>
      <name val="Calibri"/>
      <family val="2"/>
      <scheme val="minor"/>
    </font>
    <font>
      <sz val="20"/>
      <color rgb="FF142AF8"/>
      <name val="Calibri"/>
      <family val="2"/>
      <scheme val="minor"/>
    </font>
    <font>
      <b/>
      <sz val="16"/>
      <color rgb="FF3333FF"/>
      <name val="Calibri"/>
      <family val="2"/>
      <scheme val="minor"/>
    </font>
    <font>
      <b/>
      <sz val="11"/>
      <color theme="1"/>
      <name val="Arial Black"/>
      <family val="2"/>
    </font>
    <font>
      <b/>
      <sz val="16"/>
      <color rgb="FF3333FF"/>
      <name val="Arial Black"/>
      <family val="2"/>
    </font>
    <font>
      <b/>
      <sz val="12"/>
      <color theme="1"/>
      <name val="Arial Black"/>
      <family val="2"/>
    </font>
  </fonts>
  <fills count="16">
    <fill>
      <patternFill patternType="none"/>
    </fill>
    <fill>
      <patternFill patternType="gray125"/>
    </fill>
    <fill>
      <patternFill patternType="solid">
        <fgColor theme="8"/>
      </patternFill>
    </fill>
    <fill>
      <gradientFill degree="90">
        <stop position="0">
          <color theme="9" tint="-0.49803155613879818"/>
        </stop>
        <stop position="1">
          <color theme="4"/>
        </stop>
      </gradientFill>
    </fill>
    <fill>
      <gradientFill degree="90">
        <stop position="0">
          <color theme="6" tint="-0.49803155613879818"/>
        </stop>
        <stop position="1">
          <color theme="7" tint="-0.49803155613879818"/>
        </stop>
      </gradientFill>
    </fill>
    <fill>
      <patternFill patternType="solid">
        <fgColor rgb="FF00FFFF"/>
        <bgColor indexed="64"/>
      </patternFill>
    </fill>
    <fill>
      <patternFill patternType="solid">
        <fgColor rgb="FF00FFFF"/>
        <bgColor auto="1"/>
      </patternFill>
    </fill>
    <fill>
      <patternFill patternType="solid">
        <fgColor rgb="FFFFC000"/>
        <bgColor indexed="64"/>
      </patternFill>
    </fill>
    <fill>
      <patternFill patternType="solid">
        <fgColor rgb="FF142AF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00FF"/>
        <bgColor auto="1"/>
      </patternFill>
    </fill>
    <fill>
      <patternFill patternType="solid">
        <fgColor rgb="FFFF00FF"/>
        <bgColor indexed="64"/>
      </patternFill>
    </fill>
    <fill>
      <patternFill patternType="solid">
        <fgColor rgb="FFFF00FF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FF00FF"/>
      </bottom>
      <diagonal/>
    </border>
    <border>
      <left/>
      <right style="thick">
        <color rgb="FFFF00FF"/>
      </right>
      <top/>
      <bottom style="thick">
        <color rgb="FFFF00FF"/>
      </bottom>
      <diagonal/>
    </border>
    <border>
      <left style="thick">
        <color rgb="FFFF00FF"/>
      </left>
      <right style="thick">
        <color rgb="FFFF00FF"/>
      </right>
      <top style="thick">
        <color rgb="FFFF00FF"/>
      </top>
      <bottom style="thick">
        <color rgb="FFFF00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theme="9" tint="-0.249977111117893"/>
      </left>
      <right style="thick">
        <color theme="9" tint="-0.249977111117893"/>
      </right>
      <top style="thick">
        <color theme="9" tint="-0.249977111117893"/>
      </top>
      <bottom style="thick">
        <color theme="9" tint="-0.249977111117893"/>
      </bottom>
      <diagonal/>
    </border>
    <border>
      <left style="thick">
        <color theme="4" tint="-0.249977111117893"/>
      </left>
      <right style="thick">
        <color theme="4" tint="-0.249977111117893"/>
      </right>
      <top style="thick">
        <color theme="4" tint="-0.249977111117893"/>
      </top>
      <bottom style="thick">
        <color theme="4" tint="-0.249977111117893"/>
      </bottom>
      <diagonal/>
    </border>
    <border>
      <left style="thick">
        <color rgb="FFFFC000"/>
      </left>
      <right style="thick">
        <color rgb="FFFFC000"/>
      </right>
      <top style="thick">
        <color rgb="FFFFC000"/>
      </top>
      <bottom style="thick">
        <color rgb="FFFFC000"/>
      </bottom>
      <diagonal/>
    </border>
    <border>
      <left style="thick">
        <color rgb="FF142AF8"/>
      </left>
      <right style="thick">
        <color rgb="FF142AF8"/>
      </right>
      <top style="thick">
        <color rgb="FF142AF8"/>
      </top>
      <bottom style="thick">
        <color rgb="FF142AF8"/>
      </bottom>
      <diagonal/>
    </border>
    <border>
      <left style="thick">
        <color rgb="FFFFC000"/>
      </left>
      <right/>
      <top style="thick">
        <color rgb="FFFFC000"/>
      </top>
      <bottom style="thick">
        <color rgb="FFFFC000"/>
      </bottom>
      <diagonal/>
    </border>
    <border>
      <left style="thick">
        <color rgb="FF142AF8"/>
      </left>
      <right style="thick">
        <color rgb="FF142AF8"/>
      </right>
      <top/>
      <bottom style="thick">
        <color rgb="FF142AF8"/>
      </bottom>
      <diagonal/>
    </border>
    <border>
      <left style="thick">
        <color rgb="FF00FFFF"/>
      </left>
      <right style="thick">
        <color rgb="FF00FFFF"/>
      </right>
      <top style="thick">
        <color rgb="FF00FFFF"/>
      </top>
      <bottom style="thick">
        <color rgb="FF00FFFF"/>
      </bottom>
      <diagonal/>
    </border>
    <border>
      <left/>
      <right/>
      <top/>
      <bottom style="thick">
        <color theme="9" tint="-0.249977111117893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theme="1" tint="4.9989318521683403E-2"/>
      </left>
      <right style="thick">
        <color theme="1" tint="4.9989318521683403E-2"/>
      </right>
      <top style="thick">
        <color theme="1" tint="4.9989318521683403E-2"/>
      </top>
      <bottom style="thick">
        <color theme="1" tint="4.9989318521683403E-2"/>
      </bottom>
      <diagonal/>
    </border>
  </borders>
  <cellStyleXfs count="10">
    <xf numFmtId="0" fontId="0" fillId="0" borderId="0"/>
    <xf numFmtId="0" fontId="2" fillId="0" borderId="1" applyNumberFormat="0" applyFill="0" applyAlignment="0" applyProtection="0"/>
    <xf numFmtId="0" fontId="5" fillId="2" borderId="0" applyNumberFormat="0" applyBorder="0" applyAlignment="0" applyProtection="0"/>
    <xf numFmtId="0" fontId="6" fillId="3" borderId="0">
      <alignment horizontal="center"/>
    </xf>
    <xf numFmtId="0" fontId="7" fillId="4" borderId="0">
      <alignment horizontal="center"/>
    </xf>
    <xf numFmtId="0" fontId="1" fillId="0" borderId="0"/>
    <xf numFmtId="0" fontId="1" fillId="0" borderId="0"/>
    <xf numFmtId="0" fontId="24" fillId="0" borderId="0"/>
    <xf numFmtId="0" fontId="1" fillId="0" borderId="0"/>
    <xf numFmtId="43" fontId="24" fillId="0" borderId="0" applyFont="0" applyFill="0" applyBorder="0" applyAlignment="0" applyProtection="0"/>
  </cellStyleXfs>
  <cellXfs count="55">
    <xf numFmtId="0" fontId="0" fillId="0" borderId="0" xfId="0"/>
    <xf numFmtId="0" fontId="4" fillId="0" borderId="0" xfId="0" applyFont="1" applyAlignment="1">
      <alignment horizontal="center" vertical="center"/>
    </xf>
    <xf numFmtId="0" fontId="10" fillId="6" borderId="2" xfId="4" applyFont="1" applyFill="1" applyBorder="1" applyAlignment="1">
      <alignment horizontal="center" vertical="center"/>
    </xf>
    <xf numFmtId="0" fontId="9" fillId="5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17" fillId="10" borderId="2" xfId="5" applyFont="1" applyFill="1" applyBorder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7" fillId="11" borderId="0" xfId="3" applyFont="1" applyFill="1" applyAlignment="1">
      <alignment horizontal="center" vertical="center"/>
    </xf>
    <xf numFmtId="0" fontId="17" fillId="12" borderId="0" xfId="2" applyFont="1" applyFill="1" applyAlignment="1">
      <alignment horizontal="center" vertical="center"/>
    </xf>
    <xf numFmtId="0" fontId="17" fillId="13" borderId="0" xfId="2" applyFont="1" applyFill="1" applyAlignment="1">
      <alignment horizontal="center" vertical="center"/>
    </xf>
    <xf numFmtId="0" fontId="21" fillId="12" borderId="0" xfId="0" applyFont="1" applyFill="1" applyAlignment="1">
      <alignment horizontal="center" vertical="center"/>
    </xf>
    <xf numFmtId="0" fontId="21" fillId="0" borderId="3" xfId="0" applyFont="1" applyBorder="1" applyAlignment="1">
      <alignment horizontal="center" vertical="center"/>
    </xf>
    <xf numFmtId="0" fontId="23" fillId="0" borderId="4" xfId="1" applyFont="1" applyBorder="1" applyAlignment="1">
      <alignment horizontal="center" vertical="center"/>
    </xf>
    <xf numFmtId="0" fontId="16" fillId="9" borderId="7" xfId="5" applyFont="1" applyFill="1" applyBorder="1" applyAlignment="1">
      <alignment horizontal="center" vertical="center"/>
    </xf>
    <xf numFmtId="0" fontId="16" fillId="9" borderId="7" xfId="8" applyFont="1" applyFill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17" fillId="10" borderId="8" xfId="5" applyFont="1" applyFill="1" applyBorder="1" applyAlignment="1">
      <alignment horizontal="center" vertical="center"/>
    </xf>
    <xf numFmtId="0" fontId="16" fillId="9" borderId="8" xfId="5" applyFont="1" applyFill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16" fillId="9" borderId="8" xfId="6" applyFont="1" applyFill="1" applyBorder="1" applyAlignment="1">
      <alignment horizontal="center" vertical="center"/>
    </xf>
    <xf numFmtId="0" fontId="12" fillId="7" borderId="6" xfId="4" applyFont="1" applyFill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15" fillId="8" borderId="11" xfId="4" applyFont="1" applyFill="1" applyBorder="1" applyAlignment="1">
      <alignment horizontal="center" vertical="center"/>
    </xf>
    <xf numFmtId="0" fontId="14" fillId="7" borderId="10" xfId="0" applyFont="1" applyFill="1" applyBorder="1" applyAlignment="1">
      <alignment horizontal="center"/>
    </xf>
    <xf numFmtId="0" fontId="14" fillId="7" borderId="12" xfId="0" applyFont="1" applyFill="1" applyBorder="1" applyAlignment="1">
      <alignment horizontal="center"/>
    </xf>
    <xf numFmtId="0" fontId="10" fillId="6" borderId="13" xfId="4" applyFont="1" applyFill="1" applyBorder="1" applyAlignment="1">
      <alignment horizontal="center" vertical="center"/>
    </xf>
    <xf numFmtId="0" fontId="11" fillId="0" borderId="13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15" fontId="9" fillId="14" borderId="15" xfId="7" applyNumberFormat="1" applyFont="1" applyFill="1" applyBorder="1" applyAlignment="1">
      <alignment horizontal="center" vertical="center"/>
    </xf>
    <xf numFmtId="0" fontId="16" fillId="0" borderId="7" xfId="7" applyFont="1" applyBorder="1" applyAlignment="1">
      <alignment horizontal="center" vertical="center"/>
    </xf>
    <xf numFmtId="15" fontId="16" fillId="0" borderId="7" xfId="7" applyNumberFormat="1" applyFont="1" applyBorder="1" applyAlignment="1">
      <alignment horizontal="center" vertical="center"/>
    </xf>
    <xf numFmtId="15" fontId="16" fillId="0" borderId="7" xfId="9" applyNumberFormat="1" applyFont="1" applyFill="1" applyBorder="1" applyAlignment="1">
      <alignment horizontal="center" vertical="center"/>
    </xf>
    <xf numFmtId="0" fontId="26" fillId="7" borderId="16" xfId="0" applyFont="1" applyFill="1" applyBorder="1" applyAlignment="1">
      <alignment horizontal="center" vertical="center"/>
    </xf>
    <xf numFmtId="0" fontId="26" fillId="9" borderId="16" xfId="0" applyFont="1" applyFill="1" applyBorder="1" applyAlignment="1">
      <alignment horizontal="center" vertical="center"/>
    </xf>
    <xf numFmtId="14" fontId="26" fillId="9" borderId="16" xfId="0" applyNumberFormat="1" applyFont="1" applyFill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2" fillId="15" borderId="10" xfId="0" applyFont="1" applyFill="1" applyBorder="1" applyAlignment="1">
      <alignment horizontal="center" vertical="center"/>
    </xf>
    <xf numFmtId="0" fontId="29" fillId="7" borderId="10" xfId="0" applyFont="1" applyFill="1" applyBorder="1" applyAlignment="1">
      <alignment horizontal="center" vertical="center"/>
    </xf>
    <xf numFmtId="0" fontId="30" fillId="0" borderId="10" xfId="0" applyFon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25" fillId="0" borderId="7" xfId="0" applyFont="1" applyBorder="1" applyAlignment="1">
      <alignment horizontal="center" vertical="center"/>
    </xf>
    <xf numFmtId="0" fontId="9" fillId="14" borderId="0" xfId="7" applyFont="1" applyFill="1" applyAlignment="1">
      <alignment horizontal="center" vertical="center"/>
    </xf>
    <xf numFmtId="0" fontId="9" fillId="14" borderId="14" xfId="7" applyFont="1" applyFill="1" applyBorder="1" applyAlignment="1">
      <alignment horizontal="center" vertical="center"/>
    </xf>
    <xf numFmtId="15" fontId="9" fillId="14" borderId="0" xfId="7" applyNumberFormat="1" applyFont="1" applyFill="1" applyAlignment="1">
      <alignment horizontal="center" vertical="center"/>
    </xf>
    <xf numFmtId="15" fontId="9" fillId="14" borderId="14" xfId="7" applyNumberFormat="1" applyFont="1" applyFill="1" applyBorder="1" applyAlignment="1">
      <alignment horizontal="center" vertical="center"/>
    </xf>
    <xf numFmtId="0" fontId="26" fillId="7" borderId="16" xfId="0" applyFont="1" applyFill="1" applyBorder="1" applyAlignment="1">
      <alignment horizontal="center" vertical="center"/>
    </xf>
    <xf numFmtId="0" fontId="27" fillId="7" borderId="2" xfId="0" applyFont="1" applyFill="1" applyBorder="1" applyAlignment="1">
      <alignment horizontal="center" vertical="center"/>
    </xf>
    <xf numFmtId="0" fontId="27" fillId="7" borderId="6" xfId="0" applyFont="1" applyFill="1" applyBorder="1" applyAlignment="1">
      <alignment horizontal="center" vertical="center"/>
    </xf>
  </cellXfs>
  <cellStyles count="10">
    <cellStyle name="Accent5" xfId="2" builtinId="45"/>
    <cellStyle name="Comma 2" xfId="9" xr:uid="{DECBF13E-145E-40D9-8EC4-80D39B8E5258}"/>
    <cellStyle name="Linked Cell" xfId="1" builtinId="24"/>
    <cellStyle name="Normal" xfId="0" builtinId="0"/>
    <cellStyle name="Normal 2" xfId="5" xr:uid="{CD5D74E0-6CB5-4A49-809A-435D7863FE92}"/>
    <cellStyle name="Normal 2 2" xfId="7" xr:uid="{836C7106-2B82-4476-993C-ED32876609E6}"/>
    <cellStyle name="Normal 4" xfId="6" xr:uid="{7A16CC29-7D03-47C7-AEBF-F310F61AF412}"/>
    <cellStyle name="Normal 4 3" xfId="8" xr:uid="{7F0CE2AD-B9A3-46E4-BD14-0F299AF029A6}"/>
    <cellStyle name="Style 1" xfId="3" xr:uid="{2259B4E7-A92E-49E5-A75B-B2E8A9B42D80}"/>
    <cellStyle name="Style 2" xfId="4" xr:uid="{8CE22332-1388-4CB9-B996-D18231F4AC33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FF00"/>
      <color rgb="FFFF00FF"/>
      <color rgb="FF142AF8"/>
      <color rgb="FF66FF66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57998</xdr:colOff>
      <xdr:row>0</xdr:row>
      <xdr:rowOff>86360</xdr:rowOff>
    </xdr:from>
    <xdr:to>
      <xdr:col>17</xdr:col>
      <xdr:colOff>289560</xdr:colOff>
      <xdr:row>5</xdr:row>
      <xdr:rowOff>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888DAC7-1EC8-484F-A9C6-CB8ED1D4DCBF}"/>
            </a:ext>
          </a:extLst>
        </xdr:cNvPr>
        <xdr:cNvSpPr txBox="1"/>
      </xdr:nvSpPr>
      <xdr:spPr>
        <a:xfrm>
          <a:off x="9369638" y="86360"/>
          <a:ext cx="4498762" cy="1292860"/>
        </a:xfrm>
        <a:prstGeom prst="rect">
          <a:avLst/>
        </a:prstGeom>
        <a:solidFill>
          <a:srgbClr val="FF00FF"/>
        </a:solidFill>
        <a:ln/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/>
            <a:t>IN</a:t>
          </a:r>
        </a:p>
        <a:p>
          <a:pPr algn="ctr"/>
          <a:r>
            <a:rPr lang="en-US" sz="2400" b="1"/>
            <a:t>Maadi &amp; Nasser</a:t>
          </a:r>
        </a:p>
        <a:p>
          <a:pPr algn="ctr"/>
          <a:r>
            <a:rPr lang="en-US" sz="2400" b="1"/>
            <a:t>TV &amp; RADIO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FF"/>
  </sheetPr>
  <dimension ref="A1:G20"/>
  <sheetViews>
    <sheetView zoomScale="140" zoomScaleNormal="140" workbookViewId="0">
      <selection activeCell="G5" sqref="G5"/>
    </sheetView>
  </sheetViews>
  <sheetFormatPr defaultRowHeight="14.4"/>
  <cols>
    <col min="1" max="1" width="15.5546875" style="4" bestFit="1" customWidth="1"/>
    <col min="2" max="2" width="11.77734375" style="4" bestFit="1" customWidth="1"/>
    <col min="3" max="3" width="10.21875" style="1" bestFit="1" customWidth="1"/>
    <col min="4" max="4" width="8.88671875" style="1"/>
    <col min="5" max="5" width="1.44140625" style="5" customWidth="1"/>
    <col min="6" max="6" width="8.88671875" style="1"/>
    <col min="7" max="7" width="17" style="1" customWidth="1"/>
    <col min="8" max="16384" width="8.88671875" style="4"/>
  </cols>
  <sheetData>
    <row r="1" spans="1:7" ht="19.2" thickTop="1" thickBot="1">
      <c r="A1" s="30" t="s">
        <v>10</v>
      </c>
      <c r="B1" s="30" t="s">
        <v>11</v>
      </c>
      <c r="C1" s="30" t="s">
        <v>12</v>
      </c>
      <c r="D1" s="30"/>
      <c r="E1" s="3"/>
      <c r="F1" s="2" t="s">
        <v>0</v>
      </c>
      <c r="G1" s="2">
        <f>SUM(D2:D19)</f>
        <v>28710</v>
      </c>
    </row>
    <row r="2" spans="1:7" ht="17.399999999999999" thickTop="1" thickBot="1">
      <c r="A2" s="31" t="s">
        <v>1</v>
      </c>
      <c r="B2" s="32">
        <v>100</v>
      </c>
      <c r="C2" s="32">
        <v>12</v>
      </c>
      <c r="D2" s="32">
        <f>B2*C2</f>
        <v>1200</v>
      </c>
    </row>
    <row r="3" spans="1:7" ht="17.399999999999999" thickTop="1" thickBot="1">
      <c r="A3" s="31" t="s">
        <v>2</v>
      </c>
      <c r="B3" s="32">
        <v>200</v>
      </c>
      <c r="C3" s="32">
        <v>10</v>
      </c>
      <c r="D3" s="32">
        <f t="shared" ref="D3:D19" si="0">B3*C3</f>
        <v>2000</v>
      </c>
    </row>
    <row r="4" spans="1:7" ht="19.2" thickTop="1" thickBot="1">
      <c r="A4" s="31" t="s">
        <v>3</v>
      </c>
      <c r="B4" s="32">
        <v>120</v>
      </c>
      <c r="C4" s="32">
        <v>8</v>
      </c>
      <c r="D4" s="32">
        <f t="shared" si="0"/>
        <v>960</v>
      </c>
      <c r="F4" s="2" t="s">
        <v>0</v>
      </c>
      <c r="G4" s="2">
        <f>SUMPRODUCT(B:B,C:C)</f>
        <v>28710</v>
      </c>
    </row>
    <row r="5" spans="1:7" ht="17.399999999999999" thickTop="1" thickBot="1">
      <c r="A5" s="31" t="s">
        <v>4</v>
      </c>
      <c r="B5" s="32">
        <v>20</v>
      </c>
      <c r="C5" s="32">
        <v>10</v>
      </c>
      <c r="D5" s="32">
        <f t="shared" si="0"/>
        <v>200</v>
      </c>
    </row>
    <row r="6" spans="1:7" ht="17.399999999999999" thickTop="1" thickBot="1">
      <c r="A6" s="31" t="s">
        <v>5</v>
      </c>
      <c r="B6" s="32">
        <v>30</v>
      </c>
      <c r="C6" s="32">
        <v>4</v>
      </c>
      <c r="D6" s="32">
        <f t="shared" si="0"/>
        <v>120</v>
      </c>
    </row>
    <row r="7" spans="1:7" ht="17.399999999999999" thickTop="1" thickBot="1">
      <c r="A7" s="31" t="s">
        <v>1</v>
      </c>
      <c r="B7" s="32">
        <v>120</v>
      </c>
      <c r="C7" s="32">
        <v>2</v>
      </c>
      <c r="D7" s="32">
        <f t="shared" si="0"/>
        <v>240</v>
      </c>
    </row>
    <row r="8" spans="1:7" ht="17.399999999999999" thickTop="1" thickBot="1">
      <c r="A8" s="31" t="s">
        <v>6</v>
      </c>
      <c r="B8" s="32">
        <v>15</v>
      </c>
      <c r="C8" s="32">
        <v>9</v>
      </c>
      <c r="D8" s="32">
        <f t="shared" si="0"/>
        <v>135</v>
      </c>
    </row>
    <row r="9" spans="1:7" ht="17.399999999999999" thickTop="1" thickBot="1">
      <c r="A9" s="31" t="s">
        <v>7</v>
      </c>
      <c r="B9" s="32">
        <v>60</v>
      </c>
      <c r="C9" s="32">
        <v>4</v>
      </c>
      <c r="D9" s="32">
        <f t="shared" si="0"/>
        <v>240</v>
      </c>
    </row>
    <row r="10" spans="1:7" ht="17.399999999999999" thickTop="1" thickBot="1">
      <c r="A10" s="31" t="s">
        <v>4</v>
      </c>
      <c r="B10" s="32">
        <v>10</v>
      </c>
      <c r="C10" s="32">
        <v>8</v>
      </c>
      <c r="D10" s="32">
        <f t="shared" si="0"/>
        <v>80</v>
      </c>
    </row>
    <row r="11" spans="1:7" ht="17.399999999999999" thickTop="1" thickBot="1">
      <c r="A11" s="31" t="s">
        <v>5</v>
      </c>
      <c r="B11" s="32">
        <v>205</v>
      </c>
      <c r="C11" s="32">
        <v>7</v>
      </c>
      <c r="D11" s="32">
        <f t="shared" si="0"/>
        <v>1435</v>
      </c>
    </row>
    <row r="12" spans="1:7" ht="17.399999999999999" thickTop="1" thickBot="1">
      <c r="A12" s="31" t="s">
        <v>1</v>
      </c>
      <c r="B12" s="32">
        <v>300</v>
      </c>
      <c r="C12" s="32">
        <v>11</v>
      </c>
      <c r="D12" s="32">
        <f t="shared" si="0"/>
        <v>3300</v>
      </c>
    </row>
    <row r="13" spans="1:7" ht="17.399999999999999" thickTop="1" thickBot="1">
      <c r="A13" s="31" t="s">
        <v>2</v>
      </c>
      <c r="B13" s="32">
        <v>350</v>
      </c>
      <c r="C13" s="32">
        <v>10</v>
      </c>
      <c r="D13" s="32">
        <f t="shared" si="0"/>
        <v>3500</v>
      </c>
      <c r="G13" s="4"/>
    </row>
    <row r="14" spans="1:7" ht="17.399999999999999" thickTop="1" thickBot="1">
      <c r="A14" s="31" t="s">
        <v>8</v>
      </c>
      <c r="B14" s="32">
        <v>400</v>
      </c>
      <c r="C14" s="32">
        <v>4</v>
      </c>
      <c r="D14" s="32">
        <f t="shared" si="0"/>
        <v>1600</v>
      </c>
    </row>
    <row r="15" spans="1:7" ht="17.399999999999999" thickTop="1" thickBot="1">
      <c r="A15" s="31" t="s">
        <v>4</v>
      </c>
      <c r="B15" s="32">
        <v>150</v>
      </c>
      <c r="C15" s="32">
        <v>8</v>
      </c>
      <c r="D15" s="32">
        <f t="shared" si="0"/>
        <v>1200</v>
      </c>
    </row>
    <row r="16" spans="1:7" ht="17.399999999999999" thickTop="1" thickBot="1">
      <c r="A16" s="31" t="s">
        <v>5</v>
      </c>
      <c r="B16" s="32">
        <v>600</v>
      </c>
      <c r="C16" s="32">
        <v>2</v>
      </c>
      <c r="D16" s="32">
        <f t="shared" si="0"/>
        <v>1200</v>
      </c>
    </row>
    <row r="17" spans="1:4" ht="17.399999999999999" thickTop="1" thickBot="1">
      <c r="A17" s="31" t="s">
        <v>1</v>
      </c>
      <c r="B17" s="32">
        <v>120</v>
      </c>
      <c r="C17" s="32">
        <v>5</v>
      </c>
      <c r="D17" s="32">
        <f t="shared" si="0"/>
        <v>600</v>
      </c>
    </row>
    <row r="18" spans="1:4" ht="17.399999999999999" thickTop="1" thickBot="1">
      <c r="A18" s="31" t="s">
        <v>2</v>
      </c>
      <c r="B18" s="32">
        <v>100</v>
      </c>
      <c r="C18" s="32">
        <v>8</v>
      </c>
      <c r="D18" s="32">
        <f t="shared" si="0"/>
        <v>800</v>
      </c>
    </row>
    <row r="19" spans="1:4" ht="17.399999999999999" thickTop="1" thickBot="1">
      <c r="A19" s="31" t="s">
        <v>9</v>
      </c>
      <c r="B19" s="32">
        <v>900</v>
      </c>
      <c r="C19" s="32">
        <v>11</v>
      </c>
      <c r="D19" s="32">
        <f t="shared" si="0"/>
        <v>9900</v>
      </c>
    </row>
    <row r="20" spans="1:4" ht="15" thickTop="1"/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34DFB-B7E4-4400-BBDE-312F22DA6103}">
  <sheetPr>
    <tabColor rgb="FFFFC000"/>
  </sheetPr>
  <dimension ref="A1:G20"/>
  <sheetViews>
    <sheetView zoomScale="130" zoomScaleNormal="130" workbookViewId="0">
      <selection activeCell="H5" sqref="H5"/>
    </sheetView>
  </sheetViews>
  <sheetFormatPr defaultRowHeight="14.4"/>
  <cols>
    <col min="1" max="1" width="15.5546875" style="4" bestFit="1" customWidth="1"/>
    <col min="2" max="2" width="11.77734375" style="4" bestFit="1" customWidth="1"/>
    <col min="3" max="3" width="10.21875" style="1" bestFit="1" customWidth="1"/>
    <col min="6" max="6" width="26.109375" bestFit="1" customWidth="1"/>
    <col min="7" max="7" width="17.77734375" customWidth="1"/>
  </cols>
  <sheetData>
    <row r="1" spans="1:7" ht="18.600000000000001" thickBot="1">
      <c r="A1" s="24" t="s">
        <v>10</v>
      </c>
      <c r="B1" s="24" t="s">
        <v>11</v>
      </c>
      <c r="C1" s="24" t="s">
        <v>12</v>
      </c>
    </row>
    <row r="2" spans="1:7" ht="24.6" thickTop="1" thickBot="1">
      <c r="A2" s="25" t="s">
        <v>1</v>
      </c>
      <c r="B2" s="26">
        <v>100</v>
      </c>
      <c r="C2" s="26">
        <v>12</v>
      </c>
      <c r="F2" s="27" t="s">
        <v>13</v>
      </c>
      <c r="G2" s="28">
        <f>_xlfn.AGGREGATE(9,6,B:B)</f>
        <v>3630</v>
      </c>
    </row>
    <row r="3" spans="1:7" ht="24.6" thickTop="1" thickBot="1">
      <c r="A3" s="25" t="s">
        <v>2</v>
      </c>
      <c r="B3" s="26">
        <v>200</v>
      </c>
      <c r="C3" s="26">
        <v>10</v>
      </c>
      <c r="F3" s="27" t="s">
        <v>15</v>
      </c>
      <c r="G3" s="28">
        <f>_xlfn.AGGREGATE(14,6,B2:B19,7)</f>
        <v>200</v>
      </c>
    </row>
    <row r="4" spans="1:7" ht="24.6" thickTop="1" thickBot="1">
      <c r="A4" s="25" t="s">
        <v>3</v>
      </c>
      <c r="B4" s="26">
        <v>120</v>
      </c>
      <c r="C4" s="26">
        <v>8</v>
      </c>
      <c r="F4" s="27" t="s">
        <v>16</v>
      </c>
      <c r="G4" s="29">
        <f>_xlfn.AGGREGATE(15,6,B:B,5)</f>
        <v>100</v>
      </c>
    </row>
    <row r="5" spans="1:7" ht="17.399999999999999" thickTop="1" thickBot="1">
      <c r="A5" s="25" t="s">
        <v>4</v>
      </c>
      <c r="B5" s="26" t="e">
        <f>10/0</f>
        <v>#DIV/0!</v>
      </c>
      <c r="C5" s="26">
        <v>10</v>
      </c>
    </row>
    <row r="6" spans="1:7" ht="17.399999999999999" thickTop="1" thickBot="1">
      <c r="A6" s="25" t="s">
        <v>5</v>
      </c>
      <c r="B6" s="26">
        <v>30</v>
      </c>
      <c r="C6" s="26">
        <v>4</v>
      </c>
    </row>
    <row r="7" spans="1:7" ht="17.399999999999999" thickTop="1" thickBot="1">
      <c r="A7" s="25" t="s">
        <v>1</v>
      </c>
      <c r="B7" s="26">
        <v>120</v>
      </c>
      <c r="C7" s="26">
        <v>2</v>
      </c>
    </row>
    <row r="8" spans="1:7" ht="24.6" thickTop="1" thickBot="1">
      <c r="A8" s="25" t="s">
        <v>6</v>
      </c>
      <c r="B8" s="26">
        <v>15</v>
      </c>
      <c r="C8" s="26">
        <v>9</v>
      </c>
      <c r="F8" s="27" t="s">
        <v>14</v>
      </c>
      <c r="G8" s="28">
        <f>_xlfn.AGGREGATE(1,6,B:B)</f>
        <v>226.875</v>
      </c>
    </row>
    <row r="9" spans="1:7" ht="24.6" thickTop="1" thickBot="1">
      <c r="A9" s="25" t="s">
        <v>7</v>
      </c>
      <c r="B9" s="26">
        <v>60</v>
      </c>
      <c r="C9" s="26">
        <v>4</v>
      </c>
      <c r="F9" s="27" t="s">
        <v>17</v>
      </c>
      <c r="G9" s="29">
        <f>_xlfn.AGGREGATE(4,6,B:B)</f>
        <v>900</v>
      </c>
    </row>
    <row r="10" spans="1:7" ht="24.6" thickTop="1" thickBot="1">
      <c r="A10" s="25" t="s">
        <v>4</v>
      </c>
      <c r="B10" s="26">
        <v>10</v>
      </c>
      <c r="C10" s="26">
        <v>8</v>
      </c>
      <c r="F10" s="27" t="s">
        <v>18</v>
      </c>
      <c r="G10" s="29">
        <f>_xlfn.AGGREGATE(5,6,B:B)</f>
        <v>10</v>
      </c>
    </row>
    <row r="11" spans="1:7" ht="17.399999999999999" thickTop="1" thickBot="1">
      <c r="A11" s="25" t="s">
        <v>5</v>
      </c>
      <c r="B11" s="26">
        <v>205</v>
      </c>
      <c r="C11" s="26">
        <v>7</v>
      </c>
    </row>
    <row r="12" spans="1:7" ht="17.399999999999999" thickTop="1" thickBot="1">
      <c r="A12" s="25" t="s">
        <v>1</v>
      </c>
      <c r="B12" s="26">
        <v>300</v>
      </c>
      <c r="C12" s="26">
        <v>11</v>
      </c>
    </row>
    <row r="13" spans="1:7" ht="17.399999999999999" thickTop="1" thickBot="1">
      <c r="A13" s="25" t="s">
        <v>2</v>
      </c>
      <c r="B13" s="26">
        <v>350</v>
      </c>
      <c r="C13" s="26">
        <v>10</v>
      </c>
    </row>
    <row r="14" spans="1:7" ht="17.399999999999999" thickTop="1" thickBot="1">
      <c r="A14" s="25" t="s">
        <v>8</v>
      </c>
      <c r="B14" s="26">
        <v>400</v>
      </c>
      <c r="C14" s="26">
        <v>4</v>
      </c>
    </row>
    <row r="15" spans="1:7" ht="17.399999999999999" thickTop="1" thickBot="1">
      <c r="A15" s="25" t="s">
        <v>4</v>
      </c>
      <c r="B15" s="26" t="e">
        <f>400/0</f>
        <v>#DIV/0!</v>
      </c>
      <c r="C15" s="26">
        <v>8</v>
      </c>
    </row>
    <row r="16" spans="1:7" ht="17.399999999999999" thickTop="1" thickBot="1">
      <c r="A16" s="25" t="s">
        <v>5</v>
      </c>
      <c r="B16" s="26">
        <v>600</v>
      </c>
      <c r="C16" s="26">
        <v>2</v>
      </c>
    </row>
    <row r="17" spans="1:3" ht="17.399999999999999" thickTop="1" thickBot="1">
      <c r="A17" s="25" t="s">
        <v>1</v>
      </c>
      <c r="B17" s="26">
        <v>120</v>
      </c>
      <c r="C17" s="26">
        <v>5</v>
      </c>
    </row>
    <row r="18" spans="1:3" ht="17.399999999999999" thickTop="1" thickBot="1">
      <c r="A18" s="25" t="s">
        <v>2</v>
      </c>
      <c r="B18" s="26">
        <v>100</v>
      </c>
      <c r="C18" s="26">
        <v>8</v>
      </c>
    </row>
    <row r="19" spans="1:3" ht="17.399999999999999" thickTop="1" thickBot="1">
      <c r="A19" s="25" t="s">
        <v>9</v>
      </c>
      <c r="B19" s="26">
        <v>900</v>
      </c>
      <c r="C19" s="26">
        <v>11</v>
      </c>
    </row>
    <row r="20" spans="1:3" ht="15" thickTop="1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8BD5C-1B83-4725-B1D6-E1BD1BA4E243}">
  <sheetPr>
    <tabColor theme="8" tint="-0.249977111117893"/>
  </sheetPr>
  <dimension ref="A1:XFD22"/>
  <sheetViews>
    <sheetView workbookViewId="0">
      <selection activeCell="L2" sqref="L2"/>
    </sheetView>
  </sheetViews>
  <sheetFormatPr defaultRowHeight="14.4"/>
  <cols>
    <col min="1" max="1" width="33.88671875" style="4" bestFit="1" customWidth="1"/>
    <col min="2" max="2" width="15.77734375" style="4" customWidth="1"/>
    <col min="3" max="3" width="17.77734375" style="4" customWidth="1"/>
    <col min="4" max="4" width="15.6640625" style="4" customWidth="1"/>
    <col min="5" max="6" width="8.88671875" style="4"/>
    <col min="7" max="7" width="14.33203125" style="4" bestFit="1" customWidth="1"/>
    <col min="8" max="8" width="18.6640625" style="4" customWidth="1"/>
    <col min="9" max="10" width="8.88671875" style="4"/>
    <col min="11" max="11" width="14.33203125" style="4" bestFit="1" customWidth="1"/>
    <col min="12" max="12" width="13.5546875" style="4" customWidth="1"/>
    <col min="13" max="16381" width="8.88671875" style="4"/>
    <col min="16382" max="16382" width="11.21875" style="4" bestFit="1" customWidth="1"/>
    <col min="16383" max="16384" width="8.88671875" style="4"/>
  </cols>
  <sheetData>
    <row r="1" spans="1:12 16382:16384" ht="22.2" thickTop="1" thickBot="1">
      <c r="A1" s="19" t="s">
        <v>39</v>
      </c>
      <c r="B1" s="19" t="s">
        <v>42</v>
      </c>
      <c r="C1" s="19" t="s">
        <v>40</v>
      </c>
      <c r="D1" s="19" t="s">
        <v>41</v>
      </c>
      <c r="G1" s="6" t="s">
        <v>49</v>
      </c>
      <c r="H1" s="8">
        <f>SUM(D:D)</f>
        <v>838800</v>
      </c>
      <c r="K1" s="6" t="s">
        <v>50</v>
      </c>
      <c r="L1" s="8">
        <f>SUBTOTAL(9,D:D)</f>
        <v>838800</v>
      </c>
    </row>
    <row r="2" spans="1:12 16382:16384" ht="19.2" thickTop="1" thickBot="1">
      <c r="A2" s="20" t="s">
        <v>19</v>
      </c>
      <c r="B2" s="21" t="s">
        <v>44</v>
      </c>
      <c r="C2" s="20" t="s">
        <v>45</v>
      </c>
      <c r="D2" s="22">
        <v>60000</v>
      </c>
    </row>
    <row r="3" spans="1:12 16382:16384" ht="19.2" thickTop="1" thickBot="1">
      <c r="A3" s="20" t="s">
        <v>20</v>
      </c>
      <c r="B3" s="21" t="s">
        <v>44</v>
      </c>
      <c r="C3" s="20" t="s">
        <v>47</v>
      </c>
      <c r="D3" s="22">
        <v>55000</v>
      </c>
    </row>
    <row r="4" spans="1:12 16382:16384" ht="19.2" thickTop="1" thickBot="1">
      <c r="A4" s="20" t="s">
        <v>21</v>
      </c>
      <c r="B4" s="21" t="s">
        <v>43</v>
      </c>
      <c r="C4" s="20" t="s">
        <v>46</v>
      </c>
      <c r="D4" s="22">
        <v>50000</v>
      </c>
      <c r="XFB4" s="4" t="s">
        <v>45</v>
      </c>
      <c r="XFD4" s="7" t="s">
        <v>43</v>
      </c>
    </row>
    <row r="5" spans="1:12 16382:16384" ht="19.2" thickTop="1" thickBot="1">
      <c r="A5" s="20" t="s">
        <v>22</v>
      </c>
      <c r="B5" s="21" t="s">
        <v>43</v>
      </c>
      <c r="C5" s="20" t="s">
        <v>45</v>
      </c>
      <c r="D5" s="22">
        <v>45400</v>
      </c>
      <c r="XFB5" s="4" t="s">
        <v>47</v>
      </c>
      <c r="XFD5" s="7" t="s">
        <v>44</v>
      </c>
    </row>
    <row r="6" spans="1:12 16382:16384" ht="19.2" thickTop="1" thickBot="1">
      <c r="A6" s="20" t="s">
        <v>23</v>
      </c>
      <c r="B6" s="21" t="s">
        <v>44</v>
      </c>
      <c r="C6" s="20" t="s">
        <v>45</v>
      </c>
      <c r="D6" s="22">
        <v>40000</v>
      </c>
      <c r="XFB6" s="4" t="s">
        <v>46</v>
      </c>
    </row>
    <row r="7" spans="1:12 16382:16384" ht="19.2" thickTop="1" thickBot="1">
      <c r="A7" s="20" t="s">
        <v>24</v>
      </c>
      <c r="B7" s="21" t="s">
        <v>43</v>
      </c>
      <c r="C7" s="20" t="s">
        <v>47</v>
      </c>
      <c r="D7" s="22">
        <v>30000</v>
      </c>
      <c r="XFB7" s="4" t="s">
        <v>48</v>
      </c>
    </row>
    <row r="8" spans="1:12 16382:16384" ht="19.2" thickTop="1" thickBot="1">
      <c r="A8" s="20" t="s">
        <v>25</v>
      </c>
      <c r="B8" s="21" t="s">
        <v>43</v>
      </c>
      <c r="C8" s="20" t="s">
        <v>46</v>
      </c>
      <c r="D8" s="22">
        <v>30000</v>
      </c>
    </row>
    <row r="9" spans="1:12 16382:16384" ht="19.2" thickTop="1" thickBot="1">
      <c r="A9" s="20" t="s">
        <v>26</v>
      </c>
      <c r="B9" s="21" t="s">
        <v>43</v>
      </c>
      <c r="C9" s="20" t="s">
        <v>48</v>
      </c>
      <c r="D9" s="22">
        <v>25000</v>
      </c>
    </row>
    <row r="10" spans="1:12 16382:16384" ht="19.2" thickTop="1" thickBot="1">
      <c r="A10" s="20" t="s">
        <v>27</v>
      </c>
      <c r="B10" s="21" t="s">
        <v>44</v>
      </c>
      <c r="C10" s="20" t="s">
        <v>45</v>
      </c>
      <c r="D10" s="22">
        <v>24000</v>
      </c>
    </row>
    <row r="11" spans="1:12 16382:16384" ht="19.2" thickTop="1" thickBot="1">
      <c r="A11" s="20" t="s">
        <v>28</v>
      </c>
      <c r="B11" s="21" t="s">
        <v>43</v>
      </c>
      <c r="C11" s="20" t="s">
        <v>45</v>
      </c>
      <c r="D11" s="22">
        <v>20000</v>
      </c>
    </row>
    <row r="12" spans="1:12 16382:16384" ht="19.2" thickTop="1" thickBot="1">
      <c r="A12" s="20" t="s">
        <v>29</v>
      </c>
      <c r="B12" s="21" t="s">
        <v>43</v>
      </c>
      <c r="C12" s="20" t="s">
        <v>47</v>
      </c>
      <c r="D12" s="22">
        <v>17000</v>
      </c>
    </row>
    <row r="13" spans="1:12 16382:16384" ht="19.2" thickTop="1" thickBot="1">
      <c r="A13" s="20" t="s">
        <v>30</v>
      </c>
      <c r="B13" s="21" t="s">
        <v>43</v>
      </c>
      <c r="C13" s="20" t="s">
        <v>48</v>
      </c>
      <c r="D13" s="22">
        <v>15000</v>
      </c>
    </row>
    <row r="14" spans="1:12 16382:16384" ht="19.2" thickTop="1" thickBot="1">
      <c r="A14" s="20" t="s">
        <v>31</v>
      </c>
      <c r="B14" s="21" t="s">
        <v>44</v>
      </c>
      <c r="C14" s="20" t="s">
        <v>48</v>
      </c>
      <c r="D14" s="22">
        <v>12000</v>
      </c>
    </row>
    <row r="15" spans="1:12 16382:16384" ht="19.2" thickTop="1" thickBot="1">
      <c r="A15" s="20" t="s">
        <v>32</v>
      </c>
      <c r="B15" s="21" t="s">
        <v>44</v>
      </c>
      <c r="C15" s="20" t="s">
        <v>45</v>
      </c>
      <c r="D15" s="22">
        <v>10400</v>
      </c>
    </row>
    <row r="16" spans="1:12 16382:16384" ht="19.2" thickTop="1" thickBot="1">
      <c r="A16" s="20" t="s">
        <v>33</v>
      </c>
      <c r="B16" s="21" t="s">
        <v>43</v>
      </c>
      <c r="C16" s="20" t="s">
        <v>45</v>
      </c>
      <c r="D16" s="22">
        <v>10000</v>
      </c>
    </row>
    <row r="17" spans="1:4" ht="19.2" thickTop="1" thickBot="1">
      <c r="A17" s="20" t="s">
        <v>34</v>
      </c>
      <c r="B17" s="21" t="s">
        <v>43</v>
      </c>
      <c r="C17" s="20" t="s">
        <v>47</v>
      </c>
      <c r="D17" s="22">
        <v>80000</v>
      </c>
    </row>
    <row r="18" spans="1:4" ht="19.2" thickTop="1" thickBot="1">
      <c r="A18" s="20" t="s">
        <v>35</v>
      </c>
      <c r="B18" s="21" t="s">
        <v>44</v>
      </c>
      <c r="C18" s="20" t="s">
        <v>48</v>
      </c>
      <c r="D18" s="22">
        <v>4000</v>
      </c>
    </row>
    <row r="19" spans="1:4" ht="19.2" thickTop="1" thickBot="1">
      <c r="A19" s="20" t="s">
        <v>36</v>
      </c>
      <c r="B19" s="21" t="s">
        <v>44</v>
      </c>
      <c r="C19" s="20" t="s">
        <v>48</v>
      </c>
      <c r="D19" s="22">
        <v>155000</v>
      </c>
    </row>
    <row r="20" spans="1:4" ht="19.2" thickTop="1" thickBot="1">
      <c r="A20" s="23" t="s">
        <v>37</v>
      </c>
      <c r="B20" s="21" t="s">
        <v>43</v>
      </c>
      <c r="C20" s="20" t="s">
        <v>45</v>
      </c>
      <c r="D20" s="22">
        <v>84000</v>
      </c>
    </row>
    <row r="21" spans="1:4" ht="19.2" thickTop="1" thickBot="1">
      <c r="A21" s="23" t="s">
        <v>38</v>
      </c>
      <c r="B21" s="21" t="s">
        <v>44</v>
      </c>
      <c r="C21" s="20" t="s">
        <v>48</v>
      </c>
      <c r="D21" s="22">
        <v>72000</v>
      </c>
    </row>
    <row r="22" spans="1:4" ht="15" thickTop="1"/>
  </sheetData>
  <autoFilter ref="A1:D21" xr:uid="{D7C8BD5C-1B83-4725-B1D6-E1BD1BA4E243}"/>
  <phoneticPr fontId="19" type="noConversion"/>
  <dataValidations count="2">
    <dataValidation type="list" allowBlank="1" showInputMessage="1" showErrorMessage="1" sqref="B2:B21 G5 K2:K16" xr:uid="{8AE9024B-C777-484B-A278-136E8A61BA6F}">
      <formula1>$XFD$4:$XFD$5</formula1>
    </dataValidation>
    <dataValidation type="list" allowBlank="1" showInputMessage="1" showErrorMessage="1" sqref="C2:C21 G2" xr:uid="{4BB30890-C59B-48AB-80D7-3B7FD4BAA3AB}">
      <formula1>$XFB$4:$XFB$7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C5465-7E23-4F02-8C61-B50158877B4D}">
  <sheetPr>
    <tabColor rgb="FFFF00FF"/>
  </sheetPr>
  <dimension ref="A1:H31"/>
  <sheetViews>
    <sheetView tabSelected="1" workbookViewId="0">
      <selection activeCell="H7" sqref="H7"/>
    </sheetView>
  </sheetViews>
  <sheetFormatPr defaultRowHeight="14.4"/>
  <cols>
    <col min="1" max="1" width="16.6640625" style="9" bestFit="1" customWidth="1"/>
    <col min="2" max="2" width="11.77734375" style="9" bestFit="1" customWidth="1"/>
    <col min="3" max="3" width="15.44140625" style="9" bestFit="1" customWidth="1"/>
    <col min="4" max="4" width="9.44140625" style="9" bestFit="1" customWidth="1"/>
    <col min="5" max="5" width="11.21875" style="9" bestFit="1" customWidth="1"/>
    <col min="6" max="6" width="1.5546875" style="13" bestFit="1" customWidth="1"/>
    <col min="7" max="7" width="29.21875" style="9" bestFit="1" customWidth="1"/>
    <col min="8" max="8" width="22.6640625" style="9" customWidth="1"/>
  </cols>
  <sheetData>
    <row r="1" spans="1:8" ht="31.8" thickBot="1">
      <c r="A1" s="10" t="s">
        <v>39</v>
      </c>
      <c r="B1" s="11" t="s">
        <v>51</v>
      </c>
      <c r="C1" s="10" t="s">
        <v>52</v>
      </c>
      <c r="D1" s="12" t="s">
        <v>53</v>
      </c>
      <c r="E1" s="10" t="s">
        <v>54</v>
      </c>
      <c r="F1" s="11"/>
      <c r="G1" s="11" t="s">
        <v>55</v>
      </c>
      <c r="H1" s="15">
        <f>SUBTOTAL(1,E:E)</f>
        <v>32489.655172413793</v>
      </c>
    </row>
    <row r="2" spans="1:8" ht="19.2" thickTop="1" thickBot="1">
      <c r="A2" s="18" t="s">
        <v>68</v>
      </c>
      <c r="B2" s="18" t="s">
        <v>56</v>
      </c>
      <c r="C2" s="18" t="s">
        <v>97</v>
      </c>
      <c r="D2" s="18" t="s">
        <v>57</v>
      </c>
      <c r="E2" s="18">
        <v>60000</v>
      </c>
    </row>
    <row r="3" spans="1:8" ht="19.2" thickTop="1" thickBot="1">
      <c r="A3" s="18" t="s">
        <v>69</v>
      </c>
      <c r="B3" s="18" t="s">
        <v>58</v>
      </c>
      <c r="C3" s="18" t="s">
        <v>98</v>
      </c>
      <c r="D3" s="18" t="s">
        <v>59</v>
      </c>
      <c r="E3" s="18">
        <v>55000</v>
      </c>
    </row>
    <row r="4" spans="1:8" ht="19.2" thickTop="1" thickBot="1">
      <c r="A4" s="18" t="s">
        <v>70</v>
      </c>
      <c r="B4" s="18" t="s">
        <v>60</v>
      </c>
      <c r="C4" s="18" t="s">
        <v>99</v>
      </c>
      <c r="D4" s="18" t="s">
        <v>57</v>
      </c>
      <c r="E4" s="18">
        <v>50000</v>
      </c>
    </row>
    <row r="5" spans="1:8" ht="19.2" thickTop="1" thickBot="1">
      <c r="A5" s="18" t="s">
        <v>71</v>
      </c>
      <c r="B5" s="18" t="s">
        <v>60</v>
      </c>
      <c r="C5" s="18" t="s">
        <v>99</v>
      </c>
      <c r="D5" s="18" t="s">
        <v>57</v>
      </c>
      <c r="E5" s="18">
        <v>45400</v>
      </c>
    </row>
    <row r="6" spans="1:8" ht="19.2" thickTop="1" thickBot="1">
      <c r="A6" s="18" t="s">
        <v>72</v>
      </c>
      <c r="B6" s="18" t="s">
        <v>58</v>
      </c>
      <c r="C6" s="18" t="s">
        <v>97</v>
      </c>
      <c r="D6" s="18" t="s">
        <v>59</v>
      </c>
      <c r="E6" s="18">
        <v>40000</v>
      </c>
    </row>
    <row r="7" spans="1:8" ht="19.2" thickTop="1" thickBot="1">
      <c r="A7" s="18" t="s">
        <v>73</v>
      </c>
      <c r="B7" s="18" t="s">
        <v>61</v>
      </c>
      <c r="C7" s="18" t="s">
        <v>97</v>
      </c>
      <c r="D7" s="18" t="s">
        <v>57</v>
      </c>
      <c r="E7" s="18">
        <v>30000</v>
      </c>
      <c r="G7"/>
      <c r="H7"/>
    </row>
    <row r="8" spans="1:8" ht="19.2" thickTop="1" thickBot="1">
      <c r="A8" s="18" t="s">
        <v>74</v>
      </c>
      <c r="B8" s="18" t="s">
        <v>62</v>
      </c>
      <c r="C8" s="18" t="s">
        <v>97</v>
      </c>
      <c r="D8" s="18" t="s">
        <v>59</v>
      </c>
      <c r="E8" s="18">
        <v>30000</v>
      </c>
      <c r="G8"/>
      <c r="H8"/>
    </row>
    <row r="9" spans="1:8" ht="19.2" thickTop="1" thickBot="1">
      <c r="A9" s="18" t="s">
        <v>75</v>
      </c>
      <c r="B9" s="18" t="s">
        <v>58</v>
      </c>
      <c r="C9" s="18" t="s">
        <v>97</v>
      </c>
      <c r="D9" s="18" t="s">
        <v>59</v>
      </c>
      <c r="E9" s="18">
        <v>25000</v>
      </c>
      <c r="G9"/>
      <c r="H9"/>
    </row>
    <row r="10" spans="1:8" ht="19.2" thickTop="1" thickBot="1">
      <c r="A10" s="18" t="s">
        <v>76</v>
      </c>
      <c r="B10" s="18" t="s">
        <v>63</v>
      </c>
      <c r="C10" s="18" t="s">
        <v>98</v>
      </c>
      <c r="D10" s="18" t="s">
        <v>59</v>
      </c>
      <c r="E10" s="18">
        <v>24000</v>
      </c>
      <c r="G10"/>
      <c r="H10"/>
    </row>
    <row r="11" spans="1:8" ht="19.2" thickTop="1" thickBot="1">
      <c r="A11" s="18" t="s">
        <v>77</v>
      </c>
      <c r="B11" s="18" t="s">
        <v>63</v>
      </c>
      <c r="C11" s="18" t="s">
        <v>98</v>
      </c>
      <c r="D11" s="18" t="s">
        <v>59</v>
      </c>
      <c r="E11" s="18">
        <v>20000</v>
      </c>
      <c r="G11"/>
      <c r="H11"/>
    </row>
    <row r="12" spans="1:8" ht="19.2" thickTop="1" thickBot="1">
      <c r="A12" s="18" t="s">
        <v>78</v>
      </c>
      <c r="B12" s="18" t="s">
        <v>64</v>
      </c>
      <c r="C12" s="18" t="s">
        <v>99</v>
      </c>
      <c r="D12" s="18" t="s">
        <v>57</v>
      </c>
      <c r="E12" s="18">
        <v>17000</v>
      </c>
    </row>
    <row r="13" spans="1:8" ht="19.2" thickTop="1" thickBot="1">
      <c r="A13" s="18" t="s">
        <v>79</v>
      </c>
      <c r="B13" s="18" t="s">
        <v>64</v>
      </c>
      <c r="C13" s="18" t="s">
        <v>99</v>
      </c>
      <c r="D13" s="18" t="s">
        <v>57</v>
      </c>
      <c r="E13" s="18">
        <v>15000</v>
      </c>
    </row>
    <row r="14" spans="1:8" ht="19.2" thickTop="1" thickBot="1">
      <c r="A14" s="18" t="s">
        <v>80</v>
      </c>
      <c r="B14" s="18" t="s">
        <v>58</v>
      </c>
      <c r="C14" s="18" t="s">
        <v>99</v>
      </c>
      <c r="D14" s="18" t="s">
        <v>57</v>
      </c>
      <c r="E14" s="18">
        <v>12000</v>
      </c>
    </row>
    <row r="15" spans="1:8" ht="19.2" thickTop="1" thickBot="1">
      <c r="A15" s="18" t="s">
        <v>81</v>
      </c>
      <c r="B15" s="18" t="s">
        <v>56</v>
      </c>
      <c r="C15" s="18" t="s">
        <v>97</v>
      </c>
      <c r="D15" s="18" t="s">
        <v>59</v>
      </c>
      <c r="E15" s="18">
        <v>10400</v>
      </c>
    </row>
    <row r="16" spans="1:8" ht="19.2" thickTop="1" thickBot="1">
      <c r="A16" s="18" t="s">
        <v>82</v>
      </c>
      <c r="B16" s="18" t="s">
        <v>65</v>
      </c>
      <c r="C16" s="18" t="s">
        <v>98</v>
      </c>
      <c r="D16" s="18" t="s">
        <v>57</v>
      </c>
      <c r="E16" s="18">
        <v>10000</v>
      </c>
    </row>
    <row r="17" spans="1:8" ht="19.2" thickTop="1" thickBot="1">
      <c r="A17" s="18" t="s">
        <v>83</v>
      </c>
      <c r="B17" s="18" t="s">
        <v>65</v>
      </c>
      <c r="C17" s="18" t="s">
        <v>98</v>
      </c>
      <c r="D17" s="18" t="s">
        <v>57</v>
      </c>
      <c r="E17" s="18">
        <v>80000</v>
      </c>
      <c r="H17" s="14"/>
    </row>
    <row r="18" spans="1:8" ht="19.2" thickTop="1" thickBot="1">
      <c r="A18" s="18" t="s">
        <v>84</v>
      </c>
      <c r="B18" s="18" t="s">
        <v>66</v>
      </c>
      <c r="C18" s="18" t="s">
        <v>99</v>
      </c>
      <c r="D18" s="18" t="s">
        <v>59</v>
      </c>
      <c r="E18" s="18">
        <v>4000</v>
      </c>
    </row>
    <row r="19" spans="1:8" ht="19.2" thickTop="1" thickBot="1">
      <c r="A19" s="18" t="s">
        <v>85</v>
      </c>
      <c r="B19" s="18" t="s">
        <v>56</v>
      </c>
      <c r="C19" s="18" t="s">
        <v>97</v>
      </c>
      <c r="D19" s="18" t="s">
        <v>57</v>
      </c>
      <c r="E19" s="18">
        <v>155000</v>
      </c>
    </row>
    <row r="20" spans="1:8" ht="19.2" thickTop="1" thickBot="1">
      <c r="A20" s="18" t="s">
        <v>86</v>
      </c>
      <c r="B20" s="18" t="s">
        <v>56</v>
      </c>
      <c r="C20" s="18" t="s">
        <v>98</v>
      </c>
      <c r="D20" s="18" t="s">
        <v>57</v>
      </c>
      <c r="E20" s="18">
        <v>84000</v>
      </c>
    </row>
    <row r="21" spans="1:8" ht="19.2" thickTop="1" thickBot="1">
      <c r="A21" s="18" t="s">
        <v>87</v>
      </c>
      <c r="B21" s="18" t="s">
        <v>56</v>
      </c>
      <c r="C21" s="18" t="s">
        <v>99</v>
      </c>
      <c r="D21" s="18" t="s">
        <v>57</v>
      </c>
      <c r="E21" s="18">
        <v>25000</v>
      </c>
    </row>
    <row r="22" spans="1:8" ht="19.2" thickTop="1" thickBot="1">
      <c r="A22" s="18" t="s">
        <v>88</v>
      </c>
      <c r="B22" s="18" t="s">
        <v>66</v>
      </c>
      <c r="C22" s="18" t="s">
        <v>97</v>
      </c>
      <c r="D22" s="18" t="s">
        <v>59</v>
      </c>
      <c r="E22" s="18">
        <v>24000</v>
      </c>
    </row>
    <row r="23" spans="1:8" ht="19.2" thickTop="1" thickBot="1">
      <c r="A23" s="18" t="s">
        <v>89</v>
      </c>
      <c r="B23" s="18" t="s">
        <v>56</v>
      </c>
      <c r="C23" s="18" t="s">
        <v>99</v>
      </c>
      <c r="D23" s="18" t="s">
        <v>57</v>
      </c>
      <c r="E23" s="18">
        <v>20000</v>
      </c>
    </row>
    <row r="24" spans="1:8" ht="19.2" thickTop="1" thickBot="1">
      <c r="A24" s="18" t="s">
        <v>90</v>
      </c>
      <c r="B24" s="18" t="s">
        <v>56</v>
      </c>
      <c r="C24" s="18" t="s">
        <v>98</v>
      </c>
      <c r="D24" s="18" t="s">
        <v>57</v>
      </c>
      <c r="E24" s="18">
        <v>17000</v>
      </c>
    </row>
    <row r="25" spans="1:8" ht="19.2" thickTop="1" thickBot="1">
      <c r="A25" s="18" t="s">
        <v>91</v>
      </c>
      <c r="B25" s="18" t="s">
        <v>56</v>
      </c>
      <c r="C25" s="18" t="s">
        <v>97</v>
      </c>
      <c r="D25" s="18" t="s">
        <v>57</v>
      </c>
      <c r="E25" s="18">
        <v>15000</v>
      </c>
    </row>
    <row r="26" spans="1:8" ht="19.2" thickTop="1" thickBot="1">
      <c r="A26" s="18" t="s">
        <v>92</v>
      </c>
      <c r="B26" s="18" t="s">
        <v>66</v>
      </c>
      <c r="C26" s="18" t="s">
        <v>99</v>
      </c>
      <c r="D26" s="18" t="s">
        <v>59</v>
      </c>
      <c r="E26" s="18">
        <v>12000</v>
      </c>
    </row>
    <row r="27" spans="1:8" ht="19.2" thickTop="1" thickBot="1">
      <c r="A27" s="18" t="s">
        <v>93</v>
      </c>
      <c r="B27" s="18" t="s">
        <v>56</v>
      </c>
      <c r="C27" s="18" t="s">
        <v>99</v>
      </c>
      <c r="D27" s="18" t="s">
        <v>57</v>
      </c>
      <c r="E27" s="18">
        <v>10400</v>
      </c>
      <c r="F27" s="13" t="s">
        <v>67</v>
      </c>
    </row>
    <row r="28" spans="1:8" ht="19.2" thickTop="1" thickBot="1">
      <c r="A28" s="18" t="s">
        <v>94</v>
      </c>
      <c r="B28" s="18" t="s">
        <v>56</v>
      </c>
      <c r="C28" s="18" t="s">
        <v>97</v>
      </c>
      <c r="D28" s="18" t="s">
        <v>57</v>
      </c>
      <c r="E28" s="18">
        <v>20000</v>
      </c>
    </row>
    <row r="29" spans="1:8" ht="19.2" thickTop="1" thickBot="1">
      <c r="A29" s="18" t="s">
        <v>95</v>
      </c>
      <c r="B29" s="18" t="s">
        <v>56</v>
      </c>
      <c r="C29" s="18" t="s">
        <v>97</v>
      </c>
      <c r="D29" s="18" t="s">
        <v>57</v>
      </c>
      <c r="E29" s="18">
        <v>17000</v>
      </c>
    </row>
    <row r="30" spans="1:8" ht="19.2" thickTop="1" thickBot="1">
      <c r="A30" s="18" t="s">
        <v>96</v>
      </c>
      <c r="B30" s="18" t="s">
        <v>66</v>
      </c>
      <c r="C30" s="18" t="s">
        <v>99</v>
      </c>
      <c r="D30" s="18" t="s">
        <v>59</v>
      </c>
      <c r="E30" s="18">
        <v>15000</v>
      </c>
    </row>
    <row r="31" spans="1:8" ht="15" thickTop="1"/>
  </sheetData>
  <autoFilter ref="A1:E30" xr:uid="{A9BC5465-7E23-4F02-8C61-B50158877B4D}"/>
  <dataValidations disablePrompts="1" count="4">
    <dataValidation type="custom" allowBlank="1" showInputMessage="1" showErrorMessage="1" sqref="J10" xr:uid="{032215D7-D5FF-41AE-B283-A2826CD741EE}">
      <formula1>"aaaa,bbb"</formula1>
    </dataValidation>
    <dataValidation type="list" allowBlank="1" showInputMessage="1" showErrorMessage="1" sqref="C31:C1048576" xr:uid="{3CA1A4F0-253B-4FA2-9B32-B85CDE27F74B}">
      <formula1>"CK Glasses,Ray Ban Glasses,Versace"</formula1>
    </dataValidation>
    <dataValidation type="list" allowBlank="1" showInputMessage="1" showErrorMessage="1" sqref="D2:D1048576" xr:uid="{9AC10584-4923-44D9-BD98-55D9004C22EA}">
      <formula1>"In,Out"</formula1>
    </dataValidation>
    <dataValidation type="list" allowBlank="1" showInputMessage="1" showErrorMessage="1" sqref="C2:C30" xr:uid="{022747A1-10E9-450B-A185-4AF4506FDEE0}">
      <formula1>"TV,REF,RADIO"</formula1>
    </dataValidation>
  </dataValidation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167B9B-69E3-4C66-BD8C-864006A01B87}">
  <sheetPr>
    <tabColor theme="9" tint="-0.249977111117893"/>
  </sheetPr>
  <dimension ref="A1:J23"/>
  <sheetViews>
    <sheetView workbookViewId="0">
      <selection activeCell="J3" sqref="J3:J22"/>
    </sheetView>
  </sheetViews>
  <sheetFormatPr defaultRowHeight="14.4"/>
  <cols>
    <col min="1" max="1" width="23.33203125" style="4" bestFit="1" customWidth="1"/>
    <col min="2" max="2" width="15" style="4" bestFit="1" customWidth="1"/>
    <col min="3" max="3" width="12.21875" style="4" bestFit="1" customWidth="1"/>
    <col min="4" max="4" width="15.6640625" style="4" bestFit="1" customWidth="1"/>
    <col min="5" max="5" width="11.77734375" style="4" bestFit="1" customWidth="1"/>
    <col min="6" max="6" width="13" style="4" bestFit="1" customWidth="1"/>
    <col min="7" max="7" width="10.5546875" style="4" customWidth="1"/>
    <col min="8" max="8" width="11.77734375" style="4" bestFit="1" customWidth="1"/>
    <col min="9" max="9" width="11.44140625" style="4" bestFit="1" customWidth="1"/>
    <col min="10" max="10" width="11.77734375" style="4" bestFit="1" customWidth="1"/>
    <col min="11" max="16384" width="8.88671875" style="4"/>
  </cols>
  <sheetData>
    <row r="1" spans="1:10" ht="19.2" thickTop="1" thickBot="1">
      <c r="A1" s="48" t="s">
        <v>100</v>
      </c>
      <c r="B1" s="48" t="s">
        <v>101</v>
      </c>
      <c r="C1" s="48" t="s">
        <v>102</v>
      </c>
      <c r="D1" s="50" t="s">
        <v>136</v>
      </c>
      <c r="E1" s="47" t="s">
        <v>137</v>
      </c>
      <c r="F1" s="47"/>
      <c r="G1" s="47"/>
      <c r="H1" s="47" t="s">
        <v>138</v>
      </c>
      <c r="I1" s="47"/>
      <c r="J1" s="47"/>
    </row>
    <row r="2" spans="1:10" ht="19.2" thickTop="1" thickBot="1">
      <c r="A2" s="49"/>
      <c r="B2" s="49"/>
      <c r="C2" s="49"/>
      <c r="D2" s="51"/>
      <c r="E2" s="34" t="s">
        <v>135</v>
      </c>
      <c r="F2" s="34" t="s">
        <v>134</v>
      </c>
      <c r="G2" s="34" t="s">
        <v>133</v>
      </c>
      <c r="H2" s="34" t="s">
        <v>135</v>
      </c>
      <c r="I2" s="34" t="s">
        <v>134</v>
      </c>
      <c r="J2" s="34" t="s">
        <v>133</v>
      </c>
    </row>
    <row r="3" spans="1:10" ht="19.2" thickTop="1" thickBot="1">
      <c r="A3" s="16" t="s">
        <v>103</v>
      </c>
      <c r="B3" s="17" t="s">
        <v>104</v>
      </c>
      <c r="C3" s="35" t="s">
        <v>105</v>
      </c>
      <c r="D3" s="36">
        <v>40198</v>
      </c>
      <c r="E3" s="33">
        <f ca="1">DATEDIF(D3,TODAY(),"Y")</f>
        <v>13</v>
      </c>
      <c r="F3" s="33">
        <f ca="1">DATEDIF(D3,TODAY(),"m")</f>
        <v>161</v>
      </c>
      <c r="G3" s="33">
        <f ca="1">DATEDIF(D3,TODAY(),"D")</f>
        <v>4915</v>
      </c>
      <c r="H3" s="33">
        <f ca="1">DATEDIF(D3,TODAY(),"Y")</f>
        <v>13</v>
      </c>
      <c r="I3" s="33">
        <f ca="1">DATEDIF(D3,TODAY(),"ym")</f>
        <v>5</v>
      </c>
      <c r="J3" s="33">
        <f ca="1">DATEDIF(D3,TODAY(),"MD")</f>
        <v>16</v>
      </c>
    </row>
    <row r="4" spans="1:10" ht="19.2" thickTop="1" thickBot="1">
      <c r="A4" s="16" t="s">
        <v>106</v>
      </c>
      <c r="B4" s="17" t="s">
        <v>107</v>
      </c>
      <c r="C4" s="35" t="s">
        <v>108</v>
      </c>
      <c r="D4" s="36">
        <v>36549</v>
      </c>
      <c r="E4" s="33">
        <f t="shared" ref="E4:E22" ca="1" si="0">DATEDIF(D4,TODAY(),"Y")</f>
        <v>23</v>
      </c>
      <c r="F4" s="33">
        <f t="shared" ref="F4:F22" ca="1" si="1">DATEDIF(D4,TODAY(),"m")</f>
        <v>281</v>
      </c>
      <c r="G4" s="33">
        <f t="shared" ref="G4:G22" ca="1" si="2">DATEDIF(D4,TODAY(),"D")</f>
        <v>8564</v>
      </c>
      <c r="H4" s="33">
        <f t="shared" ref="H4:H22" ca="1" si="3">DATEDIF(D4,TODAY(),"Y")</f>
        <v>23</v>
      </c>
      <c r="I4" s="33">
        <f t="shared" ref="I4:I22" ca="1" si="4">DATEDIF(D4,TODAY(),"ym")</f>
        <v>5</v>
      </c>
      <c r="J4" s="33">
        <f t="shared" ref="J4:J22" ca="1" si="5">DATEDIF(D4,TODAY(),"MD")</f>
        <v>12</v>
      </c>
    </row>
    <row r="5" spans="1:10" ht="19.2" thickTop="1" thickBot="1">
      <c r="A5" s="16" t="s">
        <v>109</v>
      </c>
      <c r="B5" s="17" t="s">
        <v>110</v>
      </c>
      <c r="C5" s="35" t="s">
        <v>105</v>
      </c>
      <c r="D5" s="36">
        <v>39538</v>
      </c>
      <c r="E5" s="33">
        <f t="shared" ca="1" si="0"/>
        <v>15</v>
      </c>
      <c r="F5" s="33">
        <f t="shared" ca="1" si="1"/>
        <v>183</v>
      </c>
      <c r="G5" s="33">
        <f t="shared" ca="1" si="2"/>
        <v>5575</v>
      </c>
      <c r="H5" s="33">
        <f t="shared" ca="1" si="3"/>
        <v>15</v>
      </c>
      <c r="I5" s="33">
        <f t="shared" ca="1" si="4"/>
        <v>3</v>
      </c>
      <c r="J5" s="33">
        <f t="shared" ca="1" si="5"/>
        <v>5</v>
      </c>
    </row>
    <row r="6" spans="1:10" ht="19.2" thickTop="1" thickBot="1">
      <c r="A6" s="16" t="s">
        <v>111</v>
      </c>
      <c r="B6" s="17" t="s">
        <v>112</v>
      </c>
      <c r="C6" s="35" t="s">
        <v>108</v>
      </c>
      <c r="D6" s="36">
        <v>39704</v>
      </c>
      <c r="E6" s="33">
        <f t="shared" ca="1" si="0"/>
        <v>14</v>
      </c>
      <c r="F6" s="33">
        <f t="shared" ca="1" si="1"/>
        <v>177</v>
      </c>
      <c r="G6" s="33">
        <f t="shared" ca="1" si="2"/>
        <v>5409</v>
      </c>
      <c r="H6" s="33">
        <f t="shared" ca="1" si="3"/>
        <v>14</v>
      </c>
      <c r="I6" s="33">
        <f t="shared" ca="1" si="4"/>
        <v>9</v>
      </c>
      <c r="J6" s="33">
        <f t="shared" ca="1" si="5"/>
        <v>23</v>
      </c>
    </row>
    <row r="7" spans="1:10" ht="19.2" thickTop="1" thickBot="1">
      <c r="A7" s="16" t="s">
        <v>113</v>
      </c>
      <c r="B7" s="17" t="s">
        <v>114</v>
      </c>
      <c r="C7" s="35" t="s">
        <v>108</v>
      </c>
      <c r="D7" s="36">
        <v>36082</v>
      </c>
      <c r="E7" s="33">
        <f t="shared" ca="1" si="0"/>
        <v>24</v>
      </c>
      <c r="F7" s="33">
        <f t="shared" ca="1" si="1"/>
        <v>296</v>
      </c>
      <c r="G7" s="33">
        <f t="shared" ca="1" si="2"/>
        <v>9031</v>
      </c>
      <c r="H7" s="33">
        <f t="shared" ca="1" si="3"/>
        <v>24</v>
      </c>
      <c r="I7" s="33">
        <f t="shared" ca="1" si="4"/>
        <v>8</v>
      </c>
      <c r="J7" s="33">
        <f t="shared" ca="1" si="5"/>
        <v>22</v>
      </c>
    </row>
    <row r="8" spans="1:10" ht="19.2" thickTop="1" thickBot="1">
      <c r="A8" s="16" t="s">
        <v>115</v>
      </c>
      <c r="B8" s="17" t="s">
        <v>116</v>
      </c>
      <c r="C8" s="35" t="s">
        <v>105</v>
      </c>
      <c r="D8" s="36">
        <v>36479</v>
      </c>
      <c r="E8" s="33">
        <f t="shared" ca="1" si="0"/>
        <v>23</v>
      </c>
      <c r="F8" s="33">
        <f t="shared" ca="1" si="1"/>
        <v>283</v>
      </c>
      <c r="G8" s="33">
        <f t="shared" ca="1" si="2"/>
        <v>8634</v>
      </c>
      <c r="H8" s="33">
        <f t="shared" ca="1" si="3"/>
        <v>23</v>
      </c>
      <c r="I8" s="33">
        <f t="shared" ca="1" si="4"/>
        <v>7</v>
      </c>
      <c r="J8" s="33">
        <f t="shared" ca="1" si="5"/>
        <v>21</v>
      </c>
    </row>
    <row r="9" spans="1:10" ht="19.2" thickTop="1" thickBot="1">
      <c r="A9" s="16" t="s">
        <v>117</v>
      </c>
      <c r="B9" s="17" t="s">
        <v>116</v>
      </c>
      <c r="C9" s="35" t="s">
        <v>108</v>
      </c>
      <c r="D9" s="36">
        <v>40501</v>
      </c>
      <c r="E9" s="33">
        <f t="shared" ca="1" si="0"/>
        <v>12</v>
      </c>
      <c r="F9" s="33">
        <f t="shared" ca="1" si="1"/>
        <v>151</v>
      </c>
      <c r="G9" s="33">
        <f t="shared" ca="1" si="2"/>
        <v>4612</v>
      </c>
      <c r="H9" s="33">
        <f t="shared" ca="1" si="3"/>
        <v>12</v>
      </c>
      <c r="I9" s="33">
        <f t="shared" ca="1" si="4"/>
        <v>7</v>
      </c>
      <c r="J9" s="33">
        <f t="shared" ca="1" si="5"/>
        <v>17</v>
      </c>
    </row>
    <row r="10" spans="1:10" ht="19.2" thickTop="1" thickBot="1">
      <c r="A10" s="16" t="s">
        <v>118</v>
      </c>
      <c r="B10" s="17" t="s">
        <v>104</v>
      </c>
      <c r="C10" s="35" t="s">
        <v>108</v>
      </c>
      <c r="D10" s="36">
        <v>36249</v>
      </c>
      <c r="E10" s="33">
        <f t="shared" ca="1" si="0"/>
        <v>24</v>
      </c>
      <c r="F10" s="33">
        <f t="shared" ca="1" si="1"/>
        <v>291</v>
      </c>
      <c r="G10" s="33">
        <f t="shared" ca="1" si="2"/>
        <v>8864</v>
      </c>
      <c r="H10" s="33">
        <f t="shared" ca="1" si="3"/>
        <v>24</v>
      </c>
      <c r="I10" s="33">
        <f t="shared" ca="1" si="4"/>
        <v>3</v>
      </c>
      <c r="J10" s="33">
        <f t="shared" ca="1" si="5"/>
        <v>6</v>
      </c>
    </row>
    <row r="11" spans="1:10" ht="19.2" thickTop="1" thickBot="1">
      <c r="A11" s="16" t="s">
        <v>119</v>
      </c>
      <c r="B11" s="17" t="s">
        <v>110</v>
      </c>
      <c r="C11" s="35" t="s">
        <v>105</v>
      </c>
      <c r="D11" s="36">
        <v>40259</v>
      </c>
      <c r="E11" s="33">
        <f t="shared" ca="1" si="0"/>
        <v>13</v>
      </c>
      <c r="F11" s="33">
        <f t="shared" ca="1" si="1"/>
        <v>159</v>
      </c>
      <c r="G11" s="33">
        <f t="shared" ca="1" si="2"/>
        <v>4854</v>
      </c>
      <c r="H11" s="33">
        <f t="shared" ca="1" si="3"/>
        <v>13</v>
      </c>
      <c r="I11" s="33">
        <f t="shared" ca="1" si="4"/>
        <v>3</v>
      </c>
      <c r="J11" s="33">
        <f t="shared" ca="1" si="5"/>
        <v>14</v>
      </c>
    </row>
    <row r="12" spans="1:10" ht="19.2" thickTop="1" thickBot="1">
      <c r="A12" s="16" t="s">
        <v>120</v>
      </c>
      <c r="B12" s="17" t="s">
        <v>107</v>
      </c>
      <c r="C12" s="35" t="s">
        <v>121</v>
      </c>
      <c r="D12" s="36">
        <v>36557</v>
      </c>
      <c r="E12" s="33">
        <f t="shared" ca="1" si="0"/>
        <v>23</v>
      </c>
      <c r="F12" s="33">
        <f t="shared" ca="1" si="1"/>
        <v>281</v>
      </c>
      <c r="G12" s="33">
        <f t="shared" ca="1" si="2"/>
        <v>8556</v>
      </c>
      <c r="H12" s="33">
        <f t="shared" ca="1" si="3"/>
        <v>23</v>
      </c>
      <c r="I12" s="33">
        <f t="shared" ca="1" si="4"/>
        <v>5</v>
      </c>
      <c r="J12" s="33">
        <f t="shared" ca="1" si="5"/>
        <v>5</v>
      </c>
    </row>
    <row r="13" spans="1:10" ht="19.2" thickTop="1" thickBot="1">
      <c r="A13" s="16" t="s">
        <v>122</v>
      </c>
      <c r="B13" s="17" t="s">
        <v>114</v>
      </c>
      <c r="C13" s="35" t="s">
        <v>123</v>
      </c>
      <c r="D13" s="36">
        <v>36340</v>
      </c>
      <c r="E13" s="33">
        <f t="shared" ca="1" si="0"/>
        <v>24</v>
      </c>
      <c r="F13" s="33">
        <f t="shared" ca="1" si="1"/>
        <v>288</v>
      </c>
      <c r="G13" s="33">
        <f t="shared" ca="1" si="2"/>
        <v>8773</v>
      </c>
      <c r="H13" s="33">
        <f t="shared" ca="1" si="3"/>
        <v>24</v>
      </c>
      <c r="I13" s="33">
        <f t="shared" ca="1" si="4"/>
        <v>0</v>
      </c>
      <c r="J13" s="33">
        <f t="shared" ca="1" si="5"/>
        <v>7</v>
      </c>
    </row>
    <row r="14" spans="1:10" ht="19.2" thickTop="1" thickBot="1">
      <c r="A14" s="16" t="s">
        <v>124</v>
      </c>
      <c r="B14" s="17" t="s">
        <v>114</v>
      </c>
      <c r="C14" s="35" t="s">
        <v>108</v>
      </c>
      <c r="D14" s="36">
        <v>40474</v>
      </c>
      <c r="E14" s="33">
        <f t="shared" ca="1" si="0"/>
        <v>12</v>
      </c>
      <c r="F14" s="33">
        <f t="shared" ca="1" si="1"/>
        <v>152</v>
      </c>
      <c r="G14" s="33">
        <f t="shared" ca="1" si="2"/>
        <v>4639</v>
      </c>
      <c r="H14" s="33">
        <f t="shared" ca="1" si="3"/>
        <v>12</v>
      </c>
      <c r="I14" s="33">
        <f t="shared" ca="1" si="4"/>
        <v>8</v>
      </c>
      <c r="J14" s="33">
        <f t="shared" ca="1" si="5"/>
        <v>13</v>
      </c>
    </row>
    <row r="15" spans="1:10" ht="19.2" thickTop="1" thickBot="1">
      <c r="A15" s="16" t="s">
        <v>125</v>
      </c>
      <c r="B15" s="17" t="s">
        <v>104</v>
      </c>
      <c r="C15" s="35" t="s">
        <v>108</v>
      </c>
      <c r="D15" s="36">
        <v>37229</v>
      </c>
      <c r="E15" s="33">
        <f t="shared" ca="1" si="0"/>
        <v>21</v>
      </c>
      <c r="F15" s="33">
        <f t="shared" ca="1" si="1"/>
        <v>259</v>
      </c>
      <c r="G15" s="33">
        <f t="shared" ca="1" si="2"/>
        <v>7884</v>
      </c>
      <c r="H15" s="33">
        <f t="shared" ca="1" si="3"/>
        <v>21</v>
      </c>
      <c r="I15" s="33">
        <f t="shared" ca="1" si="4"/>
        <v>7</v>
      </c>
      <c r="J15" s="33">
        <f t="shared" ca="1" si="5"/>
        <v>2</v>
      </c>
    </row>
    <row r="16" spans="1:10" ht="19.2" thickTop="1" thickBot="1">
      <c r="A16" s="16" t="s">
        <v>126</v>
      </c>
      <c r="B16" s="17" t="s">
        <v>107</v>
      </c>
      <c r="C16" s="35" t="s">
        <v>108</v>
      </c>
      <c r="D16" s="36">
        <v>39284</v>
      </c>
      <c r="E16" s="33">
        <f t="shared" ca="1" si="0"/>
        <v>15</v>
      </c>
      <c r="F16" s="33">
        <f t="shared" ca="1" si="1"/>
        <v>191</v>
      </c>
      <c r="G16" s="33">
        <f t="shared" ca="1" si="2"/>
        <v>5829</v>
      </c>
      <c r="H16" s="33">
        <f t="shared" ca="1" si="3"/>
        <v>15</v>
      </c>
      <c r="I16" s="33">
        <f t="shared" ca="1" si="4"/>
        <v>11</v>
      </c>
      <c r="J16" s="33">
        <f t="shared" ca="1" si="5"/>
        <v>15</v>
      </c>
    </row>
    <row r="17" spans="1:10" ht="19.2" thickTop="1" thickBot="1">
      <c r="A17" s="16" t="s">
        <v>127</v>
      </c>
      <c r="B17" s="17" t="s">
        <v>110</v>
      </c>
      <c r="C17" s="35" t="s">
        <v>105</v>
      </c>
      <c r="D17" s="36">
        <v>35959</v>
      </c>
      <c r="E17" s="33">
        <f t="shared" ca="1" si="0"/>
        <v>25</v>
      </c>
      <c r="F17" s="33">
        <f t="shared" ca="1" si="1"/>
        <v>300</v>
      </c>
      <c r="G17" s="33">
        <f t="shared" ca="1" si="2"/>
        <v>9154</v>
      </c>
      <c r="H17" s="33">
        <f t="shared" ca="1" si="3"/>
        <v>25</v>
      </c>
      <c r="I17" s="33">
        <f t="shared" ca="1" si="4"/>
        <v>0</v>
      </c>
      <c r="J17" s="33">
        <f t="shared" ca="1" si="5"/>
        <v>23</v>
      </c>
    </row>
    <row r="18" spans="1:10" ht="19.2" thickTop="1" thickBot="1">
      <c r="A18" s="16" t="s">
        <v>128</v>
      </c>
      <c r="B18" s="17" t="s">
        <v>112</v>
      </c>
      <c r="C18" s="35" t="s">
        <v>108</v>
      </c>
      <c r="D18" s="37">
        <v>40313</v>
      </c>
      <c r="E18" s="33">
        <f t="shared" ca="1" si="0"/>
        <v>13</v>
      </c>
      <c r="F18" s="33">
        <f t="shared" ca="1" si="1"/>
        <v>157</v>
      </c>
      <c r="G18" s="33">
        <f t="shared" ca="1" si="2"/>
        <v>4800</v>
      </c>
      <c r="H18" s="33">
        <f t="shared" ca="1" si="3"/>
        <v>13</v>
      </c>
      <c r="I18" s="33">
        <f t="shared" ca="1" si="4"/>
        <v>1</v>
      </c>
      <c r="J18" s="33">
        <f t="shared" ca="1" si="5"/>
        <v>21</v>
      </c>
    </row>
    <row r="19" spans="1:10" ht="19.2" thickTop="1" thickBot="1">
      <c r="A19" s="16" t="s">
        <v>129</v>
      </c>
      <c r="B19" s="17" t="s">
        <v>114</v>
      </c>
      <c r="C19" s="35" t="s">
        <v>108</v>
      </c>
      <c r="D19" s="36">
        <v>39199</v>
      </c>
      <c r="E19" s="33">
        <f t="shared" ca="1" si="0"/>
        <v>16</v>
      </c>
      <c r="F19" s="33">
        <f t="shared" ca="1" si="1"/>
        <v>194</v>
      </c>
      <c r="G19" s="33">
        <f t="shared" ca="1" si="2"/>
        <v>5914</v>
      </c>
      <c r="H19" s="33">
        <f t="shared" ca="1" si="3"/>
        <v>16</v>
      </c>
      <c r="I19" s="33">
        <f t="shared" ca="1" si="4"/>
        <v>2</v>
      </c>
      <c r="J19" s="33">
        <f t="shared" ca="1" si="5"/>
        <v>9</v>
      </c>
    </row>
    <row r="20" spans="1:10" ht="19.2" thickTop="1" thickBot="1">
      <c r="A20" s="16" t="s">
        <v>130</v>
      </c>
      <c r="B20" s="17" t="s">
        <v>116</v>
      </c>
      <c r="C20" s="35" t="s">
        <v>105</v>
      </c>
      <c r="D20" s="36">
        <v>40591</v>
      </c>
      <c r="E20" s="33">
        <f t="shared" ca="1" si="0"/>
        <v>12</v>
      </c>
      <c r="F20" s="33">
        <f t="shared" ca="1" si="1"/>
        <v>148</v>
      </c>
      <c r="G20" s="33">
        <f t="shared" ca="1" si="2"/>
        <v>4522</v>
      </c>
      <c r="H20" s="33">
        <f t="shared" ca="1" si="3"/>
        <v>12</v>
      </c>
      <c r="I20" s="33">
        <f t="shared" ca="1" si="4"/>
        <v>4</v>
      </c>
      <c r="J20" s="33">
        <f t="shared" ca="1" si="5"/>
        <v>19</v>
      </c>
    </row>
    <row r="21" spans="1:10" ht="19.2" thickTop="1" thickBot="1">
      <c r="A21" s="17" t="s">
        <v>131</v>
      </c>
      <c r="B21" s="17" t="s">
        <v>116</v>
      </c>
      <c r="C21" s="35" t="s">
        <v>108</v>
      </c>
      <c r="D21" s="36">
        <v>39157</v>
      </c>
      <c r="E21" s="33">
        <f t="shared" ca="1" si="0"/>
        <v>16</v>
      </c>
      <c r="F21" s="33">
        <f t="shared" ca="1" si="1"/>
        <v>195</v>
      </c>
      <c r="G21" s="33">
        <f t="shared" ca="1" si="2"/>
        <v>5956</v>
      </c>
      <c r="H21" s="33">
        <f t="shared" ca="1" si="3"/>
        <v>16</v>
      </c>
      <c r="I21" s="33">
        <f t="shared" ca="1" si="4"/>
        <v>3</v>
      </c>
      <c r="J21" s="33">
        <f t="shared" ca="1" si="5"/>
        <v>20</v>
      </c>
    </row>
    <row r="22" spans="1:10" ht="19.2" thickTop="1" thickBot="1">
      <c r="A22" s="17" t="s">
        <v>132</v>
      </c>
      <c r="B22" s="17" t="s">
        <v>112</v>
      </c>
      <c r="C22" s="35" t="s">
        <v>121</v>
      </c>
      <c r="D22" s="36">
        <v>36084</v>
      </c>
      <c r="E22" s="33">
        <f t="shared" ca="1" si="0"/>
        <v>24</v>
      </c>
      <c r="F22" s="33">
        <f t="shared" ca="1" si="1"/>
        <v>296</v>
      </c>
      <c r="G22" s="33">
        <f t="shared" ca="1" si="2"/>
        <v>9029</v>
      </c>
      <c r="H22" s="33">
        <f t="shared" ca="1" si="3"/>
        <v>24</v>
      </c>
      <c r="I22" s="33">
        <f t="shared" ca="1" si="4"/>
        <v>8</v>
      </c>
      <c r="J22" s="33">
        <f t="shared" ca="1" si="5"/>
        <v>20</v>
      </c>
    </row>
    <row r="23" spans="1:10" ht="15" thickTop="1"/>
  </sheetData>
  <mergeCells count="6">
    <mergeCell ref="H1:J1"/>
    <mergeCell ref="C1:C2"/>
    <mergeCell ref="A1:A2"/>
    <mergeCell ref="B1:B2"/>
    <mergeCell ref="D1:D2"/>
    <mergeCell ref="E1:G1"/>
  </mergeCells>
  <conditionalFormatting sqref="D3:D22 D1 E2:J2">
    <cfRule type="timePeriod" dxfId="3" priority="2" timePeriod="lastMonth">
      <formula>AND(MONTH(D1)=MONTH(EDATE(TODAY(),0-1)),YEAR(D1)=YEAR(EDATE(TODAY(),0-1)))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F515B-8FFD-46D7-89F9-A29AA4BB756B}">
  <sheetPr>
    <tabColor rgb="FF00FF00"/>
  </sheetPr>
  <dimension ref="A1:E6"/>
  <sheetViews>
    <sheetView workbookViewId="0">
      <selection activeCell="E3" sqref="E3"/>
    </sheetView>
  </sheetViews>
  <sheetFormatPr defaultRowHeight="14.4"/>
  <cols>
    <col min="1" max="1" width="38.77734375" style="4" customWidth="1"/>
    <col min="2" max="2" width="26.5546875" style="4" customWidth="1"/>
    <col min="3" max="3" width="15" style="4" customWidth="1"/>
    <col min="4" max="4" width="14.5546875" style="4" customWidth="1"/>
    <col min="5" max="5" width="11.44140625" style="4" customWidth="1"/>
    <col min="6" max="16384" width="8.88671875" style="4"/>
  </cols>
  <sheetData>
    <row r="1" spans="1:5" ht="27" thickTop="1" thickBot="1">
      <c r="A1" s="52" t="s">
        <v>100</v>
      </c>
      <c r="B1" s="52" t="s">
        <v>140</v>
      </c>
      <c r="C1" s="52" t="s">
        <v>139</v>
      </c>
      <c r="D1" s="52"/>
      <c r="E1" s="52"/>
    </row>
    <row r="2" spans="1:5" ht="27" thickTop="1" thickBot="1">
      <c r="A2" s="52"/>
      <c r="B2" s="52"/>
      <c r="C2" s="38" t="s">
        <v>141</v>
      </c>
      <c r="D2" s="38" t="s">
        <v>142</v>
      </c>
      <c r="E2" s="38" t="s">
        <v>143</v>
      </c>
    </row>
    <row r="3" spans="1:5" ht="27" thickTop="1" thickBot="1">
      <c r="A3" s="39" t="s">
        <v>144</v>
      </c>
      <c r="B3" s="40">
        <v>36781</v>
      </c>
      <c r="C3" s="39">
        <f ca="1">DATEDIF(B3,TODAY(),"Y")</f>
        <v>22</v>
      </c>
      <c r="D3" s="39">
        <f ca="1">DATEDIF(B3,TODAY(),"ym")</f>
        <v>9</v>
      </c>
      <c r="E3" s="39">
        <f ca="1">DATEDIF(B3,TODAY(),"MD")</f>
        <v>24</v>
      </c>
    </row>
    <row r="4" spans="1:5" ht="15" thickTop="1"/>
    <row r="6" spans="1:5">
      <c r="A6" s="46"/>
      <c r="B6" s="45"/>
    </row>
  </sheetData>
  <mergeCells count="3">
    <mergeCell ref="C1:E1"/>
    <mergeCell ref="B1:B2"/>
    <mergeCell ref="A1:A2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52608-1150-490E-B928-AF21E51A9BFF}">
  <sheetPr>
    <tabColor rgb="FF142AF8"/>
  </sheetPr>
  <dimension ref="A1:M81"/>
  <sheetViews>
    <sheetView workbookViewId="0">
      <selection activeCell="K8" sqref="K8"/>
    </sheetView>
  </sheetViews>
  <sheetFormatPr defaultRowHeight="14.4"/>
  <cols>
    <col min="1" max="1" width="8.88671875" style="4"/>
    <col min="2" max="2" width="10.88671875" style="4" bestFit="1" customWidth="1"/>
    <col min="3" max="3" width="11.21875" style="4" bestFit="1" customWidth="1"/>
    <col min="4" max="4" width="10.21875" style="4" bestFit="1" customWidth="1"/>
    <col min="5" max="6" width="8.88671875" style="4"/>
    <col min="7" max="7" width="10.6640625" style="4" bestFit="1" customWidth="1"/>
    <col min="8" max="8" width="8.77734375" style="4" customWidth="1"/>
    <col min="9" max="16384" width="8.88671875" style="4"/>
  </cols>
  <sheetData>
    <row r="1" spans="1:13" ht="26.4" thickTop="1" thickBot="1">
      <c r="A1" s="43" t="s">
        <v>145</v>
      </c>
      <c r="B1" s="43" t="s">
        <v>146</v>
      </c>
      <c r="C1" s="43" t="s">
        <v>163</v>
      </c>
      <c r="D1" s="43" t="s">
        <v>147</v>
      </c>
      <c r="E1" s="1"/>
      <c r="F1" s="1"/>
      <c r="G1" s="1"/>
      <c r="H1" s="1"/>
      <c r="I1" s="1"/>
      <c r="J1" s="1"/>
      <c r="K1" s="1"/>
      <c r="L1" s="1"/>
      <c r="M1" s="1"/>
    </row>
    <row r="2" spans="1:13" ht="19.8" thickTop="1" thickBot="1">
      <c r="A2" s="44" t="s">
        <v>148</v>
      </c>
      <c r="B2" s="44" t="s">
        <v>149</v>
      </c>
      <c r="C2" s="44" t="s">
        <v>150</v>
      </c>
      <c r="D2" s="44">
        <v>546</v>
      </c>
      <c r="E2" s="1"/>
      <c r="F2" s="1"/>
      <c r="G2" s="53" t="s">
        <v>151</v>
      </c>
      <c r="H2" s="53"/>
      <c r="I2" s="1"/>
      <c r="J2" s="1"/>
      <c r="K2" s="1"/>
      <c r="L2" s="1"/>
      <c r="M2" s="1"/>
    </row>
    <row r="3" spans="1:13" ht="19.8" thickTop="1" thickBot="1">
      <c r="A3" s="44" t="s">
        <v>148</v>
      </c>
      <c r="B3" s="44" t="s">
        <v>152</v>
      </c>
      <c r="C3" s="41" t="s">
        <v>153</v>
      </c>
      <c r="D3" s="44">
        <v>519</v>
      </c>
      <c r="E3" s="1"/>
      <c r="F3" s="1"/>
      <c r="G3" s="54"/>
      <c r="H3" s="54"/>
      <c r="I3" s="1"/>
      <c r="J3" s="1"/>
      <c r="K3" s="1"/>
      <c r="L3" s="1"/>
      <c r="M3" s="1"/>
    </row>
    <row r="4" spans="1:13" ht="19.8" thickTop="1" thickBot="1">
      <c r="A4" s="44" t="s">
        <v>154</v>
      </c>
      <c r="B4" s="44" t="s">
        <v>149</v>
      </c>
      <c r="C4" s="44" t="s">
        <v>150</v>
      </c>
      <c r="D4" s="44">
        <v>492</v>
      </c>
      <c r="E4" s="1"/>
      <c r="F4" s="44" t="s">
        <v>155</v>
      </c>
      <c r="G4" s="44"/>
      <c r="H4" s="44"/>
      <c r="I4" s="42">
        <f>SUMIFS(D:D,A:A,$F$4)</f>
        <v>2381</v>
      </c>
      <c r="K4" s="1"/>
      <c r="L4" s="1"/>
      <c r="M4" s="1"/>
    </row>
    <row r="5" spans="1:13" ht="19.8" thickTop="1" thickBot="1">
      <c r="A5" s="44" t="s">
        <v>154</v>
      </c>
      <c r="B5" s="44" t="s">
        <v>152</v>
      </c>
      <c r="C5" s="41" t="s">
        <v>153</v>
      </c>
      <c r="D5" s="44">
        <v>559</v>
      </c>
      <c r="E5" s="1"/>
      <c r="F5" s="44" t="s">
        <v>156</v>
      </c>
      <c r="G5" s="44" t="s">
        <v>152</v>
      </c>
      <c r="H5" s="44"/>
      <c r="I5" s="42">
        <f>SUMIFS(D:D,A:A,$F$5,B:B,$G$5)</f>
        <v>420</v>
      </c>
      <c r="K5" s="1"/>
      <c r="L5" s="1"/>
      <c r="M5" s="1"/>
    </row>
    <row r="6" spans="1:13" ht="19.8" thickTop="1" thickBot="1">
      <c r="A6" s="44" t="s">
        <v>154</v>
      </c>
      <c r="B6" s="44" t="s">
        <v>149</v>
      </c>
      <c r="C6" s="44" t="s">
        <v>150</v>
      </c>
      <c r="D6" s="44">
        <v>591</v>
      </c>
      <c r="E6" s="1"/>
      <c r="F6" s="44"/>
      <c r="G6" s="44"/>
      <c r="H6" s="44"/>
      <c r="I6" s="42"/>
      <c r="K6" s="1"/>
      <c r="L6" s="1"/>
      <c r="M6" s="1"/>
    </row>
    <row r="7" spans="1:13" ht="19.8" thickTop="1" thickBot="1">
      <c r="A7" s="44" t="s">
        <v>154</v>
      </c>
      <c r="B7" s="44" t="s">
        <v>149</v>
      </c>
      <c r="C7" s="41" t="s">
        <v>153</v>
      </c>
      <c r="D7" s="44">
        <v>535</v>
      </c>
      <c r="E7" s="1"/>
      <c r="F7" s="44" t="s">
        <v>154</v>
      </c>
      <c r="G7" s="44" t="s">
        <v>149</v>
      </c>
      <c r="H7" s="44" t="s">
        <v>150</v>
      </c>
      <c r="I7" s="42">
        <f>SUMIFS(D:D,A:A,$F$7,B:B,$G$7,C:C,$H$7)</f>
        <v>1083</v>
      </c>
      <c r="K7" s="1">
        <f>SUMIFS(D:D,A:A,$F$7,B:B,$G$7,C:C,$H$7,D:D,"&gt;300")</f>
        <v>1083</v>
      </c>
      <c r="L7" s="1"/>
      <c r="M7" s="1"/>
    </row>
    <row r="8" spans="1:13" ht="19.8" thickTop="1" thickBot="1">
      <c r="A8" s="44" t="s">
        <v>154</v>
      </c>
      <c r="B8" s="44" t="s">
        <v>152</v>
      </c>
      <c r="C8" s="44" t="s">
        <v>150</v>
      </c>
      <c r="D8" s="44">
        <v>550</v>
      </c>
      <c r="E8" s="1"/>
      <c r="F8" s="44" t="s">
        <v>157</v>
      </c>
      <c r="G8" s="44" t="s">
        <v>149</v>
      </c>
      <c r="H8" s="44" t="s">
        <v>158</v>
      </c>
      <c r="I8" s="42">
        <f>SUMIFS(D:D,A:A,$F$8,B:B,$G$8,D:D,$H$8)</f>
        <v>1755</v>
      </c>
      <c r="J8" s="1"/>
      <c r="K8" s="1"/>
      <c r="L8" s="1"/>
      <c r="M8" s="1"/>
    </row>
    <row r="9" spans="1:13" ht="19.8" thickTop="1" thickBot="1">
      <c r="A9" s="44" t="s">
        <v>154</v>
      </c>
      <c r="B9" s="44" t="s">
        <v>159</v>
      </c>
      <c r="C9" s="41" t="s">
        <v>153</v>
      </c>
      <c r="D9" s="44">
        <v>517</v>
      </c>
      <c r="E9" s="1"/>
      <c r="F9" s="1"/>
      <c r="G9" s="1"/>
      <c r="H9" s="1"/>
      <c r="I9" s="1"/>
      <c r="J9" s="1"/>
      <c r="K9" s="1"/>
      <c r="L9" s="1"/>
      <c r="M9" s="1"/>
    </row>
    <row r="10" spans="1:13" ht="19.8" thickTop="1" thickBot="1">
      <c r="A10" s="44" t="s">
        <v>154</v>
      </c>
      <c r="B10" s="44" t="s">
        <v>152</v>
      </c>
      <c r="C10" s="44" t="s">
        <v>150</v>
      </c>
      <c r="D10" s="44">
        <v>449</v>
      </c>
      <c r="E10" s="1"/>
      <c r="F10" s="1"/>
      <c r="G10" s="1"/>
      <c r="H10" s="1"/>
      <c r="I10" s="1"/>
      <c r="J10" s="1"/>
      <c r="K10" s="1"/>
      <c r="L10" s="1"/>
      <c r="M10" s="1"/>
    </row>
    <row r="11" spans="1:13" ht="19.8" thickTop="1" thickBot="1">
      <c r="A11" s="44" t="s">
        <v>154</v>
      </c>
      <c r="B11" s="44" t="s">
        <v>149</v>
      </c>
      <c r="C11" s="41" t="s">
        <v>153</v>
      </c>
      <c r="D11" s="44">
        <v>410</v>
      </c>
      <c r="E11" s="1"/>
      <c r="F11" s="1"/>
      <c r="G11" s="53" t="s">
        <v>160</v>
      </c>
      <c r="H11" s="53"/>
      <c r="I11" s="1"/>
      <c r="J11" s="1"/>
      <c r="K11" s="1"/>
      <c r="L11" s="1"/>
      <c r="M11" s="1"/>
    </row>
    <row r="12" spans="1:13" ht="19.8" thickTop="1" thickBot="1">
      <c r="A12" s="44" t="s">
        <v>161</v>
      </c>
      <c r="B12" s="44" t="s">
        <v>149</v>
      </c>
      <c r="C12" s="44" t="s">
        <v>150</v>
      </c>
      <c r="D12" s="44">
        <v>435</v>
      </c>
      <c r="E12" s="1"/>
      <c r="F12" s="1"/>
      <c r="G12" s="54"/>
      <c r="H12" s="54"/>
      <c r="I12" s="1"/>
      <c r="J12" s="1"/>
      <c r="K12" s="1"/>
      <c r="L12" s="1"/>
      <c r="M12" s="1"/>
    </row>
    <row r="13" spans="1:13" ht="19.8" thickTop="1" thickBot="1">
      <c r="A13" s="44" t="s">
        <v>161</v>
      </c>
      <c r="B13" s="44" t="s">
        <v>159</v>
      </c>
      <c r="C13" s="41" t="s">
        <v>153</v>
      </c>
      <c r="D13" s="44">
        <v>468</v>
      </c>
      <c r="E13" s="1"/>
      <c r="F13" s="44" t="s">
        <v>148</v>
      </c>
      <c r="G13" s="44"/>
      <c r="H13" s="44"/>
      <c r="I13" s="42">
        <f>COUNTIFS(A:A,$F$13)</f>
        <v>2</v>
      </c>
      <c r="J13" s="1"/>
      <c r="K13" s="1"/>
      <c r="L13" s="1"/>
      <c r="M13" s="1"/>
    </row>
    <row r="14" spans="1:13" ht="19.8" thickTop="1" thickBot="1">
      <c r="A14" s="44" t="s">
        <v>155</v>
      </c>
      <c r="B14" s="44" t="s">
        <v>152</v>
      </c>
      <c r="C14" s="44" t="s">
        <v>150</v>
      </c>
      <c r="D14" s="44">
        <v>568</v>
      </c>
      <c r="E14" s="1"/>
      <c r="F14" s="44" t="s">
        <v>161</v>
      </c>
      <c r="G14" s="44" t="s">
        <v>149</v>
      </c>
      <c r="H14" s="44"/>
      <c r="I14" s="42">
        <f>COUNTIFS(A:A,$F$14,B:B,$G$14)</f>
        <v>7</v>
      </c>
      <c r="J14" s="1"/>
      <c r="K14" s="1"/>
      <c r="L14" s="1"/>
      <c r="M14" s="1"/>
    </row>
    <row r="15" spans="1:13" ht="19.8" thickTop="1" thickBot="1">
      <c r="A15" s="44" t="s">
        <v>155</v>
      </c>
      <c r="B15" s="44" t="s">
        <v>149</v>
      </c>
      <c r="C15" s="41" t="s">
        <v>153</v>
      </c>
      <c r="D15" s="44">
        <v>432</v>
      </c>
      <c r="E15" s="1"/>
      <c r="F15" s="44" t="s">
        <v>155</v>
      </c>
      <c r="G15" s="44" t="s">
        <v>149</v>
      </c>
      <c r="H15" s="44" t="s">
        <v>150</v>
      </c>
      <c r="I15" s="42">
        <f>COUNTIFS(A:A,$F$15,B:B,$G$15,C:C,$H$15)</f>
        <v>1</v>
      </c>
      <c r="J15" s="1"/>
      <c r="K15" s="1"/>
      <c r="L15" s="1"/>
      <c r="M15" s="1"/>
    </row>
    <row r="16" spans="1:13" ht="19.8" thickTop="1" thickBot="1">
      <c r="A16" s="44" t="s">
        <v>155</v>
      </c>
      <c r="B16" s="44" t="s">
        <v>149</v>
      </c>
      <c r="C16" s="44" t="s">
        <v>150</v>
      </c>
      <c r="D16" s="44">
        <v>431</v>
      </c>
      <c r="E16" s="1"/>
      <c r="F16" s="44" t="s">
        <v>154</v>
      </c>
      <c r="G16" s="44" t="s">
        <v>149</v>
      </c>
      <c r="H16" s="44" t="s">
        <v>158</v>
      </c>
      <c r="I16" s="42">
        <f>COUNTIFS(A:A,$F$16,B:B,$G$16,D:D,$H$16)</f>
        <v>9</v>
      </c>
      <c r="J16" s="1"/>
      <c r="K16" s="1"/>
      <c r="L16" s="1"/>
      <c r="M16" s="1"/>
    </row>
    <row r="17" spans="1:13" ht="19.8" thickTop="1" thickBot="1">
      <c r="A17" s="44" t="s">
        <v>155</v>
      </c>
      <c r="B17" s="44" t="s">
        <v>152</v>
      </c>
      <c r="C17" s="41" t="s">
        <v>153</v>
      </c>
      <c r="D17" s="44">
        <v>479</v>
      </c>
      <c r="E17" s="1"/>
      <c r="F17" s="1"/>
      <c r="G17" s="1"/>
      <c r="H17" s="1"/>
      <c r="I17" s="1"/>
      <c r="J17" s="1"/>
      <c r="K17" s="1"/>
      <c r="L17" s="1"/>
      <c r="M17" s="1"/>
    </row>
    <row r="18" spans="1:13" ht="19.8" thickTop="1" thickBot="1">
      <c r="A18" s="44" t="s">
        <v>155</v>
      </c>
      <c r="B18" s="44" t="s">
        <v>159</v>
      </c>
      <c r="C18" s="44" t="s">
        <v>150</v>
      </c>
      <c r="D18" s="44">
        <v>471</v>
      </c>
      <c r="E18" s="1"/>
      <c r="F18" s="1"/>
      <c r="G18" s="1"/>
      <c r="H18" s="1"/>
      <c r="I18" s="1"/>
      <c r="J18" s="1"/>
      <c r="K18" s="1"/>
      <c r="L18" s="1"/>
      <c r="M18" s="1"/>
    </row>
    <row r="19" spans="1:13" ht="19.8" thickTop="1" thickBot="1">
      <c r="A19" s="44" t="s">
        <v>156</v>
      </c>
      <c r="B19" s="44" t="s">
        <v>159</v>
      </c>
      <c r="C19" s="41" t="s">
        <v>153</v>
      </c>
      <c r="D19" s="44">
        <v>534</v>
      </c>
      <c r="E19" s="1"/>
      <c r="F19" s="1"/>
      <c r="G19" s="1"/>
      <c r="H19" s="1"/>
      <c r="I19" s="1"/>
      <c r="J19" s="1"/>
      <c r="K19" s="1"/>
      <c r="L19" s="1"/>
      <c r="M19" s="1"/>
    </row>
    <row r="20" spans="1:13" ht="19.8" thickTop="1" thickBot="1">
      <c r="A20" s="44" t="s">
        <v>156</v>
      </c>
      <c r="B20" s="44" t="s">
        <v>149</v>
      </c>
      <c r="C20" s="44" t="s">
        <v>150</v>
      </c>
      <c r="D20" s="44">
        <v>409</v>
      </c>
      <c r="E20" s="1"/>
      <c r="F20" s="1"/>
      <c r="G20" s="1"/>
      <c r="H20" s="1"/>
      <c r="I20" s="1"/>
      <c r="J20" s="1"/>
      <c r="K20" s="1"/>
      <c r="L20" s="1"/>
      <c r="M20" s="1"/>
    </row>
    <row r="21" spans="1:13" ht="18.600000000000001" thickTop="1" thickBot="1">
      <c r="A21" s="41" t="s">
        <v>156</v>
      </c>
      <c r="B21" s="41" t="s">
        <v>152</v>
      </c>
      <c r="C21" s="41" t="s">
        <v>153</v>
      </c>
      <c r="D21" s="41">
        <v>420</v>
      </c>
      <c r="E21" s="1"/>
      <c r="F21" s="1"/>
      <c r="G21" s="1"/>
      <c r="H21" s="1"/>
      <c r="I21" s="1"/>
      <c r="J21" s="1"/>
      <c r="K21" s="1"/>
      <c r="L21" s="1"/>
      <c r="M21" s="1"/>
    </row>
    <row r="22" spans="1:13" ht="19.8" thickTop="1" thickBot="1">
      <c r="A22" s="41" t="s">
        <v>157</v>
      </c>
      <c r="B22" s="44" t="s">
        <v>159</v>
      </c>
      <c r="C22" s="44" t="s">
        <v>150</v>
      </c>
      <c r="D22" s="44">
        <v>431</v>
      </c>
      <c r="E22" s="1"/>
      <c r="F22" s="1"/>
      <c r="G22" s="1"/>
      <c r="H22" s="1"/>
      <c r="I22" s="1"/>
      <c r="J22" s="1"/>
      <c r="K22" s="1"/>
      <c r="L22" s="1"/>
      <c r="M22" s="1"/>
    </row>
    <row r="23" spans="1:13" ht="19.8" thickTop="1" thickBot="1">
      <c r="A23" s="41" t="s">
        <v>157</v>
      </c>
      <c r="B23" s="44" t="s">
        <v>159</v>
      </c>
      <c r="C23" s="41" t="s">
        <v>153</v>
      </c>
      <c r="D23" s="41">
        <v>442</v>
      </c>
      <c r="E23" s="1"/>
      <c r="F23" s="1"/>
      <c r="G23" s="1"/>
      <c r="H23" s="1"/>
      <c r="I23" s="1"/>
      <c r="J23" s="1"/>
      <c r="K23" s="1"/>
      <c r="L23" s="1"/>
      <c r="M23" s="1"/>
    </row>
    <row r="24" spans="1:13" ht="19.8" thickTop="1" thickBot="1">
      <c r="A24" s="41" t="s">
        <v>157</v>
      </c>
      <c r="B24" s="44" t="s">
        <v>149</v>
      </c>
      <c r="C24" s="44" t="s">
        <v>150</v>
      </c>
      <c r="D24" s="44">
        <v>453</v>
      </c>
      <c r="E24" s="1"/>
      <c r="F24" s="1"/>
      <c r="G24" s="1"/>
      <c r="H24" s="1"/>
      <c r="I24" s="1"/>
      <c r="J24" s="1"/>
      <c r="K24" s="1"/>
      <c r="L24" s="1"/>
      <c r="M24" s="1"/>
    </row>
    <row r="25" spans="1:13" ht="18.600000000000001" thickTop="1" thickBot="1">
      <c r="A25" s="41" t="s">
        <v>157</v>
      </c>
      <c r="B25" s="41" t="s">
        <v>152</v>
      </c>
      <c r="C25" s="41" t="s">
        <v>153</v>
      </c>
      <c r="D25" s="41">
        <v>464</v>
      </c>
      <c r="E25" s="1"/>
      <c r="F25" s="1"/>
      <c r="G25" s="1"/>
      <c r="H25" s="1"/>
      <c r="I25" s="1"/>
      <c r="J25" s="1"/>
      <c r="K25" s="1"/>
      <c r="L25" s="1"/>
      <c r="M25" s="1"/>
    </row>
    <row r="26" spans="1:13" ht="19.8" thickTop="1" thickBot="1">
      <c r="A26" s="41" t="s">
        <v>157</v>
      </c>
      <c r="B26" s="44" t="s">
        <v>159</v>
      </c>
      <c r="C26" s="44" t="s">
        <v>150</v>
      </c>
      <c r="D26" s="44">
        <v>475</v>
      </c>
      <c r="E26" s="1"/>
      <c r="F26" s="1"/>
      <c r="G26" s="1"/>
      <c r="H26" s="1"/>
      <c r="I26" s="1"/>
      <c r="J26" s="1"/>
      <c r="K26" s="1"/>
      <c r="L26" s="1"/>
      <c r="M26" s="1"/>
    </row>
    <row r="27" spans="1:13" ht="19.8" thickTop="1" thickBot="1">
      <c r="A27" s="41" t="s">
        <v>157</v>
      </c>
      <c r="B27" s="44" t="s">
        <v>159</v>
      </c>
      <c r="C27" s="41" t="s">
        <v>153</v>
      </c>
      <c r="D27" s="41">
        <v>486</v>
      </c>
      <c r="E27" s="1"/>
      <c r="F27" s="1"/>
      <c r="G27" s="1"/>
      <c r="H27" s="1"/>
      <c r="I27" s="1"/>
      <c r="J27" s="1"/>
      <c r="K27" s="1"/>
      <c r="L27" s="1"/>
      <c r="M27" s="1"/>
    </row>
    <row r="28" spans="1:13" ht="19.8" thickTop="1" thickBot="1">
      <c r="A28" s="41" t="s">
        <v>157</v>
      </c>
      <c r="B28" s="44" t="s">
        <v>149</v>
      </c>
      <c r="C28" s="44" t="s">
        <v>150</v>
      </c>
      <c r="D28" s="44">
        <v>497</v>
      </c>
      <c r="E28" s="1"/>
      <c r="F28" s="1"/>
      <c r="G28" s="1"/>
      <c r="H28" s="1"/>
      <c r="I28" s="1"/>
      <c r="J28" s="1"/>
      <c r="K28" s="1"/>
      <c r="L28" s="1"/>
      <c r="M28" s="1"/>
    </row>
    <row r="29" spans="1:13" ht="18.600000000000001" thickTop="1" thickBot="1">
      <c r="A29" s="41" t="s">
        <v>157</v>
      </c>
      <c r="B29" s="41" t="s">
        <v>152</v>
      </c>
      <c r="C29" s="41" t="s">
        <v>153</v>
      </c>
      <c r="D29" s="41">
        <v>508</v>
      </c>
      <c r="E29" s="1"/>
      <c r="F29" s="1"/>
      <c r="G29" s="1"/>
      <c r="H29" s="1"/>
      <c r="I29" s="1"/>
      <c r="J29" s="1"/>
      <c r="K29" s="1"/>
      <c r="L29" s="1"/>
      <c r="M29" s="1"/>
    </row>
    <row r="30" spans="1:13" ht="19.8" thickTop="1" thickBot="1">
      <c r="A30" s="41" t="s">
        <v>157</v>
      </c>
      <c r="B30" s="44" t="s">
        <v>159</v>
      </c>
      <c r="C30" s="44" t="s">
        <v>150</v>
      </c>
      <c r="D30" s="44">
        <v>519</v>
      </c>
      <c r="E30" s="1"/>
      <c r="F30" s="1"/>
      <c r="G30" s="1"/>
      <c r="H30" s="1"/>
      <c r="I30" s="1"/>
      <c r="J30" s="1"/>
      <c r="K30" s="1"/>
      <c r="L30" s="1"/>
      <c r="M30" s="1"/>
    </row>
    <row r="31" spans="1:13" ht="19.8" thickTop="1" thickBot="1">
      <c r="A31" s="41" t="s">
        <v>157</v>
      </c>
      <c r="B31" s="44" t="s">
        <v>159</v>
      </c>
      <c r="C31" s="41" t="s">
        <v>153</v>
      </c>
      <c r="D31" s="41">
        <v>530</v>
      </c>
      <c r="E31" s="1"/>
      <c r="F31" s="1"/>
      <c r="G31" s="1"/>
      <c r="H31" s="1"/>
      <c r="I31" s="1"/>
      <c r="J31" s="1"/>
      <c r="K31" s="1"/>
      <c r="L31" s="1"/>
      <c r="M31" s="1"/>
    </row>
    <row r="32" spans="1:13" ht="19.8" thickTop="1" thickBot="1">
      <c r="A32" s="41" t="s">
        <v>157</v>
      </c>
      <c r="B32" s="44" t="s">
        <v>149</v>
      </c>
      <c r="C32" s="44" t="s">
        <v>150</v>
      </c>
      <c r="D32" s="44">
        <v>541</v>
      </c>
      <c r="E32" s="1"/>
      <c r="F32" s="1"/>
      <c r="G32" s="1"/>
      <c r="H32" s="1"/>
      <c r="I32" s="1"/>
      <c r="J32" s="1"/>
      <c r="K32" s="1"/>
      <c r="L32" s="1"/>
      <c r="M32" s="1"/>
    </row>
    <row r="33" spans="1:13" ht="18.600000000000001" thickTop="1" thickBot="1">
      <c r="A33" s="41" t="s">
        <v>157</v>
      </c>
      <c r="B33" s="41" t="s">
        <v>152</v>
      </c>
      <c r="C33" s="41" t="s">
        <v>153</v>
      </c>
      <c r="D33" s="41">
        <v>552</v>
      </c>
      <c r="E33" s="1"/>
      <c r="F33" s="1"/>
      <c r="G33" s="1"/>
      <c r="H33" s="1"/>
      <c r="I33" s="1"/>
      <c r="J33" s="1"/>
      <c r="K33" s="1"/>
      <c r="L33" s="1"/>
      <c r="M33" s="1"/>
    </row>
    <row r="34" spans="1:13" ht="19.8" thickTop="1" thickBot="1">
      <c r="A34" s="41" t="s">
        <v>157</v>
      </c>
      <c r="B34" s="44" t="s">
        <v>159</v>
      </c>
      <c r="C34" s="44" t="s">
        <v>150</v>
      </c>
      <c r="D34" s="44">
        <v>563</v>
      </c>
      <c r="E34" s="1"/>
      <c r="F34" s="1"/>
      <c r="G34" s="1"/>
      <c r="H34" s="1"/>
      <c r="I34" s="1"/>
      <c r="J34" s="1"/>
      <c r="K34" s="1"/>
      <c r="L34" s="1"/>
      <c r="M34" s="1"/>
    </row>
    <row r="35" spans="1:13" ht="19.8" thickTop="1" thickBot="1">
      <c r="A35" s="41" t="s">
        <v>157</v>
      </c>
      <c r="B35" s="44" t="s">
        <v>159</v>
      </c>
      <c r="C35" s="41" t="s">
        <v>153</v>
      </c>
      <c r="D35" s="41">
        <v>574</v>
      </c>
      <c r="E35" s="1"/>
      <c r="F35" s="1"/>
      <c r="G35" s="1"/>
      <c r="H35" s="1"/>
      <c r="I35" s="1"/>
      <c r="J35" s="1"/>
      <c r="K35" s="1"/>
      <c r="L35" s="1"/>
      <c r="M35" s="1"/>
    </row>
    <row r="36" spans="1:13" ht="19.8" thickTop="1" thickBot="1">
      <c r="A36" s="41" t="s">
        <v>157</v>
      </c>
      <c r="B36" s="44" t="s">
        <v>149</v>
      </c>
      <c r="C36" s="44" t="s">
        <v>150</v>
      </c>
      <c r="D36" s="44">
        <v>585</v>
      </c>
      <c r="E36" s="1"/>
      <c r="F36" s="1"/>
      <c r="G36" s="1"/>
      <c r="H36" s="1"/>
      <c r="I36" s="1"/>
      <c r="J36" s="1"/>
      <c r="K36" s="1"/>
      <c r="L36" s="1"/>
      <c r="M36" s="1"/>
    </row>
    <row r="37" spans="1:13" ht="18.600000000000001" thickTop="1" thickBot="1">
      <c r="A37" s="41" t="s">
        <v>157</v>
      </c>
      <c r="B37" s="41" t="s">
        <v>152</v>
      </c>
      <c r="C37" s="41" t="s">
        <v>153</v>
      </c>
      <c r="D37" s="41">
        <v>596</v>
      </c>
      <c r="E37" s="1"/>
      <c r="F37" s="1"/>
      <c r="G37" s="1"/>
      <c r="H37" s="1"/>
      <c r="I37" s="1"/>
      <c r="J37" s="1"/>
      <c r="K37" s="1"/>
      <c r="L37" s="1"/>
      <c r="M37" s="1"/>
    </row>
    <row r="38" spans="1:13" ht="19.8" thickTop="1" thickBot="1">
      <c r="A38" s="41" t="s">
        <v>157</v>
      </c>
      <c r="B38" s="44" t="s">
        <v>159</v>
      </c>
      <c r="C38" s="44" t="s">
        <v>150</v>
      </c>
      <c r="D38" s="44">
        <v>607</v>
      </c>
      <c r="E38" s="1"/>
      <c r="F38" s="1"/>
      <c r="G38" s="1"/>
      <c r="H38" s="1"/>
      <c r="I38" s="1"/>
      <c r="J38" s="1"/>
      <c r="K38" s="1"/>
      <c r="L38" s="1"/>
      <c r="M38" s="1"/>
    </row>
    <row r="39" spans="1:13" ht="19.8" thickTop="1" thickBot="1">
      <c r="A39" s="41" t="s">
        <v>157</v>
      </c>
      <c r="B39" s="44" t="s">
        <v>159</v>
      </c>
      <c r="C39" s="41" t="s">
        <v>153</v>
      </c>
      <c r="D39" s="41">
        <v>618</v>
      </c>
      <c r="E39" s="1"/>
      <c r="F39" s="1"/>
      <c r="G39" s="1"/>
      <c r="H39" s="1"/>
      <c r="I39" s="1"/>
      <c r="J39" s="1"/>
      <c r="K39" s="1"/>
      <c r="L39" s="1"/>
      <c r="M39" s="1"/>
    </row>
    <row r="40" spans="1:13" ht="19.8" thickTop="1" thickBot="1">
      <c r="A40" s="41" t="s">
        <v>157</v>
      </c>
      <c r="B40" s="44" t="s">
        <v>149</v>
      </c>
      <c r="C40" s="44" t="s">
        <v>150</v>
      </c>
      <c r="D40" s="44">
        <v>629</v>
      </c>
      <c r="E40" s="1"/>
      <c r="F40" s="1"/>
      <c r="G40" s="1"/>
      <c r="H40" s="1"/>
      <c r="I40" s="1"/>
      <c r="J40" s="1"/>
      <c r="K40" s="1"/>
      <c r="L40" s="1"/>
      <c r="M40" s="1"/>
    </row>
    <row r="41" spans="1:13" ht="19.8" thickTop="1" thickBot="1">
      <c r="A41" s="44" t="s">
        <v>154</v>
      </c>
      <c r="B41" s="41" t="s">
        <v>152</v>
      </c>
      <c r="C41" s="41" t="s">
        <v>162</v>
      </c>
      <c r="D41" s="41">
        <v>640</v>
      </c>
      <c r="E41" s="1"/>
      <c r="F41" s="1"/>
      <c r="G41" s="1"/>
      <c r="H41" s="1"/>
      <c r="I41" s="1"/>
      <c r="J41" s="1"/>
      <c r="K41" s="1"/>
      <c r="L41" s="1"/>
      <c r="M41" s="1"/>
    </row>
    <row r="42" spans="1:13" ht="19.8" thickTop="1" thickBot="1">
      <c r="A42" s="44" t="s">
        <v>161</v>
      </c>
      <c r="B42" s="44" t="s">
        <v>159</v>
      </c>
      <c r="C42" s="44" t="s">
        <v>150</v>
      </c>
      <c r="D42" s="44">
        <v>651</v>
      </c>
      <c r="E42" s="1"/>
      <c r="F42" s="1"/>
      <c r="G42" s="1"/>
      <c r="H42" s="1"/>
      <c r="I42" s="1"/>
      <c r="J42" s="1"/>
      <c r="K42" s="1"/>
      <c r="L42" s="1"/>
      <c r="M42" s="1"/>
    </row>
    <row r="43" spans="1:13" ht="19.8" thickTop="1" thickBot="1">
      <c r="A43" s="44" t="s">
        <v>154</v>
      </c>
      <c r="B43" s="44" t="s">
        <v>149</v>
      </c>
      <c r="C43" s="41" t="s">
        <v>162</v>
      </c>
      <c r="D43" s="41">
        <v>662</v>
      </c>
      <c r="E43" s="1"/>
      <c r="F43" s="1"/>
      <c r="G43" s="1"/>
      <c r="H43" s="1"/>
      <c r="I43" s="1"/>
      <c r="J43" s="1"/>
      <c r="K43" s="1"/>
      <c r="L43" s="1"/>
      <c r="M43" s="1"/>
    </row>
    <row r="44" spans="1:13" ht="19.8" thickTop="1" thickBot="1">
      <c r="A44" s="44" t="s">
        <v>161</v>
      </c>
      <c r="B44" s="41" t="s">
        <v>152</v>
      </c>
      <c r="C44" s="44" t="s">
        <v>150</v>
      </c>
      <c r="D44" s="44">
        <v>673</v>
      </c>
      <c r="E44" s="1"/>
      <c r="F44" s="1"/>
      <c r="G44" s="1"/>
      <c r="H44" s="1"/>
      <c r="I44" s="1"/>
      <c r="J44" s="1"/>
      <c r="K44" s="1"/>
      <c r="L44" s="1"/>
      <c r="M44" s="1"/>
    </row>
    <row r="45" spans="1:13" ht="19.8" thickTop="1" thickBot="1">
      <c r="A45" s="44" t="s">
        <v>154</v>
      </c>
      <c r="B45" s="44" t="s">
        <v>159</v>
      </c>
      <c r="C45" s="41" t="s">
        <v>162</v>
      </c>
      <c r="D45" s="41">
        <v>684</v>
      </c>
      <c r="E45" s="1"/>
      <c r="F45" s="1"/>
      <c r="G45" s="1"/>
      <c r="H45" s="1"/>
      <c r="I45" s="1"/>
      <c r="J45" s="1"/>
      <c r="K45" s="1"/>
      <c r="L45" s="1"/>
      <c r="M45" s="1"/>
    </row>
    <row r="46" spans="1:13" ht="19.8" thickTop="1" thickBot="1">
      <c r="A46" s="44" t="s">
        <v>161</v>
      </c>
      <c r="B46" s="44" t="s">
        <v>149</v>
      </c>
      <c r="C46" s="44" t="s">
        <v>150</v>
      </c>
      <c r="D46" s="44">
        <v>695</v>
      </c>
      <c r="E46" s="1"/>
      <c r="F46" s="1"/>
      <c r="G46" s="1"/>
      <c r="H46" s="1"/>
      <c r="I46" s="1"/>
      <c r="J46" s="1"/>
      <c r="K46" s="1"/>
      <c r="L46" s="1"/>
      <c r="M46" s="1"/>
    </row>
    <row r="47" spans="1:13" ht="19.8" thickTop="1" thickBot="1">
      <c r="A47" s="44" t="s">
        <v>154</v>
      </c>
      <c r="B47" s="41" t="s">
        <v>152</v>
      </c>
      <c r="C47" s="41" t="s">
        <v>162</v>
      </c>
      <c r="D47" s="41">
        <v>706</v>
      </c>
      <c r="E47" s="1"/>
      <c r="F47" s="1"/>
      <c r="G47" s="1"/>
      <c r="H47" s="1"/>
      <c r="I47" s="1"/>
      <c r="J47" s="1"/>
      <c r="K47" s="1"/>
      <c r="L47" s="1"/>
      <c r="M47" s="1"/>
    </row>
    <row r="48" spans="1:13" ht="19.8" thickTop="1" thickBot="1">
      <c r="A48" s="44" t="s">
        <v>161</v>
      </c>
      <c r="B48" s="44" t="s">
        <v>159</v>
      </c>
      <c r="C48" s="44" t="s">
        <v>150</v>
      </c>
      <c r="D48" s="44">
        <v>717</v>
      </c>
      <c r="E48" s="1"/>
      <c r="F48" s="1"/>
      <c r="G48" s="1"/>
      <c r="H48" s="1"/>
      <c r="I48" s="1"/>
      <c r="J48" s="1"/>
      <c r="K48" s="1"/>
      <c r="L48" s="1"/>
      <c r="M48" s="1"/>
    </row>
    <row r="49" spans="1:13" ht="19.8" thickTop="1" thickBot="1">
      <c r="A49" s="44" t="s">
        <v>154</v>
      </c>
      <c r="B49" s="44" t="s">
        <v>149</v>
      </c>
      <c r="C49" s="41" t="s">
        <v>162</v>
      </c>
      <c r="D49" s="41">
        <v>728</v>
      </c>
      <c r="E49" s="1"/>
      <c r="F49" s="1"/>
      <c r="G49" s="1"/>
      <c r="H49" s="1"/>
      <c r="I49" s="1"/>
      <c r="J49" s="1"/>
      <c r="K49" s="1"/>
      <c r="L49" s="1"/>
      <c r="M49" s="1"/>
    </row>
    <row r="50" spans="1:13" ht="19.8" thickTop="1" thickBot="1">
      <c r="A50" s="44" t="s">
        <v>161</v>
      </c>
      <c r="B50" s="41" t="s">
        <v>152</v>
      </c>
      <c r="C50" s="44" t="s">
        <v>150</v>
      </c>
      <c r="D50" s="44">
        <v>739</v>
      </c>
      <c r="E50" s="1"/>
      <c r="F50" s="1"/>
      <c r="G50" s="1"/>
      <c r="H50" s="1"/>
      <c r="I50" s="1"/>
      <c r="J50" s="1"/>
      <c r="K50" s="1"/>
      <c r="L50" s="1"/>
      <c r="M50" s="1"/>
    </row>
    <row r="51" spans="1:13" ht="19.8" thickTop="1" thickBot="1">
      <c r="A51" s="44" t="s">
        <v>154</v>
      </c>
      <c r="B51" s="44" t="s">
        <v>159</v>
      </c>
      <c r="C51" s="41" t="s">
        <v>162</v>
      </c>
      <c r="D51" s="41">
        <v>750</v>
      </c>
      <c r="E51" s="1"/>
      <c r="F51" s="1"/>
      <c r="G51" s="1"/>
      <c r="H51" s="1"/>
      <c r="I51" s="1"/>
      <c r="J51" s="1"/>
      <c r="K51" s="1"/>
      <c r="L51" s="1"/>
      <c r="M51" s="1"/>
    </row>
    <row r="52" spans="1:13" ht="19.8" thickTop="1" thickBot="1">
      <c r="A52" s="44" t="s">
        <v>161</v>
      </c>
      <c r="B52" s="44" t="s">
        <v>149</v>
      </c>
      <c r="C52" s="44" t="s">
        <v>150</v>
      </c>
      <c r="D52" s="44">
        <v>761</v>
      </c>
      <c r="E52" s="1"/>
      <c r="F52" s="1"/>
      <c r="G52" s="1"/>
      <c r="H52" s="1"/>
      <c r="I52" s="1"/>
      <c r="J52" s="1"/>
      <c r="K52" s="1"/>
      <c r="L52" s="1"/>
      <c r="M52" s="1"/>
    </row>
    <row r="53" spans="1:13" ht="19.8" thickTop="1" thickBot="1">
      <c r="A53" s="44" t="s">
        <v>154</v>
      </c>
      <c r="B53" s="41" t="s">
        <v>152</v>
      </c>
      <c r="C53" s="41" t="s">
        <v>162</v>
      </c>
      <c r="D53" s="41">
        <v>772</v>
      </c>
      <c r="E53" s="1"/>
      <c r="F53" s="1"/>
      <c r="G53" s="1"/>
      <c r="H53" s="1"/>
      <c r="I53" s="1"/>
      <c r="J53" s="1"/>
      <c r="K53" s="1"/>
      <c r="L53" s="1"/>
      <c r="M53" s="1"/>
    </row>
    <row r="54" spans="1:13" ht="19.8" thickTop="1" thickBot="1">
      <c r="A54" s="44" t="s">
        <v>161</v>
      </c>
      <c r="B54" s="44" t="s">
        <v>159</v>
      </c>
      <c r="C54" s="44" t="s">
        <v>150</v>
      </c>
      <c r="D54" s="44">
        <v>783</v>
      </c>
      <c r="E54" s="1"/>
      <c r="F54" s="1"/>
      <c r="G54" s="1"/>
      <c r="H54" s="1"/>
      <c r="I54" s="1"/>
      <c r="J54" s="1"/>
      <c r="K54" s="1"/>
      <c r="L54" s="1"/>
      <c r="M54" s="1"/>
    </row>
    <row r="55" spans="1:13" ht="19.8" thickTop="1" thickBot="1">
      <c r="A55" s="44" t="s">
        <v>154</v>
      </c>
      <c r="B55" s="44" t="s">
        <v>149</v>
      </c>
      <c r="C55" s="41" t="s">
        <v>162</v>
      </c>
      <c r="D55" s="41">
        <v>794</v>
      </c>
      <c r="E55" s="1"/>
      <c r="F55" s="1"/>
      <c r="G55" s="1"/>
      <c r="H55" s="1"/>
      <c r="I55" s="1"/>
      <c r="J55" s="1"/>
      <c r="K55" s="1"/>
      <c r="L55" s="1"/>
      <c r="M55" s="1"/>
    </row>
    <row r="56" spans="1:13" ht="19.8" thickTop="1" thickBot="1">
      <c r="A56" s="44" t="s">
        <v>161</v>
      </c>
      <c r="B56" s="41" t="s">
        <v>152</v>
      </c>
      <c r="C56" s="44" t="s">
        <v>150</v>
      </c>
      <c r="D56" s="44">
        <v>805</v>
      </c>
      <c r="E56" s="1"/>
      <c r="F56" s="1"/>
      <c r="G56" s="1"/>
      <c r="H56" s="1"/>
      <c r="I56" s="1"/>
      <c r="J56" s="1"/>
      <c r="K56" s="1"/>
      <c r="L56" s="1"/>
      <c r="M56" s="1"/>
    </row>
    <row r="57" spans="1:13" ht="19.8" thickTop="1" thickBot="1">
      <c r="A57" s="44" t="s">
        <v>154</v>
      </c>
      <c r="B57" s="44" t="s">
        <v>159</v>
      </c>
      <c r="C57" s="41" t="s">
        <v>162</v>
      </c>
      <c r="D57" s="41">
        <v>816</v>
      </c>
      <c r="E57" s="1"/>
      <c r="F57" s="1"/>
      <c r="G57" s="1"/>
      <c r="H57" s="1"/>
      <c r="I57" s="1"/>
      <c r="J57" s="1"/>
      <c r="K57" s="1"/>
      <c r="L57" s="1"/>
      <c r="M57" s="1"/>
    </row>
    <row r="58" spans="1:13" ht="19.8" thickTop="1" thickBot="1">
      <c r="A58" s="44" t="s">
        <v>161</v>
      </c>
      <c r="B58" s="44" t="s">
        <v>149</v>
      </c>
      <c r="C58" s="44" t="s">
        <v>150</v>
      </c>
      <c r="D58" s="44">
        <v>827</v>
      </c>
      <c r="E58" s="1"/>
      <c r="F58" s="1"/>
      <c r="G58" s="1"/>
      <c r="H58" s="1"/>
      <c r="I58" s="1"/>
      <c r="J58" s="1"/>
      <c r="K58" s="1"/>
      <c r="L58" s="1"/>
      <c r="M58" s="1"/>
    </row>
    <row r="59" spans="1:13" ht="19.8" thickTop="1" thickBot="1">
      <c r="A59" s="44" t="s">
        <v>154</v>
      </c>
      <c r="B59" s="41" t="s">
        <v>152</v>
      </c>
      <c r="C59" s="41" t="s">
        <v>162</v>
      </c>
      <c r="D59" s="41">
        <v>838</v>
      </c>
      <c r="E59" s="1"/>
      <c r="F59" s="1"/>
      <c r="G59" s="1"/>
      <c r="H59" s="1"/>
      <c r="I59" s="1"/>
      <c r="J59" s="1"/>
      <c r="K59" s="1"/>
      <c r="L59" s="1"/>
      <c r="M59" s="1"/>
    </row>
    <row r="60" spans="1:13" ht="19.8" thickTop="1" thickBot="1">
      <c r="A60" s="44" t="s">
        <v>161</v>
      </c>
      <c r="B60" s="44" t="s">
        <v>159</v>
      </c>
      <c r="C60" s="44" t="s">
        <v>150</v>
      </c>
      <c r="D60" s="44">
        <v>849</v>
      </c>
      <c r="E60" s="1"/>
      <c r="F60" s="1"/>
      <c r="G60" s="1"/>
      <c r="H60" s="1"/>
      <c r="I60" s="1"/>
      <c r="J60" s="1"/>
      <c r="K60" s="1"/>
      <c r="L60" s="1"/>
      <c r="M60" s="1"/>
    </row>
    <row r="61" spans="1:13" ht="19.8" thickTop="1" thickBot="1">
      <c r="A61" s="44" t="s">
        <v>154</v>
      </c>
      <c r="B61" s="44" t="s">
        <v>149</v>
      </c>
      <c r="C61" s="41" t="s">
        <v>162</v>
      </c>
      <c r="D61" s="41">
        <v>860</v>
      </c>
      <c r="E61" s="1"/>
      <c r="F61" s="1"/>
      <c r="G61" s="1"/>
      <c r="H61" s="1"/>
      <c r="I61" s="1"/>
      <c r="J61" s="1"/>
      <c r="K61" s="1"/>
      <c r="L61" s="1"/>
      <c r="M61" s="1"/>
    </row>
    <row r="62" spans="1:13" ht="19.8" thickTop="1" thickBot="1">
      <c r="A62" s="44" t="s">
        <v>161</v>
      </c>
      <c r="B62" s="41" t="s">
        <v>152</v>
      </c>
      <c r="C62" s="44" t="s">
        <v>150</v>
      </c>
      <c r="D62" s="44">
        <v>871</v>
      </c>
      <c r="E62" s="1"/>
      <c r="F62" s="1"/>
      <c r="G62" s="1"/>
      <c r="H62" s="1"/>
      <c r="I62" s="1"/>
      <c r="J62" s="1"/>
      <c r="K62" s="1"/>
      <c r="L62" s="1"/>
      <c r="M62" s="1"/>
    </row>
    <row r="63" spans="1:13" ht="19.8" thickTop="1" thickBot="1">
      <c r="A63" s="44" t="s">
        <v>154</v>
      </c>
      <c r="B63" s="44" t="s">
        <v>159</v>
      </c>
      <c r="C63" s="41" t="s">
        <v>162</v>
      </c>
      <c r="D63" s="41">
        <v>882</v>
      </c>
      <c r="E63" s="1"/>
      <c r="F63" s="1"/>
      <c r="G63" s="1"/>
      <c r="H63" s="1"/>
      <c r="I63" s="1"/>
      <c r="J63" s="1"/>
      <c r="K63" s="1"/>
      <c r="L63" s="1"/>
      <c r="M63" s="1"/>
    </row>
    <row r="64" spans="1:13" ht="19.8" thickTop="1" thickBot="1">
      <c r="A64" s="44" t="s">
        <v>161</v>
      </c>
      <c r="B64" s="44" t="s">
        <v>149</v>
      </c>
      <c r="C64" s="44" t="s">
        <v>150</v>
      </c>
      <c r="D64" s="44">
        <v>893</v>
      </c>
      <c r="E64" s="1"/>
      <c r="F64" s="1"/>
      <c r="G64" s="1"/>
      <c r="H64" s="1"/>
      <c r="I64" s="1"/>
      <c r="J64" s="1"/>
      <c r="K64" s="1"/>
      <c r="L64" s="1"/>
      <c r="M64" s="1"/>
    </row>
    <row r="65" spans="1:13" ht="19.8" thickTop="1" thickBot="1">
      <c r="A65" s="44" t="s">
        <v>154</v>
      </c>
      <c r="B65" s="41" t="s">
        <v>152</v>
      </c>
      <c r="C65" s="41" t="s">
        <v>162</v>
      </c>
      <c r="D65" s="41">
        <v>904</v>
      </c>
      <c r="E65" s="1"/>
      <c r="F65" s="1"/>
      <c r="G65" s="1"/>
      <c r="H65" s="1"/>
      <c r="I65" s="1"/>
      <c r="J65" s="1"/>
      <c r="K65" s="1"/>
      <c r="L65" s="1"/>
      <c r="M65" s="1"/>
    </row>
    <row r="66" spans="1:13" ht="19.8" thickTop="1" thickBot="1">
      <c r="A66" s="44" t="s">
        <v>161</v>
      </c>
      <c r="B66" s="44" t="s">
        <v>159</v>
      </c>
      <c r="C66" s="44" t="s">
        <v>150</v>
      </c>
      <c r="D66" s="44">
        <v>915</v>
      </c>
      <c r="E66" s="1"/>
      <c r="F66" s="1"/>
      <c r="G66" s="1"/>
      <c r="H66" s="1"/>
      <c r="I66" s="1"/>
      <c r="J66" s="1"/>
      <c r="K66" s="1"/>
      <c r="L66" s="1"/>
      <c r="M66" s="1"/>
    </row>
    <row r="67" spans="1:13" ht="19.8" thickTop="1" thickBot="1">
      <c r="A67" s="44" t="s">
        <v>154</v>
      </c>
      <c r="B67" s="44" t="s">
        <v>149</v>
      </c>
      <c r="C67" s="41" t="s">
        <v>162</v>
      </c>
      <c r="D67" s="41">
        <v>926</v>
      </c>
      <c r="E67" s="1"/>
      <c r="F67" s="1"/>
      <c r="G67" s="1"/>
      <c r="H67" s="1"/>
      <c r="I67" s="1"/>
      <c r="J67" s="1"/>
      <c r="K67" s="1"/>
      <c r="L67" s="1"/>
      <c r="M67" s="1"/>
    </row>
    <row r="68" spans="1:13" ht="19.8" thickTop="1" thickBot="1">
      <c r="A68" s="44" t="s">
        <v>161</v>
      </c>
      <c r="B68" s="41" t="s">
        <v>152</v>
      </c>
      <c r="C68" s="44" t="s">
        <v>150</v>
      </c>
      <c r="D68" s="44">
        <v>937</v>
      </c>
      <c r="E68" s="1"/>
      <c r="F68" s="1"/>
      <c r="G68" s="1"/>
      <c r="H68" s="1"/>
      <c r="I68" s="1"/>
      <c r="J68" s="1"/>
      <c r="K68" s="1"/>
      <c r="L68" s="1"/>
      <c r="M68" s="1"/>
    </row>
    <row r="69" spans="1:13" ht="19.8" thickTop="1" thickBot="1">
      <c r="A69" s="44" t="s">
        <v>154</v>
      </c>
      <c r="B69" s="44" t="s">
        <v>159</v>
      </c>
      <c r="C69" s="41" t="s">
        <v>162</v>
      </c>
      <c r="D69" s="41">
        <v>948</v>
      </c>
      <c r="E69" s="1"/>
      <c r="F69" s="1"/>
      <c r="G69" s="1"/>
      <c r="H69" s="1"/>
      <c r="I69" s="1"/>
      <c r="J69" s="1"/>
      <c r="K69" s="1"/>
      <c r="L69" s="1"/>
      <c r="M69" s="1"/>
    </row>
    <row r="70" spans="1:13" ht="19.8" thickTop="1" thickBot="1">
      <c r="A70" s="44" t="s">
        <v>161</v>
      </c>
      <c r="B70" s="44" t="s">
        <v>149</v>
      </c>
      <c r="C70" s="44" t="s">
        <v>150</v>
      </c>
      <c r="D70" s="44">
        <v>959</v>
      </c>
      <c r="E70" s="1"/>
      <c r="F70" s="1"/>
      <c r="G70" s="1"/>
      <c r="H70" s="1"/>
      <c r="I70" s="1"/>
      <c r="J70" s="1"/>
      <c r="K70" s="1"/>
      <c r="L70" s="1"/>
      <c r="M70" s="1"/>
    </row>
    <row r="71" spans="1:13" ht="19.8" thickTop="1" thickBot="1">
      <c r="A71" s="44" t="s">
        <v>154</v>
      </c>
      <c r="B71" s="41" t="s">
        <v>152</v>
      </c>
      <c r="C71" s="41" t="s">
        <v>162</v>
      </c>
      <c r="D71" s="41">
        <v>970</v>
      </c>
      <c r="E71" s="1"/>
      <c r="F71" s="1"/>
      <c r="G71" s="1"/>
      <c r="H71" s="1"/>
      <c r="I71" s="1"/>
      <c r="J71" s="1"/>
      <c r="K71" s="1"/>
      <c r="L71" s="1"/>
      <c r="M71" s="1"/>
    </row>
    <row r="72" spans="1:13" ht="19.8" thickTop="1" thickBot="1">
      <c r="A72" s="44" t="s">
        <v>161</v>
      </c>
      <c r="B72" s="44" t="s">
        <v>159</v>
      </c>
      <c r="C72" s="44" t="s">
        <v>150</v>
      </c>
      <c r="D72" s="44">
        <v>981</v>
      </c>
      <c r="E72" s="1"/>
      <c r="F72" s="1"/>
      <c r="G72" s="1"/>
      <c r="H72" s="1"/>
      <c r="I72" s="1"/>
      <c r="J72" s="1"/>
      <c r="K72" s="1"/>
      <c r="L72" s="1"/>
      <c r="M72" s="1"/>
    </row>
    <row r="73" spans="1:13" ht="19.8" thickTop="1" thickBot="1">
      <c r="A73" s="44" t="s">
        <v>154</v>
      </c>
      <c r="B73" s="44" t="s">
        <v>149</v>
      </c>
      <c r="C73" s="41" t="s">
        <v>162</v>
      </c>
      <c r="D73" s="41">
        <v>992</v>
      </c>
      <c r="E73" s="1"/>
      <c r="F73" s="1"/>
      <c r="G73" s="1"/>
      <c r="H73" s="1"/>
      <c r="I73" s="1"/>
      <c r="J73" s="1"/>
      <c r="K73" s="1"/>
      <c r="L73" s="1"/>
      <c r="M73" s="1"/>
    </row>
    <row r="74" spans="1:13" ht="19.8" thickTop="1" thickBot="1">
      <c r="A74" s="44" t="s">
        <v>161</v>
      </c>
      <c r="B74" s="41" t="s">
        <v>152</v>
      </c>
      <c r="C74" s="44" t="s">
        <v>150</v>
      </c>
      <c r="D74" s="44">
        <v>1003</v>
      </c>
      <c r="E74" s="1"/>
      <c r="F74" s="1"/>
      <c r="G74" s="1"/>
      <c r="H74" s="1"/>
      <c r="I74" s="1"/>
      <c r="J74" s="1"/>
      <c r="K74" s="1"/>
      <c r="L74" s="1"/>
      <c r="M74" s="1"/>
    </row>
    <row r="75" spans="1:13" ht="19.8" thickTop="1" thickBot="1">
      <c r="A75" s="44" t="s">
        <v>154</v>
      </c>
      <c r="B75" s="44" t="s">
        <v>159</v>
      </c>
      <c r="C75" s="41" t="s">
        <v>162</v>
      </c>
      <c r="D75" s="41">
        <v>1014</v>
      </c>
      <c r="E75" s="1"/>
      <c r="F75" s="1"/>
      <c r="G75" s="1"/>
      <c r="H75" s="1"/>
      <c r="I75" s="1"/>
      <c r="J75" s="1"/>
      <c r="K75" s="1"/>
      <c r="L75" s="1"/>
      <c r="M75" s="1"/>
    </row>
    <row r="76" spans="1:13" ht="19.8" thickTop="1" thickBot="1">
      <c r="A76" s="44" t="s">
        <v>161</v>
      </c>
      <c r="B76" s="44" t="s">
        <v>149</v>
      </c>
      <c r="C76" s="44" t="s">
        <v>150</v>
      </c>
      <c r="D76" s="44">
        <v>1025</v>
      </c>
      <c r="E76" s="1"/>
      <c r="F76" s="1"/>
      <c r="G76" s="1"/>
      <c r="H76" s="1"/>
      <c r="I76" s="1"/>
      <c r="J76" s="1"/>
      <c r="K76" s="1"/>
      <c r="L76" s="1"/>
      <c r="M76" s="1"/>
    </row>
    <row r="77" spans="1:13" ht="19.8" thickTop="1" thickBot="1">
      <c r="A77" s="44" t="s">
        <v>154</v>
      </c>
      <c r="B77" s="41" t="s">
        <v>152</v>
      </c>
      <c r="C77" s="41" t="s">
        <v>162</v>
      </c>
      <c r="D77" s="41">
        <v>1036</v>
      </c>
      <c r="E77" s="1"/>
      <c r="F77" s="1"/>
      <c r="G77" s="1"/>
      <c r="H77" s="1"/>
      <c r="I77" s="1"/>
      <c r="J77" s="1"/>
      <c r="K77" s="1"/>
      <c r="L77" s="1"/>
      <c r="M77" s="1"/>
    </row>
    <row r="78" spans="1:13" ht="19.8" thickTop="1" thickBot="1">
      <c r="A78" s="44" t="s">
        <v>161</v>
      </c>
      <c r="B78" s="44" t="s">
        <v>159</v>
      </c>
      <c r="C78" s="44" t="s">
        <v>150</v>
      </c>
      <c r="D78" s="44">
        <v>1047</v>
      </c>
      <c r="E78" s="1"/>
      <c r="F78" s="1"/>
      <c r="G78" s="1"/>
      <c r="H78" s="1"/>
      <c r="I78" s="1"/>
      <c r="J78" s="1"/>
      <c r="K78" s="1"/>
      <c r="L78" s="1"/>
      <c r="M78" s="1"/>
    </row>
    <row r="79" spans="1:13" ht="19.8" thickTop="1" thickBot="1">
      <c r="A79" s="44" t="s">
        <v>154</v>
      </c>
      <c r="B79" s="44" t="s">
        <v>149</v>
      </c>
      <c r="C79" s="41" t="s">
        <v>162</v>
      </c>
      <c r="D79" s="41">
        <v>1058</v>
      </c>
      <c r="E79" s="1"/>
      <c r="F79" s="1"/>
      <c r="G79" s="1"/>
      <c r="H79" s="1"/>
      <c r="I79" s="1"/>
      <c r="J79" s="1"/>
      <c r="K79" s="1"/>
      <c r="L79" s="1"/>
      <c r="M79" s="1"/>
    </row>
    <row r="80" spans="1:13" ht="19.8" thickTop="1" thickBot="1">
      <c r="A80" s="44" t="s">
        <v>161</v>
      </c>
      <c r="B80" s="41" t="s">
        <v>152</v>
      </c>
      <c r="C80" s="44" t="s">
        <v>150</v>
      </c>
      <c r="D80" s="44">
        <v>1069</v>
      </c>
      <c r="E80" s="1"/>
      <c r="F80" s="1"/>
      <c r="G80" s="1"/>
      <c r="H80" s="1"/>
      <c r="I80" s="1"/>
      <c r="J80" s="1"/>
      <c r="K80" s="1"/>
      <c r="L80" s="1"/>
      <c r="M80" s="1"/>
    </row>
    <row r="81" s="4" customFormat="1" ht="15" thickTop="1"/>
  </sheetData>
  <mergeCells count="2">
    <mergeCell ref="G2:H3"/>
    <mergeCell ref="G11:H12"/>
  </mergeCells>
  <conditionalFormatting sqref="C1:C80">
    <cfRule type="cellIs" dxfId="2" priority="3" operator="equal">
      <formula>"القاهره"</formula>
    </cfRule>
  </conditionalFormatting>
  <conditionalFormatting sqref="F4:H8">
    <cfRule type="cellIs" dxfId="1" priority="2" operator="equal">
      <formula>"القاهره"</formula>
    </cfRule>
  </conditionalFormatting>
  <conditionalFormatting sqref="F13:H16">
    <cfRule type="cellIs" dxfId="0" priority="1" operator="equal">
      <formula>"القاهره"</formula>
    </cfRule>
  </conditionalFormatting>
  <dataValidations count="2">
    <dataValidation type="list" allowBlank="1" showInputMessage="1" showErrorMessage="1" prompt="اختر التي شرت" sqref="G4:G9 G13:G16" xr:uid="{32D92F20-CA76-4570-9550-87A978E8D601}">
      <formula1>"تشيرت ازرق,تشيرت ابيض,تشيرت اصفر"</formula1>
    </dataValidation>
    <dataValidation type="list" allowBlank="1" showInputMessage="1" showErrorMessage="1" prompt="اختر الشهر" sqref="F4:F9 F13:F16" xr:uid="{1E052EA8-DFAD-42BA-8642-7082D8CFAD4C}">
      <formula1>"يناير,فبراير,مارس,ابريل,مايو,يونيو"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sumproduct</vt:lpstr>
      <vt:lpstr>aggregate</vt:lpstr>
      <vt:lpstr>subtotal</vt:lpstr>
      <vt:lpstr>subtotal2</vt:lpstr>
      <vt:lpstr>datedif</vt:lpstr>
      <vt:lpstr>عايش بقالك قد ايه</vt:lpstr>
      <vt:lpstr>sumifs&amp;countifs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El-Sakka group</dc:creator>
  <cp:lastModifiedBy>Khallaf</cp:lastModifiedBy>
  <dcterms:created xsi:type="dcterms:W3CDTF">2015-06-05T18:17:20Z</dcterms:created>
  <dcterms:modified xsi:type="dcterms:W3CDTF">2023-07-06T12:54:14Z</dcterms:modified>
</cp:coreProperties>
</file>