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/>
  <mc:AlternateContent xmlns:mc="http://schemas.openxmlformats.org/markup-compatibility/2006">
    <mc:Choice Requires="x15">
      <x15ac:absPath xmlns:x15ac="http://schemas.microsoft.com/office/spreadsheetml/2010/11/ac" url="D:\Fall22\SPM\myProject\"/>
    </mc:Choice>
  </mc:AlternateContent>
  <xr:revisionPtr revIDLastSave="0" documentId="13_ncr:1_{A0313333-BAFC-42BD-838B-04E555A0DC8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13" i="1" l="1"/>
  <c r="F14" i="1"/>
  <c r="F15" i="1" s="1"/>
  <c r="F17" i="1" s="1"/>
  <c r="F18" i="1" s="1"/>
  <c r="F10" i="1"/>
  <c r="E14" i="1"/>
  <c r="E15" i="1" s="1"/>
  <c r="D14" i="1"/>
  <c r="D15" i="1" s="1"/>
  <c r="C14" i="1"/>
  <c r="C15" i="1" s="1"/>
  <c r="B14" i="1"/>
  <c r="B15" i="1" s="1"/>
  <c r="D10" i="1"/>
  <c r="D11" i="1" s="1"/>
  <c r="E10" i="1"/>
  <c r="E11" i="1" s="1"/>
  <c r="C10" i="1"/>
  <c r="C11" i="1" s="1"/>
  <c r="B10" i="1"/>
  <c r="B11" i="1" s="1"/>
  <c r="G11" i="1" l="1"/>
  <c r="G15" i="1"/>
  <c r="C17" i="1"/>
  <c r="E17" i="1"/>
  <c r="B17" i="1"/>
  <c r="B18" i="1" s="1"/>
  <c r="D17" i="1"/>
  <c r="C18" i="1" l="1"/>
  <c r="D18" i="1" s="1"/>
  <c r="E18" i="1" s="1"/>
  <c r="G17" i="1"/>
  <c r="B20" i="1"/>
</calcChain>
</file>

<file path=xl/sharedStrings.xml><?xml version="1.0" encoding="utf-8"?>
<sst xmlns="http://schemas.openxmlformats.org/spreadsheetml/2006/main" count="20" uniqueCount="19">
  <si>
    <t>Discount rate</t>
  </si>
  <si>
    <t>Costs</t>
  </si>
  <si>
    <t>Discount factor</t>
  </si>
  <si>
    <t>Discounted costs</t>
  </si>
  <si>
    <t>Benefits</t>
  </si>
  <si>
    <t>Discounted benefits</t>
  </si>
  <si>
    <t>Discounted benefits - costs</t>
  </si>
  <si>
    <t>Cumulative benefits - costs</t>
  </si>
  <si>
    <t>Year</t>
  </si>
  <si>
    <t>NPV</t>
  </si>
  <si>
    <t>Total</t>
  </si>
  <si>
    <t>ROI</t>
  </si>
  <si>
    <t>Assume the project is completed in Year 0</t>
  </si>
  <si>
    <t>Date:</t>
  </si>
  <si>
    <t>Payback in Year 3</t>
  </si>
  <si>
    <t xml:space="preserve">Financial Analysis </t>
  </si>
  <si>
    <t>Created by: Mohammed Makram Mahrous</t>
  </si>
  <si>
    <t xml:space="preserve">project completed in year zero </t>
  </si>
  <si>
    <t>15/1/2023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</si>
</sst>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3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2"/>
      <name val="New York"/>
    </font>
    <font>
      <b/>
      <sz val="18"/>
      <name val="Arial"/>
      <family val="2"/>
    </font>
    <font>
      <b/>
      <sz val="10"/>
      <color rgb="FF00B05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color rgb="FFC00000"/>
      <name val="Arial"/>
      <family val="2"/>
    </font>
    <font>
      <b/>
      <sz val="10"/>
      <color theme="1"/>
      <name val="Arial"/>
      <family val="2"/>
    </font>
    <font>
      <sz val="10"/>
      <color rgb="FF00B050"/>
      <name val="Arial"/>
      <family val="2"/>
    </font>
    <font>
      <sz val="10"/>
      <color rgb="FFC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right"/>
    </xf>
    <xf numFmtId="9" fontId="2" fillId="0" borderId="0" xfId="3" applyFont="1"/>
    <xf numFmtId="164" fontId="3" fillId="0" borderId="0" xfId="0" applyNumberFormat="1" applyFont="1"/>
    <xf numFmtId="2" fontId="0" fillId="0" borderId="0" xfId="0" applyNumberFormat="1"/>
    <xf numFmtId="0" fontId="0" fillId="0" borderId="0" xfId="0" applyAlignment="1">
      <alignment wrapText="1"/>
    </xf>
    <xf numFmtId="37" fontId="6" fillId="0" borderId="0" xfId="1" applyNumberFormat="1" applyFont="1"/>
    <xf numFmtId="0" fontId="7" fillId="0" borderId="0" xfId="0" applyFont="1" applyAlignment="1">
      <alignment horizontal="left"/>
    </xf>
    <xf numFmtId="49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  <xf numFmtId="3" fontId="9" fillId="0" borderId="0" xfId="0" applyNumberFormat="1" applyFont="1"/>
    <xf numFmtId="10" fontId="9" fillId="0" borderId="0" xfId="0" applyNumberFormat="1" applyFont="1"/>
    <xf numFmtId="0" fontId="10" fillId="0" borderId="0" xfId="2" applyNumberFormat="1" applyFont="1"/>
    <xf numFmtId="0" fontId="10" fillId="0" borderId="0" xfId="0" applyFont="1"/>
    <xf numFmtId="0" fontId="1" fillId="0" borderId="0" xfId="0" applyFont="1"/>
    <xf numFmtId="37" fontId="11" fillId="0" borderId="0" xfId="0" applyNumberFormat="1" applyFont="1"/>
    <xf numFmtId="164" fontId="12" fillId="0" borderId="0" xfId="0" applyNumberFormat="1" applyFont="1"/>
    <xf numFmtId="164" fontId="9" fillId="0" borderId="0" xfId="1" applyNumberFormat="1" applyFont="1"/>
    <xf numFmtId="164" fontId="6" fillId="0" borderId="0" xfId="1" applyNumberFormat="1" applyFont="1"/>
    <xf numFmtId="0" fontId="11" fillId="0" borderId="0" xfId="0" applyFont="1"/>
    <xf numFmtId="0" fontId="6" fillId="0" borderId="0" xfId="1" applyNumberFormat="1" applyFont="1"/>
    <xf numFmtId="3" fontId="0" fillId="0" borderId="0" xfId="0" applyNumberForma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0" fontId="5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18</xdr:row>
      <xdr:rowOff>50800</xdr:rowOff>
    </xdr:from>
    <xdr:to>
      <xdr:col>4</xdr:col>
      <xdr:colOff>542925</xdr:colOff>
      <xdr:row>20</xdr:row>
      <xdr:rowOff>12700</xdr:rowOff>
    </xdr:to>
    <xdr:sp macro="" textlink="">
      <xdr:nvSpPr>
        <xdr:cNvPr id="1045" name="Line 3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>
          <a:spLocks noChangeShapeType="1"/>
        </xdr:cNvSpPr>
      </xdr:nvSpPr>
      <xdr:spPr bwMode="auto">
        <a:xfrm flipV="1">
          <a:off x="5851525" y="3492500"/>
          <a:ext cx="0" cy="292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0</xdr:col>
      <xdr:colOff>352425</xdr:colOff>
      <xdr:row>19</xdr:row>
      <xdr:rowOff>85725</xdr:rowOff>
    </xdr:from>
    <xdr:to>
      <xdr:col>0</xdr:col>
      <xdr:colOff>2371725</xdr:colOff>
      <xdr:row>19</xdr:row>
      <xdr:rowOff>85725</xdr:rowOff>
    </xdr:to>
    <xdr:sp macro="" textlink="">
      <xdr:nvSpPr>
        <xdr:cNvPr id="1046" name="Line 4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>
          <a:spLocks noChangeShapeType="1"/>
        </xdr:cNvSpPr>
      </xdr:nvSpPr>
      <xdr:spPr bwMode="auto">
        <a:xfrm>
          <a:off x="352425" y="3648075"/>
          <a:ext cx="2019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0</xdr:colOff>
      <xdr:row>16</xdr:row>
      <xdr:rowOff>85725</xdr:rowOff>
    </xdr:from>
    <xdr:to>
      <xdr:col>7</xdr:col>
      <xdr:colOff>276225</xdr:colOff>
      <xdr:row>16</xdr:row>
      <xdr:rowOff>85725</xdr:rowOff>
    </xdr:to>
    <xdr:sp macro="" textlink="">
      <xdr:nvSpPr>
        <xdr:cNvPr id="6" name="Line 2">
          <a:extLst>
            <a:ext uri="{FF2B5EF4-FFF2-40B4-BE49-F238E27FC236}">
              <a16:creationId xmlns:a16="http://schemas.microsoft.com/office/drawing/2014/main" id="{B5AF7698-FC1C-A543-BBC0-4980D3C1C3DD}"/>
            </a:ext>
          </a:extLst>
        </xdr:cNvPr>
        <xdr:cNvSpPr>
          <a:spLocks noChangeShapeType="1"/>
        </xdr:cNvSpPr>
      </xdr:nvSpPr>
      <xdr:spPr bwMode="auto">
        <a:xfrm flipH="1">
          <a:off x="7289800" y="3197225"/>
          <a:ext cx="2762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22"/>
  <sheetViews>
    <sheetView tabSelected="1" zoomScaleNormal="100" workbookViewId="0">
      <selection activeCell="D2" sqref="D2"/>
    </sheetView>
  </sheetViews>
  <sheetFormatPr defaultColWidth="8.77734375" defaultRowHeight="13.2"/>
  <cols>
    <col min="1" max="1" width="37.109375" bestFit="1" customWidth="1"/>
    <col min="2" max="2" width="11.44140625" bestFit="1" customWidth="1"/>
    <col min="3" max="3" width="10.109375" bestFit="1" customWidth="1"/>
    <col min="4" max="4" width="11.33203125" customWidth="1"/>
    <col min="5" max="5" width="15.33203125" customWidth="1"/>
    <col min="6" max="6" width="10.6640625" customWidth="1"/>
    <col min="7" max="7" width="12.44140625" customWidth="1"/>
  </cols>
  <sheetData>
    <row r="1" spans="1:10" ht="22.8">
      <c r="A1" s="28" t="s">
        <v>15</v>
      </c>
      <c r="B1" s="28"/>
      <c r="C1" s="28"/>
      <c r="D1" s="28"/>
      <c r="E1" s="28"/>
      <c r="F1" s="28"/>
      <c r="G1" s="28"/>
    </row>
    <row r="2" spans="1:10" s="13" customFormat="1" ht="13.8">
      <c r="A2" s="10" t="s">
        <v>16</v>
      </c>
      <c r="B2" s="10"/>
      <c r="C2" s="10" t="s">
        <v>13</v>
      </c>
      <c r="D2" s="11" t="s">
        <v>18</v>
      </c>
      <c r="E2" s="12"/>
      <c r="F2" s="12"/>
      <c r="G2" s="12"/>
    </row>
    <row r="3" spans="1:10" ht="30" customHeight="1">
      <c r="A3" s="27" t="s">
        <v>17</v>
      </c>
      <c r="B3" s="27"/>
      <c r="C3" s="27"/>
      <c r="D3" s="27"/>
      <c r="E3" s="27"/>
      <c r="F3" s="27"/>
      <c r="G3" s="27"/>
    </row>
    <row r="4" spans="1:10">
      <c r="A4" s="8"/>
      <c r="B4" s="8"/>
      <c r="C4" s="8"/>
      <c r="D4" s="8"/>
      <c r="E4" s="8"/>
      <c r="F4" s="8"/>
      <c r="G4" s="8"/>
    </row>
    <row r="5" spans="1:10">
      <c r="A5" s="2" t="s">
        <v>0</v>
      </c>
      <c r="B5" s="15">
        <v>0.1</v>
      </c>
    </row>
    <row r="6" spans="1:10">
      <c r="A6" s="2"/>
    </row>
    <row r="7" spans="1:10">
      <c r="A7" t="s">
        <v>12</v>
      </c>
      <c r="D7" s="2"/>
      <c r="F7" s="2"/>
    </row>
    <row r="8" spans="1:10">
      <c r="A8" s="18" t="s">
        <v>8</v>
      </c>
      <c r="B8" s="16">
        <v>0</v>
      </c>
      <c r="C8" s="17">
        <v>1</v>
      </c>
      <c r="D8" s="17">
        <v>2</v>
      </c>
      <c r="E8" s="17">
        <v>3</v>
      </c>
      <c r="F8" s="17">
        <v>4</v>
      </c>
      <c r="G8" s="2" t="s">
        <v>10</v>
      </c>
    </row>
    <row r="9" spans="1:10">
      <c r="A9" t="s">
        <v>1</v>
      </c>
      <c r="B9" s="14">
        <v>400000</v>
      </c>
      <c r="C9" s="14">
        <v>250000</v>
      </c>
      <c r="D9" s="14">
        <v>100000</v>
      </c>
      <c r="E9" s="14">
        <v>50000</v>
      </c>
      <c r="F9" s="14">
        <v>0</v>
      </c>
      <c r="G9" s="25">
        <f>SUM(B9:F9)</f>
        <v>800000</v>
      </c>
    </row>
    <row r="10" spans="1:10">
      <c r="A10" t="s">
        <v>2</v>
      </c>
      <c r="B10" s="7">
        <f>ROUND(1/(1+$B$5)^B$8,2)</f>
        <v>1</v>
      </c>
      <c r="C10" s="7">
        <f>ROUND(1/(1+$B$5)^C$8,2)</f>
        <v>0.91</v>
      </c>
      <c r="D10" s="7">
        <f>ROUND(1/(1+$B$5)^D$8,2)</f>
        <v>0.83</v>
      </c>
      <c r="E10" s="7">
        <f>ROUND(1/(1+$B$5)^E$8,2)</f>
        <v>0.75</v>
      </c>
      <c r="F10" s="7">
        <f>ROUND(1/(1+$B$5)^F$8,2)</f>
        <v>0.68</v>
      </c>
    </row>
    <row r="11" spans="1:10">
      <c r="A11" s="2" t="s">
        <v>3</v>
      </c>
      <c r="B11" s="21">
        <f>B9*B10</f>
        <v>400000</v>
      </c>
      <c r="C11" s="21">
        <f>C9*C10</f>
        <v>227500</v>
      </c>
      <c r="D11" s="21">
        <f>D9*D10</f>
        <v>83000</v>
      </c>
      <c r="E11" s="21">
        <f>E9*E10</f>
        <v>37500</v>
      </c>
      <c r="F11" s="3"/>
      <c r="G11" s="3">
        <f>SUM(B11:F11)</f>
        <v>748000</v>
      </c>
      <c r="J11" s="23"/>
    </row>
    <row r="13" spans="1:10">
      <c r="A13" t="s">
        <v>4</v>
      </c>
      <c r="B13" s="9">
        <v>0</v>
      </c>
      <c r="C13" s="9">
        <v>250000</v>
      </c>
      <c r="D13" s="9">
        <v>300000</v>
      </c>
      <c r="E13" s="9">
        <v>310000</v>
      </c>
      <c r="F13" s="9">
        <v>350000</v>
      </c>
      <c r="G13" s="19">
        <f>SUM(B13:F13)</f>
        <v>1210000</v>
      </c>
    </row>
    <row r="14" spans="1:10">
      <c r="A14" t="s">
        <v>2</v>
      </c>
      <c r="B14" s="7">
        <f>ROUND(1/(1+$B$5)^B$8,2)</f>
        <v>1</v>
      </c>
      <c r="C14" s="7">
        <f>ROUND(1/(1+$B$5)^C$8,2)</f>
        <v>0.91</v>
      </c>
      <c r="D14" s="7">
        <f>ROUND(1/(1+$B$5)^D$8,2)</f>
        <v>0.83</v>
      </c>
      <c r="E14" s="7">
        <f>ROUND(1/(1+$B$5)^E$8,2)</f>
        <v>0.75</v>
      </c>
      <c r="F14" s="7">
        <f>ROUND(1/(1+$B$5)^F$8,2)</f>
        <v>0.68</v>
      </c>
    </row>
    <row r="15" spans="1:10">
      <c r="A15" s="2" t="s">
        <v>5</v>
      </c>
      <c r="B15" s="24">
        <f>B13*B14</f>
        <v>0</v>
      </c>
      <c r="C15" s="22">
        <f>C13*C14</f>
        <v>227500</v>
      </c>
      <c r="D15" s="22">
        <f>D13*D14</f>
        <v>249000</v>
      </c>
      <c r="E15" s="22">
        <f>E13*E14</f>
        <v>232500</v>
      </c>
      <c r="F15" s="24">
        <f>F13*F14</f>
        <v>238000.00000000003</v>
      </c>
      <c r="G15" s="22">
        <f>F15+E15+D15+C15+B15</f>
        <v>947000</v>
      </c>
    </row>
    <row r="17" spans="1:8">
      <c r="A17" t="s">
        <v>6</v>
      </c>
      <c r="B17" s="1">
        <f t="shared" ref="B17:G17" si="0">B15-B11</f>
        <v>-400000</v>
      </c>
      <c r="C17" s="1">
        <f t="shared" si="0"/>
        <v>0</v>
      </c>
      <c r="D17" s="1">
        <f t="shared" si="0"/>
        <v>166000</v>
      </c>
      <c r="E17" s="1">
        <f t="shared" si="0"/>
        <v>195000</v>
      </c>
      <c r="F17" s="1">
        <f t="shared" si="0"/>
        <v>238000.00000000003</v>
      </c>
      <c r="G17" s="3">
        <f t="shared" si="0"/>
        <v>199000</v>
      </c>
      <c r="H17" s="4" t="s">
        <v>9</v>
      </c>
    </row>
    <row r="18" spans="1:8">
      <c r="A18" t="s">
        <v>7</v>
      </c>
      <c r="B18" s="1">
        <f>B17</f>
        <v>-400000</v>
      </c>
      <c r="C18" s="1">
        <f>B18+C17</f>
        <v>-400000</v>
      </c>
      <c r="D18" s="20">
        <f>C18+D17</f>
        <v>-234000</v>
      </c>
      <c r="E18" s="6">
        <f>D18+E17</f>
        <v>-39000</v>
      </c>
      <c r="F18" s="1">
        <f>F17</f>
        <v>238000.00000000003</v>
      </c>
    </row>
    <row r="20" spans="1:8">
      <c r="A20" s="2" t="s">
        <v>11</v>
      </c>
      <c r="B20" s="5">
        <f>(G15-G11)/G11</f>
        <v>0.26604278074866311</v>
      </c>
    </row>
    <row r="21" spans="1:8">
      <c r="B21" s="26" t="s">
        <v>14</v>
      </c>
      <c r="C21" s="26"/>
      <c r="D21" s="26"/>
    </row>
    <row r="22" spans="1:8">
      <c r="A22" s="2"/>
    </row>
  </sheetData>
  <mergeCells count="3">
    <mergeCell ref="B21:D21"/>
    <mergeCell ref="A3:G3"/>
    <mergeCell ref="A1:G1"/>
  </mergeCells>
  <phoneticPr fontId="0" type="noConversion"/>
  <printOptions gridLines="1"/>
  <pageMargins left="0.75" right="0.75" top="1" bottom="1" header="0.5" footer="0.5"/>
  <pageSetup scale="95" orientation="portrait" horizontalDpi="0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77734375"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77734375" defaultRowHeight="13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Augsburg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Department</dc:creator>
  <cp:lastModifiedBy>Mohammed Makram</cp:lastModifiedBy>
  <cp:lastPrinted>2005-03-27T16:41:45Z</cp:lastPrinted>
  <dcterms:created xsi:type="dcterms:W3CDTF">2003-02-20T16:30:31Z</dcterms:created>
  <dcterms:modified xsi:type="dcterms:W3CDTF">2023-01-10T03:26:23Z</dcterms:modified>
</cp:coreProperties>
</file>