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ll22\SPM\myProject\"/>
    </mc:Choice>
  </mc:AlternateContent>
  <xr:revisionPtr revIDLastSave="0" documentId="13_ncr:1_{20C21363-06DD-4552-8B2D-420FDE3DD0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D8" i="1"/>
  <c r="B8" i="1"/>
  <c r="B9" i="1"/>
  <c r="D21" i="1"/>
  <c r="D9" i="1"/>
  <c r="D6" i="2"/>
  <c r="D11" i="2" s="1"/>
  <c r="D13" i="2" s="1"/>
  <c r="B14" i="2" s="1"/>
  <c r="B15" i="2" s="1"/>
  <c r="B17" i="2" s="1"/>
  <c r="D7" i="2"/>
  <c r="D8" i="2"/>
  <c r="D9" i="2"/>
  <c r="D10" i="2"/>
  <c r="D2" i="2"/>
  <c r="D3" i="2"/>
  <c r="D20" i="1"/>
  <c r="D19" i="1"/>
  <c r="D12" i="1"/>
  <c r="D13" i="1"/>
  <c r="D15" i="1"/>
  <c r="E14" i="1" s="1"/>
  <c r="E11" i="1" l="1"/>
  <c r="D4" i="2"/>
  <c r="D17" i="1"/>
  <c r="E18" i="1"/>
  <c r="E17" i="1" l="1"/>
  <c r="D10" i="1"/>
  <c r="E7" i="1" l="1"/>
  <c r="D22" i="1" l="1"/>
  <c r="E22" i="1" s="1"/>
  <c r="E23" i="1" l="1"/>
  <c r="F11" i="1" s="1"/>
  <c r="F18" i="1" l="1"/>
  <c r="F17" i="1"/>
  <c r="F7" i="1"/>
  <c r="F14" i="1"/>
  <c r="F22" i="1"/>
</calcChain>
</file>

<file path=xl/sharedStrings.xml><?xml version="1.0" encoding="utf-8"?>
<sst xmlns="http://schemas.openxmlformats.org/spreadsheetml/2006/main" count="45" uniqueCount="45">
  <si>
    <t>2. Hardware</t>
  </si>
  <si>
    <t>1. Project Management</t>
  </si>
  <si>
    <t>3. Software</t>
  </si>
  <si>
    <t xml:space="preserve">    2.2  Servers</t>
  </si>
  <si>
    <t xml:space="preserve">    3.1 Licensed software</t>
  </si>
  <si>
    <t># Units/Hrs.</t>
  </si>
  <si>
    <t>Cost/Unit/Hr.</t>
  </si>
  <si>
    <t xml:space="preserve">     Function point estimate</t>
  </si>
  <si>
    <t xml:space="preserve">    Project team member estimate</t>
  </si>
  <si>
    <t xml:space="preserve">    Contractor labor estimate</t>
  </si>
  <si>
    <t xml:space="preserve">         Total labor estimate</t>
  </si>
  <si>
    <t xml:space="preserve">     External inputs</t>
  </si>
  <si>
    <t xml:space="preserve">     External interface files</t>
  </si>
  <si>
    <t xml:space="preserve">     External outputs</t>
  </si>
  <si>
    <t xml:space="preserve">     External queries</t>
  </si>
  <si>
    <t xml:space="preserve">     Logical internal tables</t>
  </si>
  <si>
    <t>Quantity</t>
  </si>
  <si>
    <t>Conversion Factor</t>
  </si>
  <si>
    <t>Function Points</t>
  </si>
  <si>
    <t xml:space="preserve">          Total function points</t>
  </si>
  <si>
    <t xml:space="preserve">          Java 2 languange equivalency value</t>
  </si>
  <si>
    <t xml:space="preserve">          Source lines of code (SLOC) estimate</t>
  </si>
  <si>
    <t xml:space="preserve">          Productivity *KSLOC^Penalty (person months)</t>
  </si>
  <si>
    <t xml:space="preserve">          Total labor hours (160 hours/month)</t>
  </si>
  <si>
    <t xml:space="preserve">          Total software development estimate</t>
  </si>
  <si>
    <t xml:space="preserve">          Cost/labor hour ($120/hour)</t>
  </si>
  <si>
    <t xml:space="preserve">          Total project cost estimate</t>
  </si>
  <si>
    <t>Subtotals</t>
  </si>
  <si>
    <t>* Software development</t>
  </si>
  <si>
    <t>% of Total</t>
  </si>
  <si>
    <t>5. Training and Support</t>
  </si>
  <si>
    <t>Date:</t>
  </si>
  <si>
    <t xml:space="preserve">   1.2 Project team members</t>
  </si>
  <si>
    <t xml:space="preserve">   1.1 Project manager</t>
  </si>
  <si>
    <t xml:space="preserve">     5.1 Trainee cost</t>
  </si>
  <si>
    <t xml:space="preserve">     5.2 Travel cost</t>
  </si>
  <si>
    <t xml:space="preserve">     5.3 Project team members</t>
  </si>
  <si>
    <t xml:space="preserve">6. Reserves </t>
  </si>
  <si>
    <t>4. Testing</t>
  </si>
  <si>
    <t xml:space="preserve">    3.2 Software development</t>
  </si>
  <si>
    <t>Level 1 Totals</t>
  </si>
  <si>
    <t xml:space="preserve">   Experts and ousourcing </t>
  </si>
  <si>
    <t xml:space="preserve">    2.1  Laptops and PCs</t>
  </si>
  <si>
    <t xml:space="preserve">Prepared by:Mohammed Makram </t>
  </si>
  <si>
    <t>Web Publishing Cost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</si>
</sst>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.0_);[Red]\(&quot;$&quot;#,##0.0\)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6" fontId="3" fillId="0" borderId="0" xfId="0" applyNumberFormat="1" applyFont="1"/>
    <xf numFmtId="0" fontId="4" fillId="0" borderId="0" xfId="0" applyFont="1"/>
    <xf numFmtId="164" fontId="3" fillId="0" borderId="0" xfId="1" applyNumberFormat="1" applyFont="1"/>
    <xf numFmtId="43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14" fontId="5" fillId="0" borderId="0" xfId="0" applyNumberFormat="1" applyFont="1" applyAlignment="1">
      <alignment horizontal="center"/>
    </xf>
    <xf numFmtId="0" fontId="6" fillId="0" borderId="1" xfId="0" applyFont="1" applyBorder="1"/>
    <xf numFmtId="0" fontId="5" fillId="0" borderId="1" xfId="0" applyFont="1" applyBorder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5" fillId="0" borderId="1" xfId="0" applyNumberFormat="1" applyFont="1" applyBorder="1" applyAlignment="1">
      <alignment horizontal="center"/>
    </xf>
    <xf numFmtId="9" fontId="5" fillId="0" borderId="1" xfId="2" applyFont="1" applyBorder="1" applyAlignment="1">
      <alignment horizontal="center"/>
    </xf>
    <xf numFmtId="6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164" fontId="6" fillId="0" borderId="0" xfId="1" applyNumberFormat="1" applyFont="1" applyAlignment="1">
      <alignment horizontal="center"/>
    </xf>
    <xf numFmtId="6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6" fontId="3" fillId="0" borderId="0" xfId="0" applyNumberFormat="1" applyFont="1" applyAlignment="1">
      <alignment horizontal="center"/>
    </xf>
    <xf numFmtId="43" fontId="3" fillId="0" borderId="0" xfId="0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workbookViewId="0">
      <selection activeCell="I6" sqref="I6"/>
    </sheetView>
  </sheetViews>
  <sheetFormatPr defaultColWidth="9.109375" defaultRowHeight="15.6" x14ac:dyDescent="0.3"/>
  <cols>
    <col min="1" max="1" width="58.109375" style="1" customWidth="1"/>
    <col min="2" max="2" width="22" style="26" customWidth="1"/>
    <col min="3" max="3" width="17" style="26" customWidth="1"/>
    <col min="4" max="4" width="12" style="26" bestFit="1" customWidth="1"/>
    <col min="5" max="5" width="21.109375" style="26" customWidth="1"/>
    <col min="6" max="6" width="13.44140625" style="26" customWidth="1"/>
    <col min="7" max="16384" width="9.109375" style="1"/>
  </cols>
  <sheetData>
    <row r="1" spans="1:9" ht="21" x14ac:dyDescent="0.4">
      <c r="A1" s="10"/>
      <c r="B1" s="9" t="s">
        <v>44</v>
      </c>
      <c r="C1" s="9"/>
      <c r="D1" s="9"/>
      <c r="E1" s="15"/>
      <c r="F1" s="15"/>
      <c r="G1" s="10"/>
    </row>
    <row r="2" spans="1:9" ht="21" x14ac:dyDescent="0.4">
      <c r="A2" s="11" t="s">
        <v>43</v>
      </c>
      <c r="B2" s="9" t="s">
        <v>31</v>
      </c>
      <c r="C2" s="12">
        <v>45078</v>
      </c>
      <c r="D2" s="9"/>
      <c r="E2" s="15"/>
      <c r="F2" s="15"/>
      <c r="G2" s="10"/>
    </row>
    <row r="3" spans="1:9" ht="21" x14ac:dyDescent="0.4">
      <c r="A3" s="10"/>
      <c r="B3" s="9"/>
      <c r="C3" s="9"/>
      <c r="D3" s="9"/>
      <c r="F3" s="15"/>
      <c r="G3" s="10"/>
    </row>
    <row r="4" spans="1:9" ht="21" x14ac:dyDescent="0.4">
      <c r="A4" s="10"/>
      <c r="B4" s="9"/>
      <c r="C4" s="9"/>
      <c r="D4" s="9"/>
      <c r="E4" s="15"/>
      <c r="F4" s="15"/>
      <c r="G4" s="10"/>
    </row>
    <row r="5" spans="1:9" ht="21" x14ac:dyDescent="0.4">
      <c r="A5" s="13"/>
      <c r="B5" s="16" t="s">
        <v>5</v>
      </c>
      <c r="C5" s="16" t="s">
        <v>6</v>
      </c>
      <c r="D5" s="16" t="s">
        <v>27</v>
      </c>
      <c r="E5" s="16" t="s">
        <v>40</v>
      </c>
      <c r="F5" s="16" t="s">
        <v>29</v>
      </c>
      <c r="G5" s="10"/>
    </row>
    <row r="6" spans="1:9" ht="21" x14ac:dyDescent="0.4">
      <c r="A6" s="13"/>
      <c r="B6" s="16"/>
      <c r="C6" s="16"/>
      <c r="D6" s="16"/>
      <c r="E6" s="16"/>
      <c r="F6" s="16"/>
      <c r="G6" s="10"/>
      <c r="I6" s="15"/>
    </row>
    <row r="7" spans="1:9" s="3" customFormat="1" ht="20.399999999999999" x14ac:dyDescent="0.35">
      <c r="A7" s="14" t="s">
        <v>1</v>
      </c>
      <c r="B7" s="17"/>
      <c r="C7" s="17"/>
      <c r="D7" s="17"/>
      <c r="E7" s="18">
        <f>SUM(D8:D10)</f>
        <v>130582.5</v>
      </c>
      <c r="F7" s="19">
        <f>E7/E$23</f>
        <v>0.16993437259655739</v>
      </c>
      <c r="G7" s="11"/>
    </row>
    <row r="8" spans="1:9" ht="21" x14ac:dyDescent="0.4">
      <c r="A8" s="13" t="s">
        <v>33</v>
      </c>
      <c r="B8" s="16">
        <f>120*12/2</f>
        <v>720</v>
      </c>
      <c r="C8" s="20">
        <v>50</v>
      </c>
      <c r="D8" s="20">
        <f>B8*C8</f>
        <v>36000</v>
      </c>
      <c r="E8" s="16"/>
      <c r="F8" s="16"/>
      <c r="G8" s="10"/>
    </row>
    <row r="9" spans="1:9" ht="21" x14ac:dyDescent="0.4">
      <c r="A9" s="13" t="s">
        <v>32</v>
      </c>
      <c r="B9" s="16">
        <f>120*12</f>
        <v>1440</v>
      </c>
      <c r="C9" s="20">
        <v>35</v>
      </c>
      <c r="D9" s="20">
        <f>B9*C9</f>
        <v>50400</v>
      </c>
      <c r="E9" s="16"/>
      <c r="F9" s="16"/>
      <c r="G9" s="10"/>
    </row>
    <row r="10" spans="1:9" ht="21" x14ac:dyDescent="0.4">
      <c r="A10" s="13" t="s">
        <v>41</v>
      </c>
      <c r="B10" s="16"/>
      <c r="C10" s="16"/>
      <c r="D10" s="20">
        <f>0.1*(D16+D17)</f>
        <v>44182.5</v>
      </c>
      <c r="E10" s="16"/>
      <c r="F10" s="16"/>
      <c r="G10" s="10"/>
    </row>
    <row r="11" spans="1:9" s="3" customFormat="1" ht="20.399999999999999" x14ac:dyDescent="0.35">
      <c r="A11" s="14" t="s">
        <v>0</v>
      </c>
      <c r="B11" s="17"/>
      <c r="C11" s="17"/>
      <c r="D11" s="17"/>
      <c r="E11" s="18">
        <f>D12+D13</f>
        <v>17500</v>
      </c>
      <c r="F11" s="19">
        <f>E11/E$23</f>
        <v>2.277373706614404E-2</v>
      </c>
      <c r="G11" s="11"/>
    </row>
    <row r="12" spans="1:9" ht="21" x14ac:dyDescent="0.4">
      <c r="A12" s="13" t="s">
        <v>42</v>
      </c>
      <c r="B12" s="16">
        <v>10</v>
      </c>
      <c r="C12" s="20">
        <v>500</v>
      </c>
      <c r="D12" s="20">
        <f>B12*C12</f>
        <v>5000</v>
      </c>
      <c r="E12" s="16"/>
      <c r="F12" s="16"/>
      <c r="G12" s="10"/>
    </row>
    <row r="13" spans="1:9" ht="21" x14ac:dyDescent="0.4">
      <c r="A13" s="13" t="s">
        <v>3</v>
      </c>
      <c r="B13" s="16">
        <v>5</v>
      </c>
      <c r="C13" s="20">
        <v>2500</v>
      </c>
      <c r="D13" s="20">
        <f>B13*C13</f>
        <v>12500</v>
      </c>
      <c r="E13" s="16"/>
      <c r="F13" s="16"/>
      <c r="G13" s="10"/>
    </row>
    <row r="14" spans="1:9" s="3" customFormat="1" ht="20.399999999999999" x14ac:dyDescent="0.35">
      <c r="A14" s="14" t="s">
        <v>2</v>
      </c>
      <c r="B14" s="17"/>
      <c r="C14" s="17"/>
      <c r="D14" s="17"/>
      <c r="E14" s="18">
        <f>SUM(D15:D16)</f>
        <v>400750</v>
      </c>
      <c r="F14" s="19">
        <f>E14/E$23</f>
        <v>0.52151857881469854</v>
      </c>
      <c r="G14" s="11"/>
    </row>
    <row r="15" spans="1:9" ht="21" x14ac:dyDescent="0.4">
      <c r="A15" s="13" t="s">
        <v>4</v>
      </c>
      <c r="B15" s="16">
        <v>5</v>
      </c>
      <c r="C15" s="20">
        <v>150</v>
      </c>
      <c r="D15" s="20">
        <f>B15*C15</f>
        <v>750</v>
      </c>
      <c r="E15" s="16"/>
      <c r="F15" s="16"/>
      <c r="G15" s="10"/>
    </row>
    <row r="16" spans="1:9" ht="21" x14ac:dyDescent="0.4">
      <c r="A16" s="13" t="s">
        <v>39</v>
      </c>
      <c r="B16" s="21"/>
      <c r="C16" s="16"/>
      <c r="D16" s="20">
        <v>400000</v>
      </c>
      <c r="E16" s="16"/>
      <c r="F16" s="16"/>
      <c r="G16" s="10"/>
    </row>
    <row r="17" spans="1:7" s="3" customFormat="1" ht="21" x14ac:dyDescent="0.4">
      <c r="A17" s="14" t="s">
        <v>38</v>
      </c>
      <c r="B17" s="17"/>
      <c r="C17" s="17"/>
      <c r="D17" s="20">
        <f>0.1*(D12+D13+D15+D16)</f>
        <v>41825</v>
      </c>
      <c r="E17" s="18">
        <f>D17</f>
        <v>41825</v>
      </c>
      <c r="F17" s="19">
        <f>E17/E$23</f>
        <v>5.4429231588084263E-2</v>
      </c>
      <c r="G17" s="11"/>
    </row>
    <row r="18" spans="1:7" s="3" customFormat="1" ht="20.399999999999999" x14ac:dyDescent="0.35">
      <c r="A18" s="14" t="s">
        <v>30</v>
      </c>
      <c r="B18" s="17"/>
      <c r="C18" s="17"/>
      <c r="D18" s="17"/>
      <c r="E18" s="18">
        <f>SUM(D19:D21)</f>
        <v>49700</v>
      </c>
      <c r="F18" s="19">
        <f>E18/E$23</f>
        <v>6.4677413267849079E-2</v>
      </c>
      <c r="G18" s="11"/>
    </row>
    <row r="19" spans="1:7" ht="21" x14ac:dyDescent="0.4">
      <c r="A19" s="13" t="s">
        <v>34</v>
      </c>
      <c r="B19" s="16">
        <v>30</v>
      </c>
      <c r="C19" s="20">
        <v>200</v>
      </c>
      <c r="D19" s="20">
        <f>B19*C19</f>
        <v>6000</v>
      </c>
      <c r="E19" s="20"/>
      <c r="F19" s="16"/>
      <c r="G19" s="10"/>
    </row>
    <row r="20" spans="1:7" ht="21" x14ac:dyDescent="0.4">
      <c r="A20" s="13" t="s">
        <v>35</v>
      </c>
      <c r="B20" s="16">
        <v>5</v>
      </c>
      <c r="C20" s="20">
        <v>100</v>
      </c>
      <c r="D20" s="20">
        <f>B20*C20</f>
        <v>500</v>
      </c>
      <c r="E20" s="16"/>
      <c r="F20" s="16"/>
      <c r="G20" s="10"/>
    </row>
    <row r="21" spans="1:7" ht="21" x14ac:dyDescent="0.4">
      <c r="A21" s="13" t="s">
        <v>36</v>
      </c>
      <c r="B21" s="16">
        <f>120*12</f>
        <v>1440</v>
      </c>
      <c r="C21" s="20">
        <v>30</v>
      </c>
      <c r="D21" s="20">
        <f>B21*C21</f>
        <v>43200</v>
      </c>
      <c r="E21" s="16"/>
      <c r="F21" s="16"/>
      <c r="G21" s="10"/>
    </row>
    <row r="22" spans="1:7" s="3" customFormat="1" ht="21" x14ac:dyDescent="0.4">
      <c r="A22" s="14" t="s">
        <v>37</v>
      </c>
      <c r="B22" s="17"/>
      <c r="C22" s="17"/>
      <c r="D22" s="20">
        <f>0.2*SUM(E7:E18)</f>
        <v>128071.5</v>
      </c>
      <c r="E22" s="18">
        <f>D22</f>
        <v>128071.5</v>
      </c>
      <c r="F22" s="19">
        <f>E22/E$23</f>
        <v>0.16666666666666666</v>
      </c>
      <c r="G22" s="11"/>
    </row>
    <row r="23" spans="1:7" ht="21" x14ac:dyDescent="0.4">
      <c r="A23" s="14" t="s">
        <v>26</v>
      </c>
      <c r="B23" s="16"/>
      <c r="C23" s="16"/>
      <c r="D23" s="22"/>
      <c r="E23" s="18">
        <f>SUM(E7:E22)</f>
        <v>768429</v>
      </c>
      <c r="F23" s="23"/>
      <c r="G23" s="10"/>
    </row>
    <row r="24" spans="1:7" ht="21" x14ac:dyDescent="0.4">
      <c r="A24" s="10"/>
      <c r="B24" s="15"/>
      <c r="C24" s="15"/>
      <c r="D24" s="24"/>
      <c r="E24" s="25"/>
      <c r="F24" s="15"/>
      <c r="G24" s="10"/>
    </row>
    <row r="25" spans="1:7" x14ac:dyDescent="0.3">
      <c r="A25" s="3"/>
      <c r="D25" s="27"/>
      <c r="E25" s="28"/>
    </row>
    <row r="26" spans="1:7" x14ac:dyDescent="0.3">
      <c r="A26" s="3"/>
      <c r="D26" s="27"/>
      <c r="E26" s="28"/>
    </row>
    <row r="27" spans="1:7" x14ac:dyDescent="0.3">
      <c r="A27" s="3"/>
      <c r="D27" s="27"/>
      <c r="E27" s="28"/>
    </row>
    <row r="28" spans="1:7" x14ac:dyDescent="0.3">
      <c r="A28" s="3"/>
      <c r="D28" s="27"/>
      <c r="E28" s="28"/>
    </row>
    <row r="29" spans="1:7" x14ac:dyDescent="0.3">
      <c r="A29" s="3"/>
      <c r="D29" s="27"/>
      <c r="E29" s="28"/>
    </row>
    <row r="30" spans="1:7" x14ac:dyDescent="0.3">
      <c r="A30" s="3"/>
      <c r="D30" s="27"/>
      <c r="E30" s="28"/>
    </row>
    <row r="31" spans="1:7" x14ac:dyDescent="0.3">
      <c r="A31" s="3"/>
      <c r="D31" s="27"/>
      <c r="E31" s="28"/>
    </row>
    <row r="32" spans="1:7" x14ac:dyDescent="0.3">
      <c r="A32" s="3"/>
      <c r="D32" s="27"/>
      <c r="E32" s="28"/>
    </row>
    <row r="33" spans="1:5" x14ac:dyDescent="0.3">
      <c r="A33" s="3"/>
      <c r="D33" s="27"/>
      <c r="E33" s="28"/>
    </row>
    <row r="34" spans="1:5" x14ac:dyDescent="0.3">
      <c r="A34" s="3"/>
      <c r="D34" s="27"/>
      <c r="E34" s="28"/>
    </row>
    <row r="35" spans="1:5" x14ac:dyDescent="0.3">
      <c r="A35" s="3"/>
      <c r="D35" s="27"/>
      <c r="E35" s="28"/>
    </row>
    <row r="36" spans="1:5" x14ac:dyDescent="0.3">
      <c r="A36" s="3"/>
      <c r="D36" s="27"/>
      <c r="E36" s="28"/>
    </row>
    <row r="37" spans="1:5" x14ac:dyDescent="0.3">
      <c r="A37" s="8"/>
      <c r="B37" s="7"/>
      <c r="D37" s="27"/>
      <c r="E37" s="28"/>
    </row>
    <row r="38" spans="1:5" x14ac:dyDescent="0.3">
      <c r="A38" s="8"/>
      <c r="B38" s="7"/>
      <c r="D38" s="27"/>
      <c r="E38" s="28"/>
    </row>
    <row r="40" spans="1:5" x14ac:dyDescent="0.3">
      <c r="C40" s="29"/>
      <c r="D40" s="29"/>
    </row>
    <row r="41" spans="1:5" x14ac:dyDescent="0.3">
      <c r="C41" s="29"/>
      <c r="D41" s="29"/>
    </row>
    <row r="42" spans="1:5" x14ac:dyDescent="0.3">
      <c r="A42" s="3"/>
      <c r="B42" s="7"/>
      <c r="C42" s="7"/>
      <c r="D42" s="28"/>
    </row>
    <row r="43" spans="1:5" x14ac:dyDescent="0.3">
      <c r="A43" s="3"/>
      <c r="B43" s="7"/>
      <c r="C43" s="7"/>
      <c r="D43" s="28"/>
    </row>
    <row r="52" spans="1:4" x14ac:dyDescent="0.3">
      <c r="D52" s="27"/>
    </row>
    <row r="53" spans="1:4" x14ac:dyDescent="0.3">
      <c r="D53" s="30"/>
    </row>
    <row r="54" spans="1:4" x14ac:dyDescent="0.3">
      <c r="D54" s="30"/>
    </row>
    <row r="55" spans="1:4" x14ac:dyDescent="0.3">
      <c r="D55" s="29"/>
    </row>
    <row r="56" spans="1:4" x14ac:dyDescent="0.3">
      <c r="A56" s="3"/>
      <c r="B56" s="7"/>
      <c r="C56" s="7"/>
      <c r="D56" s="31"/>
    </row>
  </sheetData>
  <phoneticPr fontId="2" type="noConversion"/>
  <pageMargins left="0.75" right="0.75" top="1" bottom="1" header="0.5" footer="0.5"/>
  <pageSetup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A23" sqref="A23"/>
    </sheetView>
  </sheetViews>
  <sheetFormatPr defaultColWidth="8.77734375" defaultRowHeight="13.2" x14ac:dyDescent="0.25"/>
  <cols>
    <col min="1" max="1" width="49.44140625" bestFit="1" customWidth="1"/>
    <col min="2" max="2" width="10.44140625" bestFit="1" customWidth="1"/>
    <col min="3" max="3" width="17.44140625" bestFit="1" customWidth="1"/>
    <col min="4" max="4" width="14.44140625" bestFit="1" customWidth="1"/>
  </cols>
  <sheetData>
    <row r="1" spans="1:5" ht="15.6" x14ac:dyDescent="0.3">
      <c r="A1" s="1" t="s">
        <v>28</v>
      </c>
      <c r="B1" s="1"/>
      <c r="C1" s="1"/>
      <c r="D1" s="1"/>
      <c r="E1" s="1"/>
    </row>
    <row r="2" spans="1:5" ht="15.6" x14ac:dyDescent="0.3">
      <c r="A2" s="3" t="s">
        <v>9</v>
      </c>
      <c r="B2" s="1">
        <v>3000</v>
      </c>
      <c r="C2" s="2">
        <v>150</v>
      </c>
      <c r="D2" s="2">
        <f>B2*C2</f>
        <v>450000</v>
      </c>
      <c r="E2" s="1"/>
    </row>
    <row r="3" spans="1:5" ht="15.6" x14ac:dyDescent="0.3">
      <c r="A3" s="1" t="s">
        <v>8</v>
      </c>
      <c r="B3" s="1">
        <v>1920</v>
      </c>
      <c r="C3" s="2">
        <v>75</v>
      </c>
      <c r="D3" s="2">
        <f>B3*C3</f>
        <v>144000</v>
      </c>
      <c r="E3" s="1"/>
    </row>
    <row r="4" spans="1:5" ht="15.6" x14ac:dyDescent="0.3">
      <c r="A4" s="1" t="s">
        <v>10</v>
      </c>
      <c r="B4" s="1"/>
      <c r="C4" s="1"/>
      <c r="D4" s="2">
        <f>SUM(D2:D3)</f>
        <v>594000</v>
      </c>
      <c r="E4" s="1"/>
    </row>
    <row r="5" spans="1:5" ht="15.6" x14ac:dyDescent="0.3">
      <c r="A5" s="3" t="s">
        <v>7</v>
      </c>
      <c r="B5" s="1" t="s">
        <v>16</v>
      </c>
      <c r="C5" s="1" t="s">
        <v>17</v>
      </c>
      <c r="D5" s="1" t="s">
        <v>18</v>
      </c>
      <c r="E5" s="1"/>
    </row>
    <row r="6" spans="1:5" ht="15.6" x14ac:dyDescent="0.3">
      <c r="A6" s="1" t="s">
        <v>11</v>
      </c>
      <c r="B6" s="1">
        <v>10</v>
      </c>
      <c r="C6" s="1">
        <v>4</v>
      </c>
      <c r="D6" s="1">
        <f>B6*C6</f>
        <v>40</v>
      </c>
      <c r="E6" s="1"/>
    </row>
    <row r="7" spans="1:5" ht="15.6" x14ac:dyDescent="0.3">
      <c r="A7" s="1" t="s">
        <v>12</v>
      </c>
      <c r="B7" s="1">
        <v>3</v>
      </c>
      <c r="C7" s="1">
        <v>7</v>
      </c>
      <c r="D7" s="1">
        <f>B7*C7</f>
        <v>21</v>
      </c>
      <c r="E7" s="1"/>
    </row>
    <row r="8" spans="1:5" ht="15.6" x14ac:dyDescent="0.3">
      <c r="A8" s="1" t="s">
        <v>13</v>
      </c>
      <c r="B8" s="1">
        <v>3</v>
      </c>
      <c r="C8" s="1">
        <v>5</v>
      </c>
      <c r="D8" s="1">
        <f>B8*C8</f>
        <v>15</v>
      </c>
      <c r="E8" s="1"/>
    </row>
    <row r="9" spans="1:5" ht="15.6" x14ac:dyDescent="0.3">
      <c r="A9" s="1" t="s">
        <v>14</v>
      </c>
      <c r="B9" s="1">
        <v>3</v>
      </c>
      <c r="C9" s="1">
        <v>4</v>
      </c>
      <c r="D9" s="1">
        <f>B9*C9</f>
        <v>12</v>
      </c>
      <c r="E9" s="1"/>
    </row>
    <row r="10" spans="1:5" ht="15.6" x14ac:dyDescent="0.3">
      <c r="A10" s="1" t="s">
        <v>15</v>
      </c>
      <c r="B10" s="1">
        <v>6</v>
      </c>
      <c r="C10" s="1">
        <v>10</v>
      </c>
      <c r="D10" s="1">
        <f>B10*C10</f>
        <v>60</v>
      </c>
      <c r="E10" s="1"/>
    </row>
    <row r="11" spans="1:5" ht="15.6" x14ac:dyDescent="0.3">
      <c r="A11" s="1" t="s">
        <v>19</v>
      </c>
      <c r="B11" s="1"/>
      <c r="C11" s="1"/>
      <c r="D11" s="1">
        <f>SUM(D6:D10)</f>
        <v>148</v>
      </c>
      <c r="E11" s="1"/>
    </row>
    <row r="12" spans="1:5" ht="15.6" x14ac:dyDescent="0.3">
      <c r="A12" s="1" t="s">
        <v>20</v>
      </c>
      <c r="B12" s="1"/>
      <c r="C12" s="1"/>
      <c r="D12" s="1">
        <v>46</v>
      </c>
      <c r="E12" s="1"/>
    </row>
    <row r="13" spans="1:5" ht="15.6" x14ac:dyDescent="0.3">
      <c r="A13" s="1" t="s">
        <v>21</v>
      </c>
      <c r="B13" s="1"/>
      <c r="C13" s="1"/>
      <c r="D13" s="4">
        <f>D11*D12</f>
        <v>6808</v>
      </c>
      <c r="E13" s="1"/>
    </row>
    <row r="14" spans="1:5" ht="15.6" x14ac:dyDescent="0.3">
      <c r="A14" s="1" t="s">
        <v>22</v>
      </c>
      <c r="B14" s="5">
        <f>3.6*(D13/1000)^1.11</f>
        <v>30.265942177108027</v>
      </c>
      <c r="C14" s="1"/>
      <c r="D14" s="1"/>
      <c r="E14" s="1"/>
    </row>
    <row r="15" spans="1:5" ht="15.6" x14ac:dyDescent="0.3">
      <c r="A15" s="1" t="s">
        <v>23</v>
      </c>
      <c r="B15" s="5">
        <f>B14*160</f>
        <v>4842.5507483372839</v>
      </c>
      <c r="C15" s="1"/>
      <c r="D15" s="1"/>
      <c r="E15" s="1"/>
    </row>
    <row r="16" spans="1:5" ht="15.6" x14ac:dyDescent="0.3">
      <c r="A16" s="1" t="s">
        <v>25</v>
      </c>
      <c r="B16" s="2">
        <v>120</v>
      </c>
      <c r="C16" s="1"/>
      <c r="D16" s="1"/>
      <c r="E16" s="1"/>
    </row>
    <row r="17" spans="1:5" ht="15.6" x14ac:dyDescent="0.3">
      <c r="A17" s="1" t="s">
        <v>24</v>
      </c>
      <c r="B17" s="4">
        <f>B15*B16</f>
        <v>581106.08980047412</v>
      </c>
      <c r="C17" s="1"/>
      <c r="D17" s="6"/>
      <c r="E17" s="1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schwalbe</dc:creator>
  <cp:lastModifiedBy>Mohammed Makram</cp:lastModifiedBy>
  <cp:lastPrinted>2004-08-31T20:50:38Z</cp:lastPrinted>
  <dcterms:created xsi:type="dcterms:W3CDTF">2004-08-31T13:18:15Z</dcterms:created>
  <dcterms:modified xsi:type="dcterms:W3CDTF">2023-01-10T00:44:29Z</dcterms:modified>
</cp:coreProperties>
</file>