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a3c9bb04bee6d026/Desktop/MPR_NSP_2025_Key_Documents/"/>
    </mc:Choice>
  </mc:AlternateContent>
  <xr:revisionPtr revIDLastSave="0" documentId="14_{DD809992-2709-4CA9-BBF4-930E7DCC9D9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NMESP_Indicators" sheetId="1" r:id="rId1"/>
    <sheet name="Calculation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mPJW/xuCpBAu/PeKJSggnXhFXoctDGWOGes7TEZ2Zmc="/>
    </ext>
  </extLst>
</workbook>
</file>

<file path=xl/calcChain.xml><?xml version="1.0" encoding="utf-8"?>
<calcChain xmlns="http://schemas.openxmlformats.org/spreadsheetml/2006/main">
  <c r="AB25" i="2" l="1"/>
  <c r="U32" i="2"/>
  <c r="U33" i="2"/>
  <c r="U34" i="2"/>
  <c r="U31" i="2"/>
  <c r="T32" i="2"/>
  <c r="T33" i="2"/>
  <c r="T34" i="2"/>
  <c r="T31" i="2"/>
  <c r="S32" i="2"/>
  <c r="S33" i="2"/>
  <c r="S34" i="2"/>
  <c r="S31" i="2"/>
  <c r="S30" i="2"/>
  <c r="R34" i="2"/>
  <c r="R33" i="2"/>
  <c r="R32" i="2"/>
  <c r="R31" i="2"/>
  <c r="R30" i="2"/>
  <c r="Q31" i="2"/>
  <c r="Q32" i="2"/>
  <c r="Q33" i="2"/>
  <c r="Q34" i="2"/>
  <c r="Q30" i="2"/>
  <c r="AC25" i="2"/>
  <c r="Z19" i="2"/>
  <c r="AC28" i="2"/>
  <c r="AB28" i="2"/>
  <c r="X28" i="2"/>
  <c r="W28" i="2"/>
  <c r="T28" i="2"/>
  <c r="AC27" i="2"/>
  <c r="AB27" i="2"/>
  <c r="W27" i="2"/>
  <c r="X27" i="2" s="1"/>
  <c r="T27" i="2"/>
  <c r="AC26" i="2"/>
  <c r="AB26" i="2"/>
  <c r="X26" i="2"/>
  <c r="W26" i="2"/>
  <c r="T26" i="2"/>
  <c r="X25" i="2"/>
  <c r="W25" i="2"/>
  <c r="T25" i="2"/>
  <c r="K24" i="2"/>
  <c r="J24" i="2"/>
  <c r="L24" i="2" s="1"/>
  <c r="N24" i="2" s="1"/>
  <c r="I24" i="2"/>
  <c r="K23" i="2"/>
  <c r="J23" i="2"/>
  <c r="L23" i="2" s="1"/>
  <c r="N23" i="2" s="1"/>
  <c r="I23" i="2"/>
  <c r="Z22" i="2"/>
  <c r="N22" i="2"/>
  <c r="L22" i="2"/>
  <c r="K22" i="2"/>
  <c r="J22" i="2"/>
  <c r="I22" i="2"/>
  <c r="Z21" i="2"/>
  <c r="K21" i="2"/>
  <c r="J21" i="2"/>
  <c r="L21" i="2" s="1"/>
  <c r="N21" i="2" s="1"/>
  <c r="I21" i="2"/>
  <c r="Z20" i="2"/>
  <c r="M49" i="1"/>
  <c r="K49" i="1"/>
  <c r="I49" i="1"/>
  <c r="G49" i="1"/>
  <c r="M48" i="1"/>
  <c r="K48" i="1"/>
  <c r="I48" i="1"/>
  <c r="G48" i="1"/>
</calcChain>
</file>

<file path=xl/sharedStrings.xml><?xml version="1.0" encoding="utf-8"?>
<sst xmlns="http://schemas.openxmlformats.org/spreadsheetml/2006/main" count="372" uniqueCount="210">
  <si>
    <t xml:space="preserve"> Impact, Output and Output Indicators to calculate_2021 - 2024</t>
  </si>
  <si>
    <t>Indicators</t>
  </si>
  <si>
    <t>Indicator Definition</t>
  </si>
  <si>
    <t>Baseline</t>
  </si>
  <si>
    <t>Numerator</t>
  </si>
  <si>
    <t>Denominator</t>
  </si>
  <si>
    <t>Data Source</t>
  </si>
  <si>
    <t xml:space="preserve">
Baseline</t>
  </si>
  <si>
    <t>2021
Target</t>
  </si>
  <si>
    <t>2021
Result</t>
  </si>
  <si>
    <t>Target</t>
  </si>
  <si>
    <t>Achieved</t>
  </si>
  <si>
    <t>Impact Indicators</t>
  </si>
  <si>
    <t>Malaria case incidence: number and rate per 1000 people per year</t>
  </si>
  <si>
    <t>Number of confirmed malaria cases  during 1 year x 1000</t>
  </si>
  <si>
    <t>Mid-year number 
of people at risk for malaria infection during reporting year</t>
  </si>
  <si>
    <t>HMIS</t>
  </si>
  <si>
    <t>303 
(2019)</t>
  </si>
  <si>
    <t>Malaria admissions: number and rate per 10,000 persons per year</t>
  </si>
  <si>
    <t>Number of inpatient cases with a discharge diagnosis of malaria x 10 000</t>
  </si>
  <si>
    <t>51(2019)</t>
  </si>
  <si>
    <t>Malaria test positivity rate</t>
  </si>
  <si>
    <t>Number of confirmed malaria cases</t>
  </si>
  <si>
    <t>Number of patients who received a parasitological test</t>
  </si>
  <si>
    <t xml:space="preserve">61.24%
(2019)
</t>
  </si>
  <si>
    <t>Proportion of admissions for malaria</t>
  </si>
  <si>
    <t>Number of inpatient admissions for malaria</t>
  </si>
  <si>
    <t>Total number of inpatient admissions</t>
  </si>
  <si>
    <t>38.3%
(2019)</t>
  </si>
  <si>
    <t>Reported malaria cases (presumed and confirmed)</t>
  </si>
  <si>
    <t>Number of malaria cases (confirmed and presumed) reported in the year</t>
  </si>
  <si>
    <t>One (1)</t>
  </si>
  <si>
    <t>2,432,609
(2019)</t>
  </si>
  <si>
    <t xml:space="preserve"> Inpatient malaria deaths per year: rate per 100,000 persons per year</t>
  </si>
  <si>
    <t>Number of inpatient malaria specific deaths reported in the previous year x 100,000</t>
  </si>
  <si>
    <t>Mid-year number 
of people at risk for malaria infection during the reporting year</t>
  </si>
  <si>
    <t>17.8%
 (2019)</t>
  </si>
  <si>
    <t>Malaria mortality: number and rate per 100,000 persons per year</t>
  </si>
  <si>
    <t>Number of malaria specific deaths reported in the previous year x 1000</t>
  </si>
  <si>
    <t>35
(2019)</t>
  </si>
  <si>
    <t>Proportion of inpatient deaths due to malaria</t>
  </si>
  <si>
    <t>Number of inpatient deaths due to malaria</t>
  </si>
  <si>
    <t>Total number of inpatient deaths</t>
  </si>
  <si>
    <t>Outcome Indicators</t>
  </si>
  <si>
    <t>Proportion of households with at least one insecticide-treated net for every two people and/or sprayed by IRS within the last 12 months</t>
  </si>
  <si>
    <t>Number of households with at least one ITN for every two people</t>
  </si>
  <si>
    <t>Total number of households surveyed</t>
  </si>
  <si>
    <t>Household survey
(DHS,MIS,MICS)</t>
  </si>
  <si>
    <t>25% 
(DHS 2019)</t>
  </si>
  <si>
    <t>NA</t>
  </si>
  <si>
    <t>Percentage of households with at least 1 ITN</t>
  </si>
  <si>
    <t>Number of households surveyed with at least one ITN</t>
  </si>
  <si>
    <t>69%(51
(2019)</t>
  </si>
  <si>
    <t>Proportion of population that slept under an insecticide-treated net the previous night</t>
  </si>
  <si>
    <t>Number of individuals who slept under an ITN the previous night</t>
  </si>
  <si>
    <t>Total number of individuals who spent the previous night in surveyed households</t>
  </si>
  <si>
    <t>Household survey(DHS,MIS,MICS)</t>
  </si>
  <si>
    <t>51%
(51
(DHS 2019)</t>
  </si>
  <si>
    <t>Proportion of children under five years old who slept under an insecticide-treated net the previous night</t>
  </si>
  <si>
    <t>Number of children under five years who slept under an ITN the previous night</t>
  </si>
  <si>
    <t>Total number of children under five years who spent the previous night in surveyed households</t>
  </si>
  <si>
    <t xml:space="preserve">59%
(DHS 2019)
</t>
  </si>
  <si>
    <t>Proportion of pregnant women who slept under an insecticide-treated net the previous night</t>
  </si>
  <si>
    <t>Number of pregnant women who slept under an ITN the previous night</t>
  </si>
  <si>
    <t>Total number of pregnant women who spent the previous night in surveyed households</t>
  </si>
  <si>
    <t>64%
(DHS 2019)</t>
  </si>
  <si>
    <t>Proportion of population using an insecticide-treated net among those with access to an insecticide-treated net</t>
  </si>
  <si>
    <t>Number of individuals who slept under an insecticide-treated net among those with access to an insecticide-treated net</t>
  </si>
  <si>
    <t>Total number of individuals in surveyed households with at least one insecticide-treated net.</t>
  </si>
  <si>
    <t>47%
(DHS 2019)</t>
  </si>
  <si>
    <t>Social Behavior Change (B1): Proportion of Households who practice at least 3 recommended behavior</t>
  </si>
  <si>
    <t>MIS</t>
  </si>
  <si>
    <t>TBD</t>
  </si>
  <si>
    <t>?</t>
  </si>
  <si>
    <t>Proportion of women who attended at least three or more ANC visits during last pregnancy</t>
  </si>
  <si>
    <t>79%
(DHS 2019)</t>
  </si>
  <si>
    <t>Proportion of pregnant women who received three or more doses of IPTp</t>
  </si>
  <si>
    <t>36%
(DHS 2019)</t>
  </si>
  <si>
    <t>Proportion of pregnant women who received two doses of IPTp</t>
  </si>
  <si>
    <t>74%
(DHS 2019)</t>
  </si>
  <si>
    <t>Proportion of pregnant women who received one dose of IPTp</t>
  </si>
  <si>
    <t>94%
(DHS 2019)</t>
  </si>
  <si>
    <t>Proportion of pregnant women who attended an antenatal clinic at least once</t>
  </si>
  <si>
    <t>98%
(DHS 2019)</t>
  </si>
  <si>
    <t>Proportion of children &lt; 5 years with fever in the previous 2 weeks for whom advice or treatment was sought</t>
  </si>
  <si>
    <t>75%
(DHS 2019)</t>
  </si>
  <si>
    <t>Proportion of children &lt; 5 years with fever in the previous 2 weeks who had a finger or heel stick</t>
  </si>
  <si>
    <t>61%
(DHS 2019)</t>
  </si>
  <si>
    <t>Proportion of detected cases that contacted health services within 48 hours of symptoms</t>
  </si>
  <si>
    <t>50%
(DHS 2019)</t>
  </si>
  <si>
    <t>Proportion of treatments with ACT (or other appropriate treatment according to national policy) among febrile children &lt; 5 years</t>
  </si>
  <si>
    <t>97%
(MIS 2026)</t>
  </si>
  <si>
    <t>Proportion of women of child bearing age (15-49 years) that report mosquito bite as the cause of malaria</t>
  </si>
  <si>
    <t>94%
(2016)</t>
  </si>
  <si>
    <t>Proportion of women of child bearing age (15-49 years) that report fever as a symptom of malaria</t>
  </si>
  <si>
    <t>69%
(2016)</t>
  </si>
  <si>
    <t>Proportion of population at risk protected by IRS in the previous 12 months</t>
  </si>
  <si>
    <t>IRS Report,
2021</t>
  </si>
  <si>
    <t>N/A</t>
  </si>
  <si>
    <t>Proportion of children under five years protected by IRS</t>
  </si>
  <si>
    <t>IRS Report,
2021-2024</t>
  </si>
  <si>
    <t>Proportion of pregnant women protected by IRS</t>
  </si>
  <si>
    <t>Output Indicators</t>
  </si>
  <si>
    <t>Proportion of patients with suspected malaria who received a parasitological test</t>
  </si>
  <si>
    <t>Number of suspected malaria cases who received a parasitological test</t>
  </si>
  <si>
    <t>Number of suspected cases of malaria</t>
  </si>
  <si>
    <t>98.9%
(HMIS 2019)</t>
  </si>
  <si>
    <t>Proportion of health facility months with no stock-outs of key commodities for diagnostic testing</t>
  </si>
  <si>
    <t>Number of health facility months with no stock-outs of key commodities for diagnostic testing</t>
  </si>
  <si>
    <t>Number of health facility months</t>
  </si>
  <si>
    <t>Health facility surveys,
HMIS</t>
  </si>
  <si>
    <t>97%
(SARA 2017)</t>
  </si>
  <si>
    <t>Proportion of patients with confirmed malaria who received first-line antimalarial treatment</t>
  </si>
  <si>
    <t>Number of patients with confirmed malaria who received first-line antimalarial treatment according to national policy.</t>
  </si>
  <si>
    <t>Total number of confirmed malaria cases, found by both passive and active surveillance.</t>
  </si>
  <si>
    <t xml:space="preserve">96.9%
(HMIS 2019)
</t>
  </si>
  <si>
    <t>Proportion of health facility months without stock-outs of first-line treatment</t>
  </si>
  <si>
    <t>Number of health facility months without stock-outs of first-line treatment</t>
  </si>
  <si>
    <t>LMIS</t>
  </si>
  <si>
    <t>Proportion of expected health facility reports received</t>
  </si>
  <si>
    <t>Number of health facility reports received</t>
  </si>
  <si>
    <t xml:space="preserve">Number of expected health facility reports </t>
  </si>
  <si>
    <t>Proportion of suspected malaria cases that receive a parasitological test at public sector health facilities</t>
  </si>
  <si>
    <t>Number of suspected malaria cases that receive a parasitological test at public sector health facilities</t>
  </si>
  <si>
    <t>Number of suspected malaria cases at public sector health facilities</t>
  </si>
  <si>
    <t>99.64%
(2016)</t>
  </si>
  <si>
    <t>Proportion of suspected malaria cases that receive a parasitological test in the community</t>
  </si>
  <si>
    <t>Number of suspected malaria cases that receive a parasitological test in the community</t>
  </si>
  <si>
    <t>Number of suspected malaria cases in the community</t>
  </si>
  <si>
    <t>86.19%
(2019)</t>
  </si>
  <si>
    <t>Proportion of suspected malaria cases that receive a parasitological test in the private sector</t>
  </si>
  <si>
    <t>Number of suspected malaria cases that receive a parasitological test at private sector health facilities</t>
  </si>
  <si>
    <t>Number of suspected malaria cases at private sector health facilities</t>
  </si>
  <si>
    <t>Proportion of malaria cases (presumed and confirmed) that received first line antimalarial treatment at public sector health facilities</t>
  </si>
  <si>
    <t>Number of malaria cases (presumed and confirmed) that received first line antimalarial treatment.s</t>
  </si>
  <si>
    <t>98.89%
(2019)</t>
  </si>
  <si>
    <t>Proportion of confirmed malaria cases that received first-line antimalarial treatment at public sector health facilities</t>
  </si>
  <si>
    <t>Number of patients with confirmed malaria who received first-line antimalarial treatment at public sector facilities.</t>
  </si>
  <si>
    <t>Total number of confirmed malaria cases at public sector facilities.</t>
  </si>
  <si>
    <t>98.87%
(2019)</t>
  </si>
  <si>
    <t>Proportion of confirmed malaria cases that received first-line antimalarial treatment in the community</t>
  </si>
  <si>
    <t>Number of confirmed malaria cases that received first-line antimalarial treatment in the community</t>
  </si>
  <si>
    <t>Number of confirmed malaria cases in the community</t>
  </si>
  <si>
    <t>89.19%
(2019)</t>
  </si>
  <si>
    <t>Proportion of confirmed malaria cases that received first-line antimalarial treatment at private sector facilities</t>
  </si>
  <si>
    <t>Number of confirmed malaria who received first-line antimalarial treatment at private sector facilities.</t>
  </si>
  <si>
    <t>Number of confirmed malaria cases at private sector facilities.</t>
  </si>
  <si>
    <t xml:space="preserve">90.09%
(2019)
</t>
  </si>
  <si>
    <t>Proportion of children under 5 years with fever for whom the caretakers sought prompt care within 24 hours at the community</t>
  </si>
  <si>
    <t>Number of children under 5 years with fever for whom the caretakers sought prompt care within 24 hours at the community</t>
  </si>
  <si>
    <t>Number of children under 5 years with fever for whom the caretakers sought at the community</t>
  </si>
  <si>
    <t>75.6%
(2019)</t>
  </si>
  <si>
    <t>Proportion of pregnant women who received three or more doses of IPTp for malaria in the community</t>
  </si>
  <si>
    <t>Number of pregnant women who received three or more doses of IPTp for malaria in the community</t>
  </si>
  <si>
    <t>Antenatal client 1st promotional visit by CHW</t>
  </si>
  <si>
    <t>10.6%
(2019)</t>
  </si>
  <si>
    <t>Number of LLINs distributed to the population through mass campaigns</t>
  </si>
  <si>
    <t>Integrated LLIN Mass Campaign Administrative Report (2017)</t>
  </si>
  <si>
    <t>98.1%
(2019)</t>
  </si>
  <si>
    <t>Number of LLINs distributed to pregnant women through ANC and children under one year through EPI services (Routine distribution)</t>
  </si>
  <si>
    <t>Percentage of children under one year who receive at least three doses of IPTi3 through EPI services</t>
  </si>
  <si>
    <t>Number of children under one year who receive at least three doses of IPTi3 through EPI services</t>
  </si>
  <si>
    <t>Number of children under one year who receive IPTi1 through EPI services</t>
  </si>
  <si>
    <t>District</t>
  </si>
  <si>
    <t>Targeted Structures</t>
  </si>
  <si>
    <t>Total Structures Found</t>
  </si>
  <si>
    <t>Total Structures Sprayed</t>
  </si>
  <si>
    <t>Total Structures Not Sprayed</t>
  </si>
  <si>
    <t>Spray Coverage (%)</t>
  </si>
  <si>
    <t>Population Found</t>
  </si>
  <si>
    <t>Population Protected</t>
  </si>
  <si>
    <t>Population Not Protected</t>
  </si>
  <si>
    <t>General Population</t>
  </si>
  <si>
    <t>Special Populations</t>
  </si>
  <si>
    <t>Males</t>
  </si>
  <si>
    <t>Females</t>
  </si>
  <si>
    <t># of Pregnant Women</t>
  </si>
  <si>
    <t># of Children &lt;5</t>
  </si>
  <si>
    <t># of Children&lt;5 Years</t>
  </si>
  <si>
    <t>Bo</t>
  </si>
  <si>
    <t>Bombali</t>
  </si>
  <si>
    <t>TOTAL IRS 2024</t>
  </si>
  <si>
    <t>456, 860</t>
  </si>
  <si>
    <t>Total</t>
  </si>
  <si>
    <t>IRS 2023</t>
  </si>
  <si>
    <t>Antenatal client IPTp 1st dose in community</t>
  </si>
  <si>
    <t>Antenatal client IPTp 3rd dose in community</t>
  </si>
  <si>
    <t>TOTAL</t>
  </si>
  <si>
    <t>Sierra Leone</t>
  </si>
  <si>
    <t>IRS 2022</t>
  </si>
  <si>
    <t>IRS 2021</t>
  </si>
  <si>
    <t>Year</t>
  </si>
  <si>
    <t>%_performance</t>
  </si>
  <si>
    <t>CHW</t>
  </si>
  <si>
    <t>IRS</t>
  </si>
  <si>
    <t>Sum of maltreat_u24_u5_com</t>
  </si>
  <si>
    <t>Sum of maltreat_ov24_u5_com</t>
  </si>
  <si>
    <t>%_Performance</t>
  </si>
  <si>
    <t>Antenatal client 1st visit In_Facility</t>
  </si>
  <si>
    <t>Antenatal client 1st visit Outreach</t>
  </si>
  <si>
    <t>tot_ANC1</t>
  </si>
  <si>
    <t>Antenatal client IPT 3rd dose In_Facility</t>
  </si>
  <si>
    <t>Antenatal client IPT 3rd dose Outreach</t>
  </si>
  <si>
    <t>tot_IPTp3</t>
  </si>
  <si>
    <t>IPTp3_hf</t>
  </si>
  <si>
    <t>tot_IPT3</t>
  </si>
  <si>
    <t>%_community</t>
  </si>
  <si>
    <t>IPTp3_Com</t>
  </si>
  <si>
    <t>%_ipt_p3</t>
  </si>
  <si>
    <t>%_com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</si>
</sst>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_-* #,##0_-;\-* #,##0_-;_-* &quot;-&quot;??_-;_-@"/>
  </numFmts>
  <fonts count="24" x14ac:knownFonts="1">
    <font>
      <sz val="12"/>
      <color theme="1"/>
      <name val="Aptos Narrow"/>
      <scheme val="minor"/>
    </font>
    <font>
      <b/>
      <sz val="14"/>
      <color rgb="FF000000"/>
      <name val="Arial Narrow"/>
    </font>
    <font>
      <sz val="14"/>
      <color theme="1"/>
      <name val="Arial Narrow"/>
    </font>
    <font>
      <sz val="12"/>
      <name val="Aptos Narrow"/>
    </font>
    <font>
      <b/>
      <sz val="14"/>
      <color theme="1"/>
      <name val="Arial Narrow"/>
    </font>
    <font>
      <b/>
      <sz val="12"/>
      <color theme="1"/>
      <name val="Arial Narrow"/>
    </font>
    <font>
      <sz val="14"/>
      <color rgb="FF000000"/>
      <name val="Arial Narrow"/>
    </font>
    <font>
      <b/>
      <i/>
      <sz val="12"/>
      <color theme="1"/>
      <name val="Arial Narrow"/>
    </font>
    <font>
      <sz val="12"/>
      <color theme="1"/>
      <name val="Aptos Narrow"/>
    </font>
    <font>
      <sz val="14"/>
      <color rgb="FFFF0000"/>
      <name val="Arial Narrow"/>
    </font>
    <font>
      <sz val="12"/>
      <color theme="1"/>
      <name val="Arial Narrow"/>
    </font>
    <font>
      <b/>
      <sz val="9"/>
      <color rgb="FFFFFFFF"/>
      <name val="Garamond"/>
    </font>
    <font>
      <sz val="9"/>
      <color rgb="FF000000"/>
      <name val="Garamond"/>
    </font>
    <font>
      <b/>
      <sz val="9"/>
      <color rgb="FF000000"/>
      <name val="Garamond"/>
    </font>
    <font>
      <sz val="12"/>
      <color theme="1"/>
      <name val="Aptos Narrow"/>
      <scheme val="minor"/>
    </font>
    <font>
      <b/>
      <sz val="11"/>
      <color theme="1"/>
      <name val="Aptos Narrow"/>
    </font>
    <font>
      <b/>
      <sz val="12"/>
      <color theme="1"/>
      <name val="Aptos Narrow"/>
    </font>
    <font>
      <sz val="14"/>
      <name val="Arial Narrow"/>
      <family val="2"/>
    </font>
    <font>
      <b/>
      <sz val="12"/>
      <name val="Arial Narrow"/>
      <family val="2"/>
    </font>
    <font>
      <sz val="20"/>
      <name val="Calibri"/>
      <family val="2"/>
    </font>
    <font>
      <sz val="14"/>
      <color rgb="FF000000"/>
      <name val="Arial Narrow"/>
      <family val="2"/>
    </font>
    <font>
      <sz val="12"/>
      <color theme="1"/>
      <name val="Aptos Narrow"/>
      <family val="2"/>
    </font>
    <font>
      <b/>
      <sz val="14"/>
      <color theme="1"/>
      <name val="Arial Narrow"/>
      <family val="2"/>
    </font>
    <font>
      <b/>
      <sz val="12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4B083"/>
        <bgColor rgb="FFF4B083"/>
      </patternFill>
    </fill>
    <fill>
      <patternFill patternType="solid">
        <fgColor rgb="FF0F4761"/>
        <bgColor rgb="FF0F4761"/>
      </patternFill>
    </fill>
    <fill>
      <patternFill patternType="solid">
        <fgColor rgb="FFD9D9D9"/>
        <bgColor rgb="FFD9D9D9"/>
      </patternFill>
    </fill>
    <fill>
      <patternFill patternType="solid">
        <fgColor rgb="FFC1E4F5"/>
        <bgColor rgb="FFC1E4F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BE4D5"/>
      </patternFill>
    </fill>
    <fill>
      <patternFill patternType="solid">
        <fgColor rgb="FFFFFF00"/>
        <bgColor rgb="FFE2EFD9"/>
      </patternFill>
    </fill>
    <fill>
      <patternFill patternType="solid">
        <fgColor rgb="FFFFFF00"/>
        <bgColor rgb="FFD9E2F3"/>
      </patternFill>
    </fill>
    <fill>
      <patternFill patternType="solid">
        <fgColor theme="5" tint="0.59999389629810485"/>
        <bgColor rgb="FFF4B083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45B0E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7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/>
    <xf numFmtId="0" fontId="2" fillId="0" borderId="0" xfId="0" applyFont="1"/>
    <xf numFmtId="0" fontId="1" fillId="6" borderId="8" xfId="0" applyFont="1" applyFill="1" applyBorder="1" applyAlignment="1">
      <alignment vertical="center"/>
    </xf>
    <xf numFmtId="0" fontId="1" fillId="6" borderId="9" xfId="0" applyFont="1" applyFill="1" applyBorder="1" applyAlignment="1">
      <alignment vertical="center"/>
    </xf>
    <xf numFmtId="0" fontId="1" fillId="6" borderId="10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6" fillId="0" borderId="1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10" fontId="5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3" fontId="5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9" fontId="5" fillId="0" borderId="11" xfId="0" applyNumberFormat="1" applyFont="1" applyBorder="1" applyAlignment="1">
      <alignment horizontal="center" vertical="center" wrapText="1"/>
    </xf>
    <xf numFmtId="10" fontId="5" fillId="0" borderId="11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9" fontId="6" fillId="7" borderId="3" xfId="0" applyNumberFormat="1" applyFont="1" applyFill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wrapText="1"/>
    </xf>
    <xf numFmtId="9" fontId="6" fillId="6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3" fontId="5" fillId="0" borderId="3" xfId="0" applyNumberFormat="1" applyFont="1" applyBorder="1" applyAlignment="1">
      <alignment horizontal="center" vertical="center"/>
    </xf>
    <xf numFmtId="3" fontId="6" fillId="4" borderId="3" xfId="0" applyNumberFormat="1" applyFont="1" applyFill="1" applyBorder="1" applyAlignment="1">
      <alignment horizontal="center" vertical="center"/>
    </xf>
    <xf numFmtId="3" fontId="6" fillId="5" borderId="3" xfId="0" applyNumberFormat="1" applyFont="1" applyFill="1" applyBorder="1" applyAlignment="1">
      <alignment horizontal="center" vertical="center"/>
    </xf>
    <xf numFmtId="3" fontId="6" fillId="6" borderId="3" xfId="0" applyNumberFormat="1" applyFont="1" applyFill="1" applyBorder="1" applyAlignment="1">
      <alignment horizontal="center" vertical="center"/>
    </xf>
    <xf numFmtId="3" fontId="6" fillId="7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8" borderId="22" xfId="0" applyFont="1" applyFill="1" applyBorder="1" applyAlignment="1">
      <alignment horizontal="center" vertical="center" textRotation="90" wrapText="1"/>
    </xf>
    <xf numFmtId="0" fontId="12" fillId="0" borderId="21" xfId="0" applyFont="1" applyBorder="1" applyAlignment="1">
      <alignment vertical="center" wrapText="1"/>
    </xf>
    <xf numFmtId="3" fontId="12" fillId="0" borderId="23" xfId="0" applyNumberFormat="1" applyFont="1" applyBorder="1" applyAlignment="1">
      <alignment horizontal="center" vertical="center" wrapText="1"/>
    </xf>
    <xf numFmtId="10" fontId="12" fillId="0" borderId="23" xfId="0" applyNumberFormat="1" applyFont="1" applyBorder="1" applyAlignment="1">
      <alignment horizontal="center" vertical="center" wrapText="1"/>
    </xf>
    <xf numFmtId="10" fontId="12" fillId="0" borderId="23" xfId="0" applyNumberFormat="1" applyFont="1" applyBorder="1" applyAlignment="1">
      <alignment vertical="center" wrapText="1"/>
    </xf>
    <xf numFmtId="0" fontId="13" fillId="0" borderId="21" xfId="0" applyFont="1" applyBorder="1" applyAlignment="1">
      <alignment vertical="center" wrapText="1"/>
    </xf>
    <xf numFmtId="3" fontId="13" fillId="0" borderId="23" xfId="0" applyNumberFormat="1" applyFont="1" applyBorder="1" applyAlignment="1">
      <alignment horizontal="center" vertical="center" wrapText="1"/>
    </xf>
    <xf numFmtId="10" fontId="13" fillId="0" borderId="23" xfId="0" applyNumberFormat="1" applyFont="1" applyBorder="1" applyAlignment="1">
      <alignment horizontal="center" vertical="center" wrapText="1"/>
    </xf>
    <xf numFmtId="0" fontId="12" fillId="9" borderId="24" xfId="0" applyFont="1" applyFill="1" applyBorder="1" applyAlignment="1">
      <alignment vertical="center" wrapText="1"/>
    </xf>
    <xf numFmtId="3" fontId="12" fillId="9" borderId="22" xfId="0" applyNumberFormat="1" applyFont="1" applyFill="1" applyBorder="1" applyAlignment="1">
      <alignment horizontal="center" vertical="center" wrapText="1"/>
    </xf>
    <xf numFmtId="9" fontId="12" fillId="9" borderId="22" xfId="0" applyNumberFormat="1" applyFont="1" applyFill="1" applyBorder="1" applyAlignment="1">
      <alignment horizontal="center" vertical="center" wrapText="1"/>
    </xf>
    <xf numFmtId="0" fontId="12" fillId="9" borderId="22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>
      <alignment vertical="center" wrapText="1"/>
    </xf>
    <xf numFmtId="0" fontId="13" fillId="9" borderId="24" xfId="0" applyFont="1" applyFill="1" applyBorder="1" applyAlignment="1">
      <alignment vertical="center" wrapText="1"/>
    </xf>
    <xf numFmtId="0" fontId="14" fillId="0" borderId="0" xfId="0" applyFont="1"/>
    <xf numFmtId="0" fontId="12" fillId="0" borderId="23" xfId="0" applyFont="1" applyBorder="1" applyAlignment="1">
      <alignment horizontal="center" vertical="center" wrapText="1"/>
    </xf>
    <xf numFmtId="0" fontId="13" fillId="0" borderId="20" xfId="0" applyFont="1" applyBorder="1" applyAlignment="1">
      <alignment vertical="center" wrapText="1"/>
    </xf>
    <xf numFmtId="3" fontId="8" fillId="0" borderId="0" xfId="0" applyNumberFormat="1" applyFont="1"/>
    <xf numFmtId="10" fontId="12" fillId="9" borderId="2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13" fillId="0" borderId="23" xfId="0" applyFont="1" applyBorder="1" applyAlignment="1">
      <alignment horizontal="center" vertical="center" wrapText="1"/>
    </xf>
    <xf numFmtId="166" fontId="15" fillId="10" borderId="26" xfId="0" applyNumberFormat="1" applyFont="1" applyFill="1" applyBorder="1"/>
    <xf numFmtId="164" fontId="8" fillId="0" borderId="0" xfId="0" applyNumberFormat="1" applyFont="1"/>
    <xf numFmtId="0" fontId="1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3" fontId="8" fillId="0" borderId="0" xfId="0" applyNumberFormat="1" applyFont="1" applyAlignment="1">
      <alignment vertical="center" wrapText="1"/>
    </xf>
    <xf numFmtId="9" fontId="6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7" fillId="0" borderId="11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 wrapText="1"/>
    </xf>
    <xf numFmtId="9" fontId="18" fillId="0" borderId="11" xfId="0" applyNumberFormat="1" applyFont="1" applyBorder="1" applyAlignment="1">
      <alignment horizontal="center" vertical="center" wrapText="1"/>
    </xf>
    <xf numFmtId="0" fontId="2" fillId="11" borderId="0" xfId="0" applyFont="1" applyFill="1"/>
    <xf numFmtId="0" fontId="0" fillId="11" borderId="0" xfId="0" applyFill="1"/>
    <xf numFmtId="0" fontId="6" fillId="11" borderId="3" xfId="0" applyFont="1" applyFill="1" applyBorder="1" applyAlignment="1">
      <alignment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17" fillId="11" borderId="3" xfId="0" applyFont="1" applyFill="1" applyBorder="1" applyAlignment="1">
      <alignment horizontal="left" vertical="center" wrapText="1"/>
    </xf>
    <xf numFmtId="0" fontId="17" fillId="11" borderId="3" xfId="0" applyFont="1" applyFill="1" applyBorder="1" applyAlignment="1">
      <alignment horizontal="center" vertical="center" wrapText="1"/>
    </xf>
    <xf numFmtId="0" fontId="18" fillId="11" borderId="3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vertical="center" wrapText="1"/>
    </xf>
    <xf numFmtId="9" fontId="18" fillId="11" borderId="3" xfId="0" applyNumberFormat="1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left" vertical="center" wrapText="1"/>
    </xf>
    <xf numFmtId="0" fontId="5" fillId="11" borderId="3" xfId="0" applyFont="1" applyFill="1" applyBorder="1" applyAlignment="1">
      <alignment horizontal="center" vertical="center"/>
    </xf>
    <xf numFmtId="9" fontId="6" fillId="12" borderId="3" xfId="0" applyNumberFormat="1" applyFont="1" applyFill="1" applyBorder="1" applyAlignment="1">
      <alignment horizontal="center" vertical="center"/>
    </xf>
    <xf numFmtId="9" fontId="6" fillId="13" borderId="3" xfId="0" applyNumberFormat="1" applyFont="1" applyFill="1" applyBorder="1" applyAlignment="1">
      <alignment horizontal="center" vertical="center"/>
    </xf>
    <xf numFmtId="9" fontId="6" fillId="14" borderId="3" xfId="0" applyNumberFormat="1" applyFont="1" applyFill="1" applyBorder="1" applyAlignment="1">
      <alignment horizontal="center" vertical="center"/>
    </xf>
    <xf numFmtId="164" fontId="2" fillId="0" borderId="0" xfId="1" applyNumberFormat="1" applyFont="1" applyFill="1"/>
    <xf numFmtId="9" fontId="6" fillId="15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Border="1" applyAlignment="1">
      <alignment vertical="center"/>
    </xf>
    <xf numFmtId="164" fontId="6" fillId="0" borderId="3" xfId="0" applyNumberFormat="1" applyFont="1" applyBorder="1" applyAlignment="1">
      <alignment vertical="center"/>
    </xf>
    <xf numFmtId="165" fontId="2" fillId="0" borderId="0" xfId="0" applyNumberFormat="1" applyFont="1"/>
    <xf numFmtId="9" fontId="5" fillId="11" borderId="3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1" fontId="8" fillId="0" borderId="0" xfId="0" applyNumberFormat="1" applyFont="1"/>
    <xf numFmtId="1" fontId="2" fillId="0" borderId="0" xfId="0" applyNumberFormat="1" applyFont="1"/>
    <xf numFmtId="165" fontId="8" fillId="0" borderId="0" xfId="0" applyNumberFormat="1" applyFont="1"/>
    <xf numFmtId="9" fontId="2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20" fillId="0" borderId="3" xfId="0" applyNumberFormat="1" applyFont="1" applyBorder="1" applyAlignment="1">
      <alignment horizontal="center" vertical="center"/>
    </xf>
    <xf numFmtId="10" fontId="6" fillId="0" borderId="3" xfId="0" applyNumberFormat="1" applyFont="1" applyBorder="1" applyAlignment="1">
      <alignment horizontal="center" vertical="center"/>
    </xf>
    <xf numFmtId="10" fontId="6" fillId="0" borderId="3" xfId="0" applyNumberFormat="1" applyFont="1" applyBorder="1" applyAlignment="1">
      <alignment horizontal="center" vertical="center" wrapText="1"/>
    </xf>
    <xf numFmtId="9" fontId="6" fillId="0" borderId="3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9" fontId="17" fillId="0" borderId="3" xfId="0" applyNumberFormat="1" applyFont="1" applyBorder="1" applyAlignment="1">
      <alignment horizontal="center" vertical="center"/>
    </xf>
    <xf numFmtId="164" fontId="19" fillId="0" borderId="3" xfId="0" applyNumberFormat="1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right" vertical="center"/>
    </xf>
    <xf numFmtId="9" fontId="17" fillId="0" borderId="12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9" fontId="6" fillId="0" borderId="12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9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1" fontId="6" fillId="0" borderId="1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vertical="center"/>
    </xf>
    <xf numFmtId="1" fontId="6" fillId="0" borderId="3" xfId="0" applyNumberFormat="1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6" borderId="27" xfId="0" applyFont="1" applyFill="1" applyBorder="1" applyAlignment="1">
      <alignment vertical="center"/>
    </xf>
    <xf numFmtId="0" fontId="1" fillId="3" borderId="35" xfId="0" applyFont="1" applyFill="1" applyBorder="1" applyAlignment="1">
      <alignment vertical="center" wrapText="1"/>
    </xf>
    <xf numFmtId="0" fontId="1" fillId="3" borderId="36" xfId="0" applyFont="1" applyFill="1" applyBorder="1" applyAlignment="1">
      <alignment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22" fillId="0" borderId="38" xfId="0" applyFont="1" applyBorder="1" applyAlignment="1">
      <alignment horizontal="center" wrapText="1"/>
    </xf>
    <xf numFmtId="164" fontId="14" fillId="0" borderId="0" xfId="1" applyNumberFormat="1" applyFont="1"/>
    <xf numFmtId="0" fontId="21" fillId="0" borderId="0" xfId="0" applyFont="1" applyAlignment="1">
      <alignment wrapText="1"/>
    </xf>
    <xf numFmtId="3" fontId="14" fillId="0" borderId="0" xfId="0" applyNumberFormat="1" applyFont="1"/>
    <xf numFmtId="0" fontId="0" fillId="0" borderId="40" xfId="0" applyBorder="1"/>
    <xf numFmtId="3" fontId="0" fillId="0" borderId="40" xfId="0" applyNumberFormat="1" applyBorder="1"/>
    <xf numFmtId="164" fontId="0" fillId="0" borderId="40" xfId="1" applyNumberFormat="1" applyFont="1" applyBorder="1"/>
    <xf numFmtId="0" fontId="23" fillId="0" borderId="40" xfId="0" applyFont="1" applyBorder="1"/>
    <xf numFmtId="0" fontId="1" fillId="0" borderId="31" xfId="0" applyFont="1" applyBorder="1" applyAlignment="1">
      <alignment horizontal="center" vertical="center" wrapText="1"/>
    </xf>
    <xf numFmtId="0" fontId="3" fillId="0" borderId="33" xfId="0" applyFont="1" applyBorder="1"/>
    <xf numFmtId="0" fontId="1" fillId="6" borderId="4" xfId="0" applyFont="1" applyFill="1" applyBorder="1" applyAlignment="1">
      <alignment horizontal="left" vertical="center"/>
    </xf>
    <xf numFmtId="0" fontId="3" fillId="0" borderId="14" xfId="0" applyFont="1" applyBorder="1"/>
    <xf numFmtId="0" fontId="3" fillId="0" borderId="15" xfId="0" applyFont="1" applyBorder="1"/>
    <xf numFmtId="0" fontId="1" fillId="3" borderId="29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4" fillId="0" borderId="31" xfId="0" applyFont="1" applyBorder="1" applyAlignment="1">
      <alignment horizontal="center" vertical="center" wrapText="1"/>
    </xf>
    <xf numFmtId="0" fontId="3" fillId="0" borderId="32" xfId="0" applyFont="1" applyBorder="1"/>
    <xf numFmtId="0" fontId="1" fillId="0" borderId="31" xfId="0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3" fontId="13" fillId="9" borderId="16" xfId="0" applyNumberFormat="1" applyFont="1" applyFill="1" applyBorder="1" applyAlignment="1">
      <alignment horizontal="center" vertical="center" wrapText="1"/>
    </xf>
    <xf numFmtId="0" fontId="3" fillId="0" borderId="21" xfId="0" applyFont="1" applyBorder="1"/>
    <xf numFmtId="0" fontId="16" fillId="0" borderId="0" xfId="0" applyFont="1" applyAlignment="1">
      <alignment horizontal="center" vertical="center" wrapText="1"/>
    </xf>
    <xf numFmtId="0" fontId="0" fillId="0" borderId="0" xfId="0"/>
    <xf numFmtId="10" fontId="13" fillId="9" borderId="16" xfId="0" applyNumberFormat="1" applyFont="1" applyFill="1" applyBorder="1" applyAlignment="1">
      <alignment horizontal="center" vertical="center" wrapText="1"/>
    </xf>
    <xf numFmtId="0" fontId="11" fillId="8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3" fillId="0" borderId="19" xfId="0" applyFont="1" applyBorder="1"/>
    <xf numFmtId="0" fontId="11" fillId="8" borderId="16" xfId="0" applyFont="1" applyFill="1" applyBorder="1" applyAlignment="1">
      <alignment horizontal="center" vertical="center" wrapText="1"/>
    </xf>
    <xf numFmtId="0" fontId="3" fillId="0" borderId="20" xfId="0" applyFont="1" applyBorder="1"/>
    <xf numFmtId="0" fontId="11" fillId="8" borderId="16" xfId="0" applyFont="1" applyFill="1" applyBorder="1" applyAlignment="1">
      <alignment horizontal="center" vertical="center" textRotation="90" wrapText="1"/>
    </xf>
    <xf numFmtId="0" fontId="13" fillId="0" borderId="16" xfId="0" applyFont="1" applyBorder="1" applyAlignment="1">
      <alignment horizontal="center" vertical="center" wrapText="1"/>
    </xf>
    <xf numFmtId="3" fontId="13" fillId="0" borderId="16" xfId="0" applyNumberFormat="1" applyFont="1" applyBorder="1" applyAlignment="1">
      <alignment horizontal="center" vertical="center" wrapText="1"/>
    </xf>
    <xf numFmtId="10" fontId="13" fillId="0" borderId="16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A13" workbookViewId="0">
      <selection activeCell="D2" sqref="D2:E2"/>
    </sheetView>
  </sheetViews>
  <sheetFormatPr defaultColWidth="11.19921875" defaultRowHeight="15" customHeight="1" x14ac:dyDescent="0.3"/>
  <cols>
    <col min="1" max="1" width="35.296875" customWidth="1"/>
    <col min="2" max="2" width="19.59765625" hidden="1" customWidth="1"/>
    <col min="3" max="3" width="20.19921875" hidden="1" customWidth="1"/>
    <col min="4" max="4" width="15.59765625" customWidth="1"/>
    <col min="5" max="5" width="14" customWidth="1"/>
    <col min="6" max="8" width="13" customWidth="1"/>
    <col min="9" max="9" width="11.59765625" customWidth="1"/>
    <col min="10" max="10" width="12.3984375" customWidth="1"/>
    <col min="11" max="11" width="13.3984375" customWidth="1"/>
    <col min="12" max="12" width="13.796875" customWidth="1"/>
    <col min="13" max="13" width="12.796875" customWidth="1"/>
    <col min="14" max="14" width="9.59765625" customWidth="1"/>
    <col min="15" max="26" width="23.3984375" customWidth="1"/>
  </cols>
  <sheetData>
    <row r="1" spans="1:26" ht="15" customHeight="1" thickBo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01"/>
      <c r="O1" s="101"/>
      <c r="P1" s="101"/>
      <c r="Q1" s="101"/>
      <c r="R1" s="101"/>
      <c r="S1" s="101"/>
      <c r="T1" s="101"/>
      <c r="U1" s="3"/>
      <c r="V1" s="3"/>
      <c r="W1" s="3"/>
      <c r="X1" s="3"/>
      <c r="Y1" s="3"/>
      <c r="Z1" s="3"/>
    </row>
    <row r="2" spans="1:26" ht="18" customHeight="1" x14ac:dyDescent="0.35">
      <c r="A2" s="155" t="s">
        <v>1</v>
      </c>
      <c r="B2" s="150" t="s">
        <v>2</v>
      </c>
      <c r="C2" s="151"/>
      <c r="D2" s="152" t="s">
        <v>3</v>
      </c>
      <c r="E2" s="153"/>
      <c r="F2" s="154">
        <v>2021</v>
      </c>
      <c r="G2" s="153"/>
      <c r="H2" s="145">
        <v>2022</v>
      </c>
      <c r="I2" s="153"/>
      <c r="J2" s="145">
        <v>2023</v>
      </c>
      <c r="K2" s="153"/>
      <c r="L2" s="145">
        <v>2024</v>
      </c>
      <c r="M2" s="14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0.75" customHeight="1" thickBot="1" x14ac:dyDescent="0.4">
      <c r="A3" s="156"/>
      <c r="B3" s="133" t="s">
        <v>4</v>
      </c>
      <c r="C3" s="134" t="s">
        <v>5</v>
      </c>
      <c r="D3" s="135" t="s">
        <v>6</v>
      </c>
      <c r="E3" s="137" t="s">
        <v>7</v>
      </c>
      <c r="F3" s="135" t="s">
        <v>8</v>
      </c>
      <c r="G3" s="135" t="s">
        <v>9</v>
      </c>
      <c r="H3" s="135" t="s">
        <v>10</v>
      </c>
      <c r="I3" s="135" t="s">
        <v>11</v>
      </c>
      <c r="J3" s="135" t="s">
        <v>10</v>
      </c>
      <c r="K3" s="135" t="s">
        <v>11</v>
      </c>
      <c r="L3" s="135" t="s">
        <v>10</v>
      </c>
      <c r="M3" s="136" t="s">
        <v>11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35">
      <c r="A4" s="131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13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0.200000000000003" customHeight="1" x14ac:dyDescent="0.35">
      <c r="A5" s="9" t="s">
        <v>13</v>
      </c>
      <c r="B5" s="9" t="s">
        <v>14</v>
      </c>
      <c r="C5" s="9" t="s">
        <v>15</v>
      </c>
      <c r="D5" s="10" t="s">
        <v>16</v>
      </c>
      <c r="E5" s="11" t="s">
        <v>17</v>
      </c>
      <c r="F5" s="118">
        <v>298</v>
      </c>
      <c r="G5" s="107">
        <v>267</v>
      </c>
      <c r="H5" s="118">
        <v>293</v>
      </c>
      <c r="I5" s="107">
        <v>239</v>
      </c>
      <c r="J5" s="107">
        <v>288</v>
      </c>
      <c r="K5" s="118">
        <v>309</v>
      </c>
      <c r="L5" s="107">
        <v>283</v>
      </c>
      <c r="M5" s="118">
        <v>239</v>
      </c>
      <c r="N5" s="95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1.4" customHeight="1" x14ac:dyDescent="0.35">
      <c r="A6" s="9" t="s">
        <v>18</v>
      </c>
      <c r="B6" s="9" t="s">
        <v>19</v>
      </c>
      <c r="C6" s="9" t="s">
        <v>15</v>
      </c>
      <c r="D6" s="10" t="s">
        <v>16</v>
      </c>
      <c r="E6" s="14" t="s">
        <v>20</v>
      </c>
      <c r="F6" s="123">
        <v>50</v>
      </c>
      <c r="G6" s="10">
        <v>42</v>
      </c>
      <c r="H6" s="124">
        <v>49.1</v>
      </c>
      <c r="I6" s="125">
        <v>47</v>
      </c>
      <c r="J6" s="125">
        <v>47.9</v>
      </c>
      <c r="K6" s="124">
        <v>51</v>
      </c>
      <c r="L6" s="125">
        <v>46.5</v>
      </c>
      <c r="M6" s="124">
        <v>36</v>
      </c>
      <c r="N6" s="95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3.2" customHeight="1" x14ac:dyDescent="0.35">
      <c r="A7" s="9" t="s">
        <v>21</v>
      </c>
      <c r="B7" s="9" t="s">
        <v>22</v>
      </c>
      <c r="C7" s="9" t="s">
        <v>23</v>
      </c>
      <c r="D7" s="10" t="s">
        <v>16</v>
      </c>
      <c r="E7" s="15" t="s">
        <v>24</v>
      </c>
      <c r="F7" s="126">
        <v>0.59299999999999997</v>
      </c>
      <c r="G7" s="112">
        <v>0.63666651543436803</v>
      </c>
      <c r="H7" s="126">
        <v>0.58199999999999996</v>
      </c>
      <c r="I7" s="112">
        <v>0.63229853329163188</v>
      </c>
      <c r="J7" s="109">
        <v>0.56699999999999995</v>
      </c>
      <c r="K7" s="127">
        <v>0.65992022837935838</v>
      </c>
      <c r="L7" s="109">
        <v>0.55000000000000004</v>
      </c>
      <c r="M7" s="127">
        <v>0.64336153574016464</v>
      </c>
      <c r="N7" s="95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6" x14ac:dyDescent="0.35">
      <c r="A8" s="16" t="s">
        <v>25</v>
      </c>
      <c r="B8" s="16" t="s">
        <v>26</v>
      </c>
      <c r="C8" s="16" t="s">
        <v>27</v>
      </c>
      <c r="D8" s="10" t="s">
        <v>16</v>
      </c>
      <c r="E8" s="17" t="s">
        <v>28</v>
      </c>
      <c r="F8" s="76">
        <v>0.377</v>
      </c>
      <c r="G8" s="76">
        <v>0.26</v>
      </c>
      <c r="H8" s="76">
        <v>0.37</v>
      </c>
      <c r="I8" s="76">
        <v>0.30099999999999999</v>
      </c>
      <c r="J8" s="76">
        <v>0.36</v>
      </c>
      <c r="K8" s="76">
        <v>0.32100000000000001</v>
      </c>
      <c r="L8" s="76">
        <v>0.35</v>
      </c>
      <c r="M8" s="98">
        <v>0.26700000000000002</v>
      </c>
      <c r="N8" s="95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43.2" customHeight="1" x14ac:dyDescent="0.35">
      <c r="A9" s="18" t="s">
        <v>29</v>
      </c>
      <c r="B9" s="18" t="s">
        <v>30</v>
      </c>
      <c r="C9" s="19" t="s">
        <v>31</v>
      </c>
      <c r="D9" s="10" t="s">
        <v>16</v>
      </c>
      <c r="E9" s="20" t="s">
        <v>32</v>
      </c>
      <c r="F9" s="128">
        <v>2396120</v>
      </c>
      <c r="G9" s="129">
        <v>1960651</v>
      </c>
      <c r="H9" s="129">
        <v>2383957</v>
      </c>
      <c r="I9" s="129">
        <v>1814487</v>
      </c>
      <c r="J9" s="129">
        <v>2371794</v>
      </c>
      <c r="K9" s="129">
        <v>2448239</v>
      </c>
      <c r="L9" s="128">
        <v>2359631</v>
      </c>
      <c r="M9" s="129">
        <v>1953931</v>
      </c>
      <c r="N9" s="95"/>
      <c r="O9" s="102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2" customHeight="1" x14ac:dyDescent="0.35">
      <c r="A10" s="21" t="s">
        <v>33</v>
      </c>
      <c r="B10" s="9" t="s">
        <v>34</v>
      </c>
      <c r="C10" s="9" t="s">
        <v>35</v>
      </c>
      <c r="D10" s="10" t="s">
        <v>16</v>
      </c>
      <c r="E10" s="11" t="s">
        <v>36</v>
      </c>
      <c r="F10" s="130">
        <v>17.600000000000001</v>
      </c>
      <c r="G10" s="130">
        <v>17</v>
      </c>
      <c r="H10" s="130">
        <v>17.2</v>
      </c>
      <c r="I10" s="130">
        <v>18</v>
      </c>
      <c r="J10" s="130">
        <v>16.8</v>
      </c>
      <c r="K10" s="130">
        <v>18</v>
      </c>
      <c r="L10" s="130">
        <v>16.3</v>
      </c>
      <c r="M10" s="130">
        <v>19</v>
      </c>
      <c r="N10" s="95"/>
      <c r="O10" s="103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1.4" customHeight="1" x14ac:dyDescent="0.35">
      <c r="A11" s="9" t="s">
        <v>37</v>
      </c>
      <c r="B11" s="9" t="s">
        <v>38</v>
      </c>
      <c r="C11" s="9" t="s">
        <v>35</v>
      </c>
      <c r="D11" s="22" t="s">
        <v>16</v>
      </c>
      <c r="E11" s="23" t="s">
        <v>39</v>
      </c>
      <c r="F11" s="124">
        <v>35</v>
      </c>
      <c r="G11" s="124">
        <v>28</v>
      </c>
      <c r="H11" s="124">
        <v>34</v>
      </c>
      <c r="I11" s="124">
        <v>33</v>
      </c>
      <c r="J11" s="124">
        <v>33</v>
      </c>
      <c r="K11" s="124">
        <v>30</v>
      </c>
      <c r="L11" s="124">
        <v>32</v>
      </c>
      <c r="M11" s="124">
        <v>27</v>
      </c>
      <c r="N11" s="95"/>
      <c r="O11" s="103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6.6" customHeight="1" x14ac:dyDescent="0.35">
      <c r="A12" s="9" t="s">
        <v>40</v>
      </c>
      <c r="B12" s="9" t="s">
        <v>41</v>
      </c>
      <c r="C12" s="9" t="s">
        <v>42</v>
      </c>
      <c r="D12" s="22" t="s">
        <v>16</v>
      </c>
      <c r="E12" s="24" t="s">
        <v>28</v>
      </c>
      <c r="F12" s="127">
        <v>0.377</v>
      </c>
      <c r="G12" s="127">
        <v>0.27200000000000002</v>
      </c>
      <c r="H12" s="127">
        <v>0.37</v>
      </c>
      <c r="I12" s="127">
        <v>0.309</v>
      </c>
      <c r="J12" s="127">
        <v>0.36</v>
      </c>
      <c r="K12" s="127">
        <v>0.28199999999999997</v>
      </c>
      <c r="L12" s="127">
        <v>0.35</v>
      </c>
      <c r="M12" s="127">
        <v>0.33</v>
      </c>
      <c r="N12" s="95"/>
      <c r="O12" s="103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" customHeight="1" x14ac:dyDescent="0.35">
      <c r="A13" s="5" t="s">
        <v>43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72" x14ac:dyDescent="0.35">
      <c r="A14" s="25" t="s">
        <v>44</v>
      </c>
      <c r="B14" s="26" t="s">
        <v>45</v>
      </c>
      <c r="C14" s="21" t="s">
        <v>46</v>
      </c>
      <c r="D14" s="27" t="s">
        <v>47</v>
      </c>
      <c r="E14" s="24" t="s">
        <v>48</v>
      </c>
      <c r="F14" s="119">
        <v>0.5</v>
      </c>
      <c r="G14" s="119">
        <v>0.25</v>
      </c>
      <c r="H14" s="118" t="s">
        <v>49</v>
      </c>
      <c r="I14" s="118" t="s">
        <v>49</v>
      </c>
      <c r="J14" s="118" t="s">
        <v>49</v>
      </c>
      <c r="K14" s="118" t="s">
        <v>49</v>
      </c>
      <c r="L14" s="119">
        <v>0.8</v>
      </c>
      <c r="M14" s="122" t="s">
        <v>49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0.799999999999997" customHeight="1" x14ac:dyDescent="0.35">
      <c r="A15" s="28" t="s">
        <v>50</v>
      </c>
      <c r="B15" s="29" t="s">
        <v>51</v>
      </c>
      <c r="C15" s="30" t="s">
        <v>46</v>
      </c>
      <c r="D15" s="10" t="s">
        <v>47</v>
      </c>
      <c r="E15" s="24" t="s">
        <v>52</v>
      </c>
      <c r="F15" s="119">
        <v>0.8</v>
      </c>
      <c r="G15" s="119">
        <v>0.61</v>
      </c>
      <c r="H15" s="118" t="s">
        <v>49</v>
      </c>
      <c r="I15" s="118" t="s">
        <v>49</v>
      </c>
      <c r="J15" s="118" t="s">
        <v>49</v>
      </c>
      <c r="K15" s="118" t="s">
        <v>49</v>
      </c>
      <c r="L15" s="119">
        <v>0.8</v>
      </c>
      <c r="M15" s="122" t="s">
        <v>49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59.4" customHeight="1" x14ac:dyDescent="0.35">
      <c r="A16" s="16" t="s">
        <v>53</v>
      </c>
      <c r="B16" s="16" t="s">
        <v>54</v>
      </c>
      <c r="C16" s="16" t="s">
        <v>55</v>
      </c>
      <c r="D16" s="10" t="s">
        <v>56</v>
      </c>
      <c r="E16" s="24" t="s">
        <v>57</v>
      </c>
      <c r="F16" s="75">
        <v>0.7</v>
      </c>
      <c r="G16" s="76">
        <v>0.44600000000000001</v>
      </c>
      <c r="H16" s="107" t="s">
        <v>49</v>
      </c>
      <c r="I16" s="107" t="s">
        <v>49</v>
      </c>
      <c r="J16" s="107" t="s">
        <v>49</v>
      </c>
      <c r="K16" s="107" t="s">
        <v>49</v>
      </c>
      <c r="L16" s="75">
        <v>0.8</v>
      </c>
      <c r="M16" s="108" t="s">
        <v>49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66.599999999999994" customHeight="1" x14ac:dyDescent="0.35">
      <c r="A17" s="25" t="s">
        <v>58</v>
      </c>
      <c r="B17" s="9" t="s">
        <v>59</v>
      </c>
      <c r="C17" s="9" t="s">
        <v>60</v>
      </c>
      <c r="D17" s="10" t="s">
        <v>56</v>
      </c>
      <c r="E17" s="23" t="s">
        <v>61</v>
      </c>
      <c r="F17" s="119">
        <v>0.8</v>
      </c>
      <c r="G17" s="121">
        <v>0.496</v>
      </c>
      <c r="H17" s="118" t="s">
        <v>49</v>
      </c>
      <c r="I17" s="118" t="s">
        <v>49</v>
      </c>
      <c r="J17" s="118" t="s">
        <v>49</v>
      </c>
      <c r="K17" s="118" t="s">
        <v>49</v>
      </c>
      <c r="L17" s="119">
        <v>0.8</v>
      </c>
      <c r="M17" s="122" t="s">
        <v>49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61.8" customHeight="1" x14ac:dyDescent="0.35">
      <c r="A18" s="21" t="s">
        <v>62</v>
      </c>
      <c r="B18" s="21" t="s">
        <v>63</v>
      </c>
      <c r="C18" s="21" t="s">
        <v>64</v>
      </c>
      <c r="D18" s="10" t="s">
        <v>56</v>
      </c>
      <c r="E18" s="32" t="s">
        <v>65</v>
      </c>
      <c r="F18" s="75">
        <v>0.8</v>
      </c>
      <c r="G18" s="76">
        <v>0.52200000000000002</v>
      </c>
      <c r="H18" s="107" t="s">
        <v>49</v>
      </c>
      <c r="I18" s="107" t="s">
        <v>49</v>
      </c>
      <c r="J18" s="107" t="s">
        <v>49</v>
      </c>
      <c r="K18" s="107" t="s">
        <v>49</v>
      </c>
      <c r="L18" s="75">
        <v>0.8</v>
      </c>
      <c r="M18" s="108" t="s">
        <v>49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60" customHeight="1" x14ac:dyDescent="0.35">
      <c r="A19" s="16" t="s">
        <v>66</v>
      </c>
      <c r="B19" s="16" t="s">
        <v>67</v>
      </c>
      <c r="C19" s="16" t="s">
        <v>68</v>
      </c>
      <c r="D19" s="10" t="s">
        <v>56</v>
      </c>
      <c r="E19" s="32" t="s">
        <v>69</v>
      </c>
      <c r="F19" s="75">
        <v>0.8</v>
      </c>
      <c r="G19" s="76">
        <v>0.72099999999999997</v>
      </c>
      <c r="H19" s="107" t="s">
        <v>49</v>
      </c>
      <c r="I19" s="107" t="s">
        <v>49</v>
      </c>
      <c r="J19" s="107" t="s">
        <v>49</v>
      </c>
      <c r="K19" s="107" t="s">
        <v>49</v>
      </c>
      <c r="L19" s="75">
        <v>0.8</v>
      </c>
      <c r="M19" s="108" t="s">
        <v>49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s="82" customFormat="1" ht="54" hidden="1" x14ac:dyDescent="0.35">
      <c r="A20" s="85" t="s">
        <v>70</v>
      </c>
      <c r="B20" s="85"/>
      <c r="C20" s="85"/>
      <c r="D20" s="86" t="s">
        <v>71</v>
      </c>
      <c r="E20" s="87" t="s">
        <v>72</v>
      </c>
      <c r="F20" s="113">
        <v>0.5</v>
      </c>
      <c r="G20" s="114" t="s">
        <v>73</v>
      </c>
      <c r="H20" s="107" t="s">
        <v>49</v>
      </c>
      <c r="I20" s="107" t="s">
        <v>49</v>
      </c>
      <c r="J20" s="107" t="s">
        <v>49</v>
      </c>
      <c r="K20" s="107" t="s">
        <v>49</v>
      </c>
      <c r="L20" s="75">
        <v>0.7</v>
      </c>
      <c r="M20" s="115"/>
      <c r="N20" s="4"/>
      <c r="O20" s="4"/>
      <c r="P20" s="4"/>
      <c r="Q20" s="4"/>
      <c r="R20" s="4"/>
      <c r="S20" s="4"/>
      <c r="T20" s="4"/>
      <c r="U20" s="81"/>
      <c r="V20" s="81"/>
      <c r="W20" s="81"/>
      <c r="X20" s="81"/>
      <c r="Y20" s="81"/>
      <c r="Z20" s="81"/>
    </row>
    <row r="21" spans="1:26" ht="54" hidden="1" x14ac:dyDescent="0.35">
      <c r="A21" s="78" t="s">
        <v>74</v>
      </c>
      <c r="B21" s="79"/>
      <c r="C21" s="79"/>
      <c r="D21" s="77" t="s">
        <v>56</v>
      </c>
      <c r="E21" s="80" t="s">
        <v>75</v>
      </c>
      <c r="F21" s="116">
        <v>0.9</v>
      </c>
      <c r="G21" s="117"/>
      <c r="H21" s="118" t="s">
        <v>49</v>
      </c>
      <c r="I21" s="118" t="s">
        <v>49</v>
      </c>
      <c r="J21" s="118" t="s">
        <v>49</v>
      </c>
      <c r="K21" s="118" t="s">
        <v>49</v>
      </c>
      <c r="L21" s="119">
        <v>0.9</v>
      </c>
      <c r="M21" s="108" t="s">
        <v>49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54" x14ac:dyDescent="0.35">
      <c r="A22" s="16" t="s">
        <v>76</v>
      </c>
      <c r="B22" s="16"/>
      <c r="C22" s="16"/>
      <c r="D22" s="10" t="s">
        <v>56</v>
      </c>
      <c r="E22" s="32" t="s">
        <v>77</v>
      </c>
      <c r="F22" s="75">
        <v>0.6</v>
      </c>
      <c r="G22" s="76">
        <v>0.52</v>
      </c>
      <c r="H22" s="107" t="s">
        <v>49</v>
      </c>
      <c r="I22" s="107" t="s">
        <v>49</v>
      </c>
      <c r="J22" s="107" t="s">
        <v>49</v>
      </c>
      <c r="K22" s="107" t="s">
        <v>49</v>
      </c>
      <c r="L22" s="75">
        <v>0.8</v>
      </c>
      <c r="M22" s="108" t="s">
        <v>49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54" x14ac:dyDescent="0.35">
      <c r="A23" s="16" t="s">
        <v>78</v>
      </c>
      <c r="B23" s="16"/>
      <c r="C23" s="16"/>
      <c r="D23" s="10" t="s">
        <v>56</v>
      </c>
      <c r="E23" s="32" t="s">
        <v>79</v>
      </c>
      <c r="F23" s="75">
        <v>0.9</v>
      </c>
      <c r="G23" s="76">
        <v>0.81</v>
      </c>
      <c r="H23" s="107" t="s">
        <v>49</v>
      </c>
      <c r="I23" s="107" t="s">
        <v>49</v>
      </c>
      <c r="J23" s="107" t="s">
        <v>49</v>
      </c>
      <c r="K23" s="107" t="s">
        <v>49</v>
      </c>
      <c r="L23" s="75">
        <v>1</v>
      </c>
      <c r="M23" s="108" t="s">
        <v>49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52.8" customHeight="1" x14ac:dyDescent="0.35">
      <c r="A24" s="16" t="s">
        <v>80</v>
      </c>
      <c r="B24" s="16"/>
      <c r="C24" s="16"/>
      <c r="D24" s="10" t="s">
        <v>56</v>
      </c>
      <c r="E24" s="32" t="s">
        <v>81</v>
      </c>
      <c r="F24" s="75">
        <v>1</v>
      </c>
      <c r="G24" s="76">
        <v>0.92</v>
      </c>
      <c r="H24" s="107" t="s">
        <v>49</v>
      </c>
      <c r="I24" s="107" t="s">
        <v>49</v>
      </c>
      <c r="J24" s="107" t="s">
        <v>49</v>
      </c>
      <c r="K24" s="107" t="s">
        <v>49</v>
      </c>
      <c r="L24" s="75">
        <v>1</v>
      </c>
      <c r="M24" s="108" t="s">
        <v>49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s="82" customFormat="1" ht="54" hidden="1" x14ac:dyDescent="0.35">
      <c r="A25" s="83" t="s">
        <v>82</v>
      </c>
      <c r="B25" s="88"/>
      <c r="C25" s="88"/>
      <c r="D25" s="86" t="s">
        <v>56</v>
      </c>
      <c r="E25" s="89" t="s">
        <v>83</v>
      </c>
      <c r="F25" s="113">
        <v>1</v>
      </c>
      <c r="G25" s="120"/>
      <c r="H25" s="107" t="s">
        <v>49</v>
      </c>
      <c r="I25" s="107" t="s">
        <v>49</v>
      </c>
      <c r="J25" s="107" t="s">
        <v>49</v>
      </c>
      <c r="K25" s="107" t="s">
        <v>49</v>
      </c>
      <c r="L25" s="75">
        <v>1</v>
      </c>
      <c r="M25" s="75" t="s">
        <v>49</v>
      </c>
      <c r="N25" s="4"/>
      <c r="O25" s="4"/>
      <c r="P25" s="4"/>
      <c r="Q25" s="4"/>
      <c r="R25" s="4"/>
      <c r="S25" s="4"/>
      <c r="T25" s="4"/>
      <c r="U25" s="81"/>
      <c r="V25" s="81"/>
      <c r="W25" s="81"/>
      <c r="X25" s="81"/>
      <c r="Y25" s="81"/>
      <c r="Z25" s="81"/>
    </row>
    <row r="26" spans="1:26" ht="54" x14ac:dyDescent="0.35">
      <c r="A26" s="16" t="s">
        <v>84</v>
      </c>
      <c r="B26" s="21"/>
      <c r="C26" s="21"/>
      <c r="D26" s="10" t="s">
        <v>56</v>
      </c>
      <c r="E26" s="32" t="s">
        <v>85</v>
      </c>
      <c r="F26" s="75">
        <v>0.9</v>
      </c>
      <c r="G26" s="76">
        <v>0.751</v>
      </c>
      <c r="H26" s="107" t="s">
        <v>49</v>
      </c>
      <c r="I26" s="107" t="s">
        <v>49</v>
      </c>
      <c r="J26" s="107" t="s">
        <v>49</v>
      </c>
      <c r="K26" s="107" t="s">
        <v>49</v>
      </c>
      <c r="L26" s="75">
        <v>1</v>
      </c>
      <c r="M26" s="108" t="s">
        <v>49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54" x14ac:dyDescent="0.35">
      <c r="A27" s="16" t="s">
        <v>86</v>
      </c>
      <c r="B27" s="21"/>
      <c r="C27" s="21"/>
      <c r="D27" s="10" t="s">
        <v>56</v>
      </c>
      <c r="E27" s="32" t="s">
        <v>87</v>
      </c>
      <c r="F27" s="75">
        <v>0.9</v>
      </c>
      <c r="G27" s="76">
        <v>0.68</v>
      </c>
      <c r="H27" s="107" t="s">
        <v>49</v>
      </c>
      <c r="I27" s="107" t="s">
        <v>49</v>
      </c>
      <c r="J27" s="107" t="s">
        <v>49</v>
      </c>
      <c r="K27" s="107" t="s">
        <v>49</v>
      </c>
      <c r="L27" s="75">
        <v>1</v>
      </c>
      <c r="M27" s="108" t="s">
        <v>49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54" x14ac:dyDescent="0.35">
      <c r="A28" s="16" t="s">
        <v>88</v>
      </c>
      <c r="B28" s="21"/>
      <c r="C28" s="21"/>
      <c r="D28" s="10" t="s">
        <v>56</v>
      </c>
      <c r="E28" s="32" t="s">
        <v>89</v>
      </c>
      <c r="F28" s="75">
        <v>0.8</v>
      </c>
      <c r="G28" s="76">
        <v>0.40300000000000002</v>
      </c>
      <c r="H28" s="107" t="s">
        <v>49</v>
      </c>
      <c r="I28" s="107" t="s">
        <v>49</v>
      </c>
      <c r="J28" s="107" t="s">
        <v>49</v>
      </c>
      <c r="K28" s="107" t="s">
        <v>49</v>
      </c>
      <c r="L28" s="75">
        <v>0.8</v>
      </c>
      <c r="M28" s="108" t="s">
        <v>49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72" x14ac:dyDescent="0.35">
      <c r="A29" s="16" t="s">
        <v>90</v>
      </c>
      <c r="B29" s="21"/>
      <c r="C29" s="21"/>
      <c r="D29" s="10" t="s">
        <v>56</v>
      </c>
      <c r="E29" s="32" t="s">
        <v>91</v>
      </c>
      <c r="F29" s="75">
        <v>1</v>
      </c>
      <c r="G29" s="76">
        <v>0.91</v>
      </c>
      <c r="H29" s="107" t="s">
        <v>49</v>
      </c>
      <c r="I29" s="107" t="s">
        <v>49</v>
      </c>
      <c r="J29" s="107" t="s">
        <v>49</v>
      </c>
      <c r="K29" s="107" t="s">
        <v>49</v>
      </c>
      <c r="L29" s="75">
        <v>1</v>
      </c>
      <c r="M29" s="108" t="s">
        <v>49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54" x14ac:dyDescent="0.35">
      <c r="A30" s="16" t="s">
        <v>92</v>
      </c>
      <c r="B30" s="35"/>
      <c r="C30" s="35"/>
      <c r="D30" s="19" t="s">
        <v>71</v>
      </c>
      <c r="E30" s="32" t="s">
        <v>93</v>
      </c>
      <c r="F30" s="75">
        <v>1</v>
      </c>
      <c r="G30" s="76">
        <v>0.98099999999999998</v>
      </c>
      <c r="H30" s="107" t="s">
        <v>49</v>
      </c>
      <c r="I30" s="107" t="s">
        <v>49</v>
      </c>
      <c r="J30" s="107" t="s">
        <v>49</v>
      </c>
      <c r="K30" s="107" t="s">
        <v>49</v>
      </c>
      <c r="L30" s="75">
        <v>1</v>
      </c>
      <c r="M30" s="108" t="s">
        <v>49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54" x14ac:dyDescent="0.35">
      <c r="A31" s="16" t="s">
        <v>94</v>
      </c>
      <c r="B31" s="35"/>
      <c r="C31" s="35"/>
      <c r="D31" s="19" t="s">
        <v>71</v>
      </c>
      <c r="E31" s="32" t="s">
        <v>95</v>
      </c>
      <c r="F31" s="75">
        <v>0.8</v>
      </c>
      <c r="G31" s="76">
        <v>0.83699999999999997</v>
      </c>
      <c r="H31" s="76" t="s">
        <v>49</v>
      </c>
      <c r="I31" s="109" t="s">
        <v>49</v>
      </c>
      <c r="J31" s="107" t="s">
        <v>49</v>
      </c>
      <c r="K31" s="110" t="s">
        <v>49</v>
      </c>
      <c r="L31" s="75">
        <v>1</v>
      </c>
      <c r="M31" s="108" t="s">
        <v>49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" customHeight="1" x14ac:dyDescent="0.35">
      <c r="A32" s="147" t="s">
        <v>102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51.6" customHeight="1" x14ac:dyDescent="0.35">
      <c r="A33" s="21" t="s">
        <v>103</v>
      </c>
      <c r="B33" s="21" t="s">
        <v>104</v>
      </c>
      <c r="C33" s="21" t="s">
        <v>105</v>
      </c>
      <c r="D33" s="10" t="s">
        <v>16</v>
      </c>
      <c r="E33" s="17" t="s">
        <v>106</v>
      </c>
      <c r="F33" s="75">
        <v>1</v>
      </c>
      <c r="G33" s="75">
        <v>0.97361245763491677</v>
      </c>
      <c r="H33" s="75">
        <v>1</v>
      </c>
      <c r="I33" s="75">
        <v>0.97769092397490509</v>
      </c>
      <c r="J33" s="75">
        <v>1</v>
      </c>
      <c r="K33" s="75">
        <v>0.977705824475396</v>
      </c>
      <c r="L33" s="75">
        <v>1</v>
      </c>
      <c r="M33" s="75">
        <v>0.84800843617219679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82" customFormat="1" ht="61.2" hidden="1" customHeight="1" x14ac:dyDescent="0.35">
      <c r="A34" s="83" t="s">
        <v>107</v>
      </c>
      <c r="B34" s="83" t="s">
        <v>108</v>
      </c>
      <c r="C34" s="83" t="s">
        <v>109</v>
      </c>
      <c r="D34" s="84" t="s">
        <v>110</v>
      </c>
      <c r="E34" s="100" t="s">
        <v>111</v>
      </c>
      <c r="F34" s="75">
        <v>1</v>
      </c>
      <c r="G34" s="75"/>
      <c r="H34" s="97">
        <v>1</v>
      </c>
      <c r="I34" s="75"/>
      <c r="J34" s="75">
        <v>1</v>
      </c>
      <c r="K34" s="97"/>
      <c r="L34" s="75">
        <v>1</v>
      </c>
      <c r="M34" s="97"/>
      <c r="N34" s="4"/>
      <c r="O34" s="4"/>
      <c r="P34" s="4"/>
      <c r="Q34" s="4"/>
      <c r="R34" s="4"/>
      <c r="S34" s="4"/>
      <c r="T34" s="4"/>
      <c r="U34" s="81"/>
      <c r="V34" s="81"/>
      <c r="W34" s="81"/>
      <c r="X34" s="81"/>
      <c r="Y34" s="81"/>
      <c r="Z34" s="81"/>
    </row>
    <row r="35" spans="1:26" ht="61.8" customHeight="1" x14ac:dyDescent="0.35">
      <c r="A35" s="16" t="s">
        <v>112</v>
      </c>
      <c r="B35" s="16" t="s">
        <v>113</v>
      </c>
      <c r="C35" s="16" t="s">
        <v>114</v>
      </c>
      <c r="D35" s="10" t="s">
        <v>16</v>
      </c>
      <c r="E35" s="17" t="s">
        <v>115</v>
      </c>
      <c r="F35" s="75">
        <v>1</v>
      </c>
      <c r="G35" s="75">
        <v>0.91771309882424079</v>
      </c>
      <c r="H35" s="75">
        <v>1</v>
      </c>
      <c r="I35" s="75">
        <v>0.90158584072423353</v>
      </c>
      <c r="J35" s="75">
        <v>1</v>
      </c>
      <c r="K35" s="75">
        <v>0.91327899806817636</v>
      </c>
      <c r="L35" s="75">
        <v>1</v>
      </c>
      <c r="M35" s="75">
        <v>0.89793509744235334</v>
      </c>
      <c r="N35" s="9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82" customFormat="1" ht="43.8" hidden="1" customHeight="1" x14ac:dyDescent="0.35">
      <c r="A36" s="90" t="s">
        <v>116</v>
      </c>
      <c r="B36" s="83" t="s">
        <v>117</v>
      </c>
      <c r="C36" s="83" t="s">
        <v>109</v>
      </c>
      <c r="D36" s="84" t="s">
        <v>118</v>
      </c>
      <c r="E36" s="91" t="s">
        <v>72</v>
      </c>
      <c r="F36" s="92">
        <v>1</v>
      </c>
      <c r="G36" s="92"/>
      <c r="H36" s="93">
        <v>1</v>
      </c>
      <c r="I36" s="93"/>
      <c r="J36" s="94">
        <v>1</v>
      </c>
      <c r="K36" s="94"/>
      <c r="L36" s="96">
        <v>1</v>
      </c>
      <c r="M36" s="96"/>
      <c r="N36" s="95"/>
      <c r="O36" s="4"/>
      <c r="P36" s="4"/>
      <c r="Q36" s="4"/>
      <c r="R36" s="4"/>
      <c r="S36" s="4"/>
      <c r="T36" s="4"/>
      <c r="U36" s="81"/>
      <c r="V36" s="81"/>
      <c r="W36" s="81"/>
      <c r="X36" s="81"/>
      <c r="Y36" s="81"/>
      <c r="Z36" s="81"/>
    </row>
    <row r="37" spans="1:26" ht="36" x14ac:dyDescent="0.35">
      <c r="A37" s="21" t="s">
        <v>119</v>
      </c>
      <c r="B37" s="21" t="s">
        <v>120</v>
      </c>
      <c r="C37" s="21" t="s">
        <v>121</v>
      </c>
      <c r="D37" s="10" t="s">
        <v>16</v>
      </c>
      <c r="E37" s="14" t="s">
        <v>72</v>
      </c>
      <c r="F37" s="75">
        <v>1</v>
      </c>
      <c r="G37" s="76">
        <v>0.82899999999999996</v>
      </c>
      <c r="H37" s="75">
        <v>1</v>
      </c>
      <c r="I37" s="76">
        <v>0.83899999999999997</v>
      </c>
      <c r="J37" s="75">
        <v>1</v>
      </c>
      <c r="K37" s="76">
        <v>0.70899999999999996</v>
      </c>
      <c r="L37" s="75">
        <v>1</v>
      </c>
      <c r="M37" s="76">
        <v>0.82199999999999995</v>
      </c>
      <c r="N37" s="9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82" customFormat="1" ht="55.8" customHeight="1" x14ac:dyDescent="0.35">
      <c r="A38" s="16" t="s">
        <v>122</v>
      </c>
      <c r="B38" s="16" t="s">
        <v>123</v>
      </c>
      <c r="C38" s="16" t="s">
        <v>124</v>
      </c>
      <c r="D38" s="10" t="s">
        <v>16</v>
      </c>
      <c r="E38" s="11" t="s">
        <v>125</v>
      </c>
      <c r="F38" s="75">
        <v>1</v>
      </c>
      <c r="G38" s="76">
        <v>0.98499999999999999</v>
      </c>
      <c r="H38" s="75">
        <v>1</v>
      </c>
      <c r="I38" s="76">
        <v>0.95899999999999996</v>
      </c>
      <c r="J38" s="75">
        <v>1</v>
      </c>
      <c r="K38" s="98">
        <v>0.93</v>
      </c>
      <c r="L38" s="75">
        <v>1</v>
      </c>
      <c r="M38" s="98">
        <v>0.89900000000000002</v>
      </c>
      <c r="N38" s="95"/>
      <c r="O38" s="4"/>
      <c r="P38" s="4"/>
      <c r="Q38" s="4"/>
      <c r="R38" s="4"/>
      <c r="S38" s="4"/>
      <c r="T38" s="4"/>
      <c r="U38" s="81"/>
      <c r="V38" s="81"/>
      <c r="W38" s="81"/>
      <c r="X38" s="81"/>
      <c r="Y38" s="81"/>
      <c r="Z38" s="81"/>
    </row>
    <row r="39" spans="1:26" ht="54.6" customHeight="1" x14ac:dyDescent="0.35">
      <c r="A39" s="16" t="s">
        <v>126</v>
      </c>
      <c r="B39" s="16" t="s">
        <v>127</v>
      </c>
      <c r="C39" s="16" t="s">
        <v>128</v>
      </c>
      <c r="D39" s="10" t="s">
        <v>16</v>
      </c>
      <c r="E39" s="17" t="s">
        <v>129</v>
      </c>
      <c r="F39" s="75">
        <v>1</v>
      </c>
      <c r="G39" s="76">
        <v>0.71554858444360314</v>
      </c>
      <c r="H39" s="75">
        <v>1</v>
      </c>
      <c r="I39" s="76">
        <v>0.44333648737171555</v>
      </c>
      <c r="J39" s="75">
        <v>1</v>
      </c>
      <c r="K39" s="98">
        <v>0.64906727815949583</v>
      </c>
      <c r="L39" s="75">
        <v>1</v>
      </c>
      <c r="M39" s="76">
        <v>0.5833518977132478</v>
      </c>
      <c r="N39" s="9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82" customFormat="1" ht="54.6" customHeight="1" x14ac:dyDescent="0.35">
      <c r="A40" s="21" t="s">
        <v>130</v>
      </c>
      <c r="B40" s="16" t="s">
        <v>131</v>
      </c>
      <c r="C40" s="16" t="s">
        <v>132</v>
      </c>
      <c r="D40" s="10" t="s">
        <v>16</v>
      </c>
      <c r="E40" s="14" t="s">
        <v>72</v>
      </c>
      <c r="F40" s="75">
        <v>1</v>
      </c>
      <c r="G40" s="75">
        <v>1</v>
      </c>
      <c r="H40" s="75">
        <v>1</v>
      </c>
      <c r="I40" s="75">
        <v>0.98899999999999999</v>
      </c>
      <c r="J40" s="75">
        <v>1</v>
      </c>
      <c r="K40" s="75">
        <v>1</v>
      </c>
      <c r="L40" s="75">
        <v>1</v>
      </c>
      <c r="M40" s="75">
        <v>0.95</v>
      </c>
      <c r="N40" s="95"/>
      <c r="O40" s="4"/>
      <c r="P40" s="4"/>
      <c r="Q40" s="4"/>
      <c r="R40" s="4"/>
      <c r="S40" s="4"/>
      <c r="T40" s="4"/>
      <c r="U40" s="81"/>
      <c r="V40" s="81"/>
      <c r="W40" s="81"/>
      <c r="X40" s="81"/>
      <c r="Y40" s="81"/>
      <c r="Z40" s="81"/>
    </row>
    <row r="41" spans="1:26" s="82" customFormat="1" ht="74.400000000000006" customHeight="1" x14ac:dyDescent="0.35">
      <c r="A41" s="16" t="s">
        <v>133</v>
      </c>
      <c r="B41" s="16" t="s">
        <v>134</v>
      </c>
      <c r="C41" s="16" t="s">
        <v>133</v>
      </c>
      <c r="D41" s="10" t="s">
        <v>16</v>
      </c>
      <c r="E41" s="17" t="s">
        <v>135</v>
      </c>
      <c r="F41" s="75">
        <v>1</v>
      </c>
      <c r="G41" s="75">
        <v>0.92400000000000004</v>
      </c>
      <c r="H41" s="75">
        <v>1</v>
      </c>
      <c r="I41" s="75">
        <v>0.90600000000000003</v>
      </c>
      <c r="J41" s="75">
        <v>1</v>
      </c>
      <c r="K41" s="75">
        <v>0.92400000000000004</v>
      </c>
      <c r="L41" s="75">
        <v>1</v>
      </c>
      <c r="M41" s="75">
        <v>0.91200000000000003</v>
      </c>
      <c r="N41" s="95"/>
      <c r="O41" s="4"/>
      <c r="P41" s="4"/>
      <c r="Q41" s="4"/>
      <c r="R41" s="4"/>
      <c r="S41" s="4"/>
      <c r="T41" s="4"/>
      <c r="U41" s="81"/>
      <c r="V41" s="81"/>
      <c r="W41" s="81"/>
      <c r="X41" s="81"/>
      <c r="Y41" s="81"/>
      <c r="Z41" s="81"/>
    </row>
    <row r="42" spans="1:26" s="82" customFormat="1" ht="61.2" customHeight="1" x14ac:dyDescent="0.35">
      <c r="A42" s="35" t="s">
        <v>136</v>
      </c>
      <c r="B42" s="16" t="s">
        <v>137</v>
      </c>
      <c r="C42" s="16" t="s">
        <v>138</v>
      </c>
      <c r="D42" s="10" t="s">
        <v>16</v>
      </c>
      <c r="E42" s="17" t="s">
        <v>139</v>
      </c>
      <c r="F42" s="105">
        <v>1</v>
      </c>
      <c r="G42" s="105">
        <v>0.92300000000000004</v>
      </c>
      <c r="H42" s="105">
        <v>1</v>
      </c>
      <c r="I42" s="105">
        <v>0.90200000000000002</v>
      </c>
      <c r="J42" s="75">
        <v>1</v>
      </c>
      <c r="K42" s="105">
        <v>0.91800000000000004</v>
      </c>
      <c r="L42" s="75">
        <v>1</v>
      </c>
      <c r="M42" s="105">
        <v>0.90700000000000003</v>
      </c>
      <c r="N42" s="95"/>
      <c r="O42" s="4"/>
      <c r="P42" s="4"/>
      <c r="Q42" s="4"/>
      <c r="R42" s="4"/>
      <c r="S42" s="4"/>
      <c r="T42" s="4"/>
      <c r="U42" s="81"/>
      <c r="V42" s="81"/>
      <c r="W42" s="81"/>
      <c r="X42" s="81"/>
      <c r="Y42" s="81"/>
      <c r="Z42" s="81"/>
    </row>
    <row r="43" spans="1:26" ht="52.2" customHeight="1" x14ac:dyDescent="0.35">
      <c r="A43" s="35" t="s">
        <v>140</v>
      </c>
      <c r="B43" s="35" t="s">
        <v>141</v>
      </c>
      <c r="C43" s="35" t="s">
        <v>142</v>
      </c>
      <c r="D43" s="10" t="s">
        <v>16</v>
      </c>
      <c r="E43" s="17" t="s">
        <v>143</v>
      </c>
      <c r="F43" s="105">
        <v>1</v>
      </c>
      <c r="G43" s="106">
        <v>0.78713263391926636</v>
      </c>
      <c r="H43" s="105">
        <v>1</v>
      </c>
      <c r="I43" s="106">
        <v>0.70589670314351427</v>
      </c>
      <c r="J43" s="75">
        <v>1</v>
      </c>
      <c r="K43" s="106">
        <v>0.87283477434114742</v>
      </c>
      <c r="L43" s="75">
        <v>1</v>
      </c>
      <c r="M43" s="106">
        <v>0.84183830171635055</v>
      </c>
      <c r="N43" s="95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82" customFormat="1" ht="52.2" customHeight="1" x14ac:dyDescent="0.35">
      <c r="A44" s="35" t="s">
        <v>144</v>
      </c>
      <c r="B44" s="16" t="s">
        <v>145</v>
      </c>
      <c r="C44" s="16" t="s">
        <v>146</v>
      </c>
      <c r="D44" s="10" t="s">
        <v>16</v>
      </c>
      <c r="E44" s="17" t="s">
        <v>147</v>
      </c>
      <c r="F44" s="105">
        <v>1</v>
      </c>
      <c r="G44" s="105">
        <v>0.92300000000000004</v>
      </c>
      <c r="H44" s="105">
        <v>1</v>
      </c>
      <c r="I44" s="105">
        <v>0.92700000000000005</v>
      </c>
      <c r="J44" s="75">
        <v>1</v>
      </c>
      <c r="K44" s="105">
        <v>0.94899999999999995</v>
      </c>
      <c r="L44" s="75">
        <v>1</v>
      </c>
      <c r="M44" s="105">
        <v>0.89100000000000001</v>
      </c>
      <c r="N44" s="95"/>
      <c r="O44" s="99"/>
      <c r="P44" s="4"/>
      <c r="Q44" s="4"/>
      <c r="R44" s="4"/>
      <c r="S44" s="4"/>
      <c r="T44" s="4"/>
      <c r="U44" s="81"/>
      <c r="V44" s="81"/>
      <c r="W44" s="81"/>
      <c r="X44" s="81"/>
      <c r="Y44" s="81"/>
      <c r="Z44" s="81"/>
    </row>
    <row r="45" spans="1:26" ht="52.2" customHeight="1" x14ac:dyDescent="0.35">
      <c r="A45" s="35" t="s">
        <v>148</v>
      </c>
      <c r="B45" s="35" t="s">
        <v>149</v>
      </c>
      <c r="C45" s="35" t="s">
        <v>150</v>
      </c>
      <c r="D45" s="19" t="s">
        <v>16</v>
      </c>
      <c r="E45" s="17" t="s">
        <v>151</v>
      </c>
      <c r="F45" s="105">
        <v>0.81</v>
      </c>
      <c r="G45" s="106">
        <v>0.74199999999999999</v>
      </c>
      <c r="H45" s="105">
        <v>0.83</v>
      </c>
      <c r="I45" s="106">
        <v>0.74199999999999999</v>
      </c>
      <c r="J45" s="105">
        <v>0.85</v>
      </c>
      <c r="K45" s="106">
        <v>0.65900000000000003</v>
      </c>
      <c r="L45" s="105">
        <v>0.87</v>
      </c>
      <c r="M45" s="106">
        <v>0.68400000000000005</v>
      </c>
      <c r="N45" s="4"/>
      <c r="O45" s="10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52.2" customHeight="1" x14ac:dyDescent="0.35">
      <c r="A46" s="16" t="s">
        <v>152</v>
      </c>
      <c r="B46" s="16" t="s">
        <v>153</v>
      </c>
      <c r="C46" s="16" t="s">
        <v>154</v>
      </c>
      <c r="D46" s="10" t="s">
        <v>16</v>
      </c>
      <c r="E46" s="17" t="s">
        <v>155</v>
      </c>
      <c r="F46" s="75">
        <v>0.12</v>
      </c>
      <c r="G46" s="76">
        <v>8.2000000000000003E-2</v>
      </c>
      <c r="H46" s="75">
        <v>0.13</v>
      </c>
      <c r="I46" s="76">
        <v>4.2999999999999997E-2</v>
      </c>
      <c r="J46" s="75">
        <v>0.14000000000000001</v>
      </c>
      <c r="K46" s="76">
        <v>8.7999999999999995E-2</v>
      </c>
      <c r="L46" s="75">
        <v>0.15</v>
      </c>
      <c r="M46" s="76">
        <v>6.0999999999999999E-2</v>
      </c>
      <c r="N46" s="4"/>
      <c r="O46" s="10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36" x14ac:dyDescent="0.35">
      <c r="A47" s="16" t="s">
        <v>96</v>
      </c>
      <c r="B47" s="35"/>
      <c r="C47" s="35"/>
      <c r="D47" s="19" t="s">
        <v>97</v>
      </c>
      <c r="E47" s="11" t="s">
        <v>98</v>
      </c>
      <c r="F47" s="75">
        <v>0.85</v>
      </c>
      <c r="G47" s="109">
        <v>0.57599999999999996</v>
      </c>
      <c r="H47" s="75">
        <v>0.85</v>
      </c>
      <c r="I47" s="109">
        <v>0.54500000000000004</v>
      </c>
      <c r="J47" s="76">
        <v>0.85</v>
      </c>
      <c r="K47" s="110">
        <v>0.61199999999999999</v>
      </c>
      <c r="L47" s="111">
        <v>0.85</v>
      </c>
      <c r="M47" s="76">
        <v>0.71199999999999997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36" x14ac:dyDescent="0.35">
      <c r="A48" s="16" t="s">
        <v>99</v>
      </c>
      <c r="B48" s="36"/>
      <c r="C48" s="36"/>
      <c r="D48" s="19" t="s">
        <v>100</v>
      </c>
      <c r="E48" s="11" t="s">
        <v>98</v>
      </c>
      <c r="F48" s="75">
        <v>0.85</v>
      </c>
      <c r="G48" s="76">
        <f>111103/198710</f>
        <v>0.55912133259523933</v>
      </c>
      <c r="H48" s="75">
        <v>0.85</v>
      </c>
      <c r="I48" s="76">
        <f>97675/201943</f>
        <v>0.48367608681657698</v>
      </c>
      <c r="J48" s="76">
        <v>0.85</v>
      </c>
      <c r="K48" s="112">
        <f>110230/205302</f>
        <v>0.53691634762447515</v>
      </c>
      <c r="L48" s="111">
        <v>0.85</v>
      </c>
      <c r="M48" s="76">
        <f>136074/208545</f>
        <v>0.65249226785585845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36" x14ac:dyDescent="0.35">
      <c r="A49" s="16" t="s">
        <v>101</v>
      </c>
      <c r="B49" s="18"/>
      <c r="C49" s="18"/>
      <c r="D49" s="19" t="s">
        <v>100</v>
      </c>
      <c r="E49" s="11" t="s">
        <v>49</v>
      </c>
      <c r="F49" s="75">
        <v>0.85</v>
      </c>
      <c r="G49" s="76">
        <f>26604/52568</f>
        <v>0.50608735352305589</v>
      </c>
      <c r="H49" s="75">
        <v>0.85</v>
      </c>
      <c r="I49" s="76">
        <f>19528/53812</f>
        <v>0.36289303501077824</v>
      </c>
      <c r="J49" s="76">
        <v>0.85</v>
      </c>
      <c r="K49" s="112">
        <f>29738/55410</f>
        <v>0.53669012813571559</v>
      </c>
      <c r="L49" s="111">
        <v>0.85</v>
      </c>
      <c r="M49" s="76">
        <f>52200/56826</f>
        <v>0.91859360152043079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 x14ac:dyDescent="0.35">
      <c r="N50" s="4"/>
      <c r="O50" s="10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77.25" hidden="1" customHeight="1" x14ac:dyDescent="0.35">
      <c r="A51" s="18" t="s">
        <v>156</v>
      </c>
      <c r="B51" s="18" t="s">
        <v>156</v>
      </c>
      <c r="C51" s="19" t="s">
        <v>31</v>
      </c>
      <c r="D51" s="38" t="s">
        <v>157</v>
      </c>
      <c r="E51" s="17" t="s">
        <v>158</v>
      </c>
      <c r="F51" s="12"/>
      <c r="G51" s="39"/>
      <c r="H51" s="33"/>
      <c r="I51" s="33"/>
      <c r="J51" s="34"/>
      <c r="K51" s="37"/>
      <c r="L51" s="31"/>
      <c r="M51" s="40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hidden="1" customHeight="1" x14ac:dyDescent="0.35">
      <c r="A52" s="35" t="s">
        <v>159</v>
      </c>
      <c r="B52" s="35" t="s">
        <v>159</v>
      </c>
      <c r="C52" s="19" t="s">
        <v>31</v>
      </c>
      <c r="D52" s="19" t="s">
        <v>16</v>
      </c>
      <c r="E52" s="41">
        <v>489200</v>
      </c>
      <c r="F52" s="42">
        <v>631354</v>
      </c>
      <c r="G52" s="42"/>
      <c r="H52" s="43">
        <v>664244</v>
      </c>
      <c r="I52" s="43"/>
      <c r="J52" s="44"/>
      <c r="K52" s="44"/>
      <c r="L52" s="45">
        <v>716477</v>
      </c>
      <c r="M52" s="45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hidden="1" customHeight="1" x14ac:dyDescent="0.35">
      <c r="A53" s="35" t="s">
        <v>160</v>
      </c>
      <c r="B53" s="35" t="s">
        <v>161</v>
      </c>
      <c r="C53" s="35" t="s">
        <v>162</v>
      </c>
      <c r="D53" s="19" t="s">
        <v>16</v>
      </c>
      <c r="E53" s="41">
        <v>218744</v>
      </c>
      <c r="F53" s="42">
        <v>332839</v>
      </c>
      <c r="G53" s="42"/>
      <c r="H53" s="43">
        <v>341185</v>
      </c>
      <c r="I53" s="43"/>
      <c r="J53" s="44"/>
      <c r="K53" s="44"/>
      <c r="L53" s="45">
        <v>358799</v>
      </c>
      <c r="M53" s="13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 customHeight="1" x14ac:dyDescent="0.35">
      <c r="A54" s="4"/>
      <c r="B54" s="4"/>
      <c r="C54" s="4"/>
      <c r="D54" s="46"/>
      <c r="E54" s="47"/>
      <c r="F54" s="46"/>
      <c r="G54" s="4"/>
      <c r="H54" s="4"/>
      <c r="I54" s="4"/>
      <c r="J54" s="4"/>
      <c r="K54" s="4"/>
      <c r="L54" s="4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 customHeight="1" x14ac:dyDescent="0.35">
      <c r="A55" s="4"/>
      <c r="B55" s="4"/>
      <c r="C55" s="4"/>
      <c r="D55" s="46"/>
      <c r="E55" s="47"/>
      <c r="F55" s="46"/>
      <c r="G55" s="4"/>
      <c r="H55" s="4"/>
      <c r="I55" s="4"/>
      <c r="J55" s="4"/>
      <c r="K55" s="4"/>
      <c r="L55" s="4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" customHeight="1" x14ac:dyDescent="0.35">
      <c r="A56" s="4"/>
      <c r="B56" s="4"/>
      <c r="C56" s="4"/>
      <c r="D56" s="46"/>
      <c r="E56" s="47"/>
      <c r="F56" s="46"/>
      <c r="G56" s="4"/>
      <c r="H56" s="4"/>
      <c r="I56" s="4"/>
      <c r="J56" s="4"/>
      <c r="K56" s="4"/>
      <c r="L56" s="4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 customHeight="1" x14ac:dyDescent="0.35">
      <c r="A57" s="4"/>
      <c r="B57" s="4"/>
      <c r="C57" s="4"/>
      <c r="D57" s="46"/>
      <c r="E57" s="47"/>
      <c r="F57" s="46"/>
      <c r="G57" s="4"/>
      <c r="H57" s="4"/>
      <c r="I57" s="4"/>
      <c r="J57" s="4"/>
      <c r="K57" s="4"/>
      <c r="L57" s="4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customHeight="1" x14ac:dyDescent="0.35">
      <c r="A58" s="4"/>
      <c r="B58" s="4"/>
      <c r="C58" s="4"/>
      <c r="D58" s="46"/>
      <c r="E58" s="47"/>
      <c r="F58" s="46"/>
      <c r="G58" s="4"/>
      <c r="H58" s="4"/>
      <c r="I58" s="4"/>
      <c r="J58" s="4"/>
      <c r="K58" s="4"/>
      <c r="L58" s="4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 customHeight="1" x14ac:dyDescent="0.35">
      <c r="A59" s="4"/>
      <c r="B59" s="4"/>
      <c r="C59" s="4"/>
      <c r="D59" s="46"/>
      <c r="E59" s="47"/>
      <c r="F59" s="46"/>
      <c r="G59" s="4"/>
      <c r="H59" s="4"/>
      <c r="I59" s="4"/>
      <c r="J59" s="4"/>
      <c r="K59" s="4"/>
      <c r="L59" s="4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 customHeight="1" x14ac:dyDescent="0.35">
      <c r="A60" s="4"/>
      <c r="B60" s="4"/>
      <c r="C60" s="4"/>
      <c r="D60" s="46"/>
      <c r="E60" s="47"/>
      <c r="F60" s="46"/>
      <c r="G60" s="4"/>
      <c r="H60" s="4"/>
      <c r="I60" s="4"/>
      <c r="J60" s="4"/>
      <c r="K60" s="4"/>
      <c r="L60" s="4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 customHeight="1" x14ac:dyDescent="0.35">
      <c r="A61" s="4"/>
      <c r="B61" s="4"/>
      <c r="C61" s="4"/>
      <c r="D61" s="46"/>
      <c r="E61" s="47"/>
      <c r="F61" s="46"/>
      <c r="G61" s="4"/>
      <c r="H61" s="4"/>
      <c r="I61" s="4"/>
      <c r="J61" s="4"/>
      <c r="K61" s="4"/>
      <c r="L61" s="4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 customHeight="1" x14ac:dyDescent="0.35">
      <c r="A62" s="4"/>
      <c r="B62" s="4"/>
      <c r="C62" s="4"/>
      <c r="D62" s="46"/>
      <c r="E62" s="47"/>
      <c r="F62" s="46"/>
      <c r="G62" s="4"/>
      <c r="H62" s="4"/>
      <c r="I62" s="4"/>
      <c r="J62" s="4"/>
      <c r="K62" s="4"/>
      <c r="L62" s="4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" customHeight="1" x14ac:dyDescent="0.35">
      <c r="A63" s="4"/>
      <c r="B63" s="4"/>
      <c r="C63" s="4"/>
      <c r="D63" s="46"/>
      <c r="E63" s="47"/>
      <c r="F63" s="46"/>
      <c r="G63" s="4"/>
      <c r="H63" s="4"/>
      <c r="I63" s="4"/>
      <c r="J63" s="4"/>
      <c r="K63" s="4"/>
      <c r="L63" s="4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 customHeight="1" x14ac:dyDescent="0.35">
      <c r="A64" s="4"/>
      <c r="B64" s="4"/>
      <c r="C64" s="4"/>
      <c r="D64" s="46"/>
      <c r="E64" s="47"/>
      <c r="F64" s="46"/>
      <c r="G64" s="4"/>
      <c r="H64" s="4"/>
      <c r="I64" s="4"/>
      <c r="J64" s="4"/>
      <c r="K64" s="4"/>
      <c r="L64" s="4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 customHeight="1" x14ac:dyDescent="0.35">
      <c r="A65" s="4"/>
      <c r="B65" s="4"/>
      <c r="C65" s="4"/>
      <c r="D65" s="46"/>
      <c r="E65" s="47"/>
      <c r="F65" s="46"/>
      <c r="G65" s="4"/>
      <c r="H65" s="4"/>
      <c r="I65" s="4"/>
      <c r="J65" s="4"/>
      <c r="K65" s="4"/>
      <c r="L65" s="4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" customHeight="1" x14ac:dyDescent="0.35">
      <c r="A66" s="4"/>
      <c r="B66" s="4"/>
      <c r="C66" s="4"/>
      <c r="D66" s="46"/>
      <c r="E66" s="47"/>
      <c r="F66" s="46"/>
      <c r="G66" s="4"/>
      <c r="H66" s="4"/>
      <c r="I66" s="4"/>
      <c r="J66" s="4"/>
      <c r="K66" s="4"/>
      <c r="L66" s="4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" customHeight="1" x14ac:dyDescent="0.35">
      <c r="A67" s="4"/>
      <c r="B67" s="4"/>
      <c r="C67" s="4"/>
      <c r="D67" s="46"/>
      <c r="E67" s="47"/>
      <c r="F67" s="46"/>
      <c r="G67" s="4"/>
      <c r="H67" s="4"/>
      <c r="I67" s="4"/>
      <c r="J67" s="4"/>
      <c r="K67" s="4"/>
      <c r="L67" s="4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" customHeight="1" x14ac:dyDescent="0.35">
      <c r="A68" s="4"/>
      <c r="B68" s="4"/>
      <c r="C68" s="4"/>
      <c r="D68" s="46"/>
      <c r="E68" s="47"/>
      <c r="F68" s="46"/>
      <c r="G68" s="4"/>
      <c r="H68" s="4"/>
      <c r="I68" s="4"/>
      <c r="J68" s="4"/>
      <c r="K68" s="4"/>
      <c r="L68" s="4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" customHeight="1" x14ac:dyDescent="0.35">
      <c r="A69" s="4"/>
      <c r="B69" s="4"/>
      <c r="C69" s="4"/>
      <c r="D69" s="46"/>
      <c r="E69" s="47"/>
      <c r="F69" s="46"/>
      <c r="G69" s="4"/>
      <c r="H69" s="4"/>
      <c r="I69" s="4"/>
      <c r="J69" s="4"/>
      <c r="K69" s="4"/>
      <c r="L69" s="4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" customHeight="1" x14ac:dyDescent="0.35">
      <c r="A70" s="4"/>
      <c r="B70" s="4"/>
      <c r="C70" s="4"/>
      <c r="D70" s="46"/>
      <c r="E70" s="47"/>
      <c r="F70" s="46"/>
      <c r="G70" s="4"/>
      <c r="H70" s="4"/>
      <c r="I70" s="4"/>
      <c r="J70" s="4"/>
      <c r="K70" s="4"/>
      <c r="L70" s="4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" customHeight="1" x14ac:dyDescent="0.35">
      <c r="A71" s="4"/>
      <c r="B71" s="4"/>
      <c r="C71" s="4"/>
      <c r="D71" s="46"/>
      <c r="E71" s="47"/>
      <c r="F71" s="46"/>
      <c r="G71" s="4"/>
      <c r="H71" s="4"/>
      <c r="I71" s="4"/>
      <c r="J71" s="4"/>
      <c r="K71" s="4"/>
      <c r="L71" s="4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" customHeight="1" x14ac:dyDescent="0.35">
      <c r="A72" s="4"/>
      <c r="B72" s="4"/>
      <c r="C72" s="4"/>
      <c r="D72" s="46"/>
      <c r="E72" s="47"/>
      <c r="F72" s="46"/>
      <c r="G72" s="4"/>
      <c r="H72" s="4"/>
      <c r="I72" s="4"/>
      <c r="J72" s="4"/>
      <c r="K72" s="4"/>
      <c r="L72" s="4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" customHeight="1" x14ac:dyDescent="0.35">
      <c r="A73" s="4"/>
      <c r="B73" s="4"/>
      <c r="C73" s="4"/>
      <c r="D73" s="46"/>
      <c r="E73" s="47"/>
      <c r="F73" s="46"/>
      <c r="G73" s="4"/>
      <c r="H73" s="4"/>
      <c r="I73" s="4"/>
      <c r="J73" s="4"/>
      <c r="K73" s="4"/>
      <c r="L73" s="4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" customHeight="1" x14ac:dyDescent="0.35">
      <c r="A74" s="4"/>
      <c r="B74" s="4"/>
      <c r="C74" s="4"/>
      <c r="D74" s="46"/>
      <c r="E74" s="47"/>
      <c r="F74" s="46"/>
      <c r="G74" s="4"/>
      <c r="H74" s="4"/>
      <c r="I74" s="4"/>
      <c r="J74" s="4"/>
      <c r="K74" s="4"/>
      <c r="L74" s="4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" customHeight="1" x14ac:dyDescent="0.35">
      <c r="A75" s="4"/>
      <c r="B75" s="4"/>
      <c r="C75" s="4"/>
      <c r="D75" s="46"/>
      <c r="E75" s="47"/>
      <c r="F75" s="46"/>
      <c r="G75" s="4"/>
      <c r="H75" s="4"/>
      <c r="I75" s="4"/>
      <c r="J75" s="4"/>
      <c r="K75" s="4"/>
      <c r="L75" s="4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" customHeight="1" x14ac:dyDescent="0.35">
      <c r="A76" s="4"/>
      <c r="B76" s="4"/>
      <c r="C76" s="4"/>
      <c r="D76" s="46"/>
      <c r="E76" s="47"/>
      <c r="F76" s="46"/>
      <c r="G76" s="4"/>
      <c r="H76" s="4"/>
      <c r="I76" s="4"/>
      <c r="J76" s="4"/>
      <c r="K76" s="4"/>
      <c r="L76" s="4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" customHeight="1" x14ac:dyDescent="0.35">
      <c r="A77" s="4"/>
      <c r="B77" s="4"/>
      <c r="C77" s="4"/>
      <c r="D77" s="46"/>
      <c r="E77" s="47"/>
      <c r="F77" s="46"/>
      <c r="G77" s="4"/>
      <c r="H77" s="4"/>
      <c r="I77" s="4"/>
      <c r="J77" s="4"/>
      <c r="K77" s="4"/>
      <c r="L77" s="4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" customHeight="1" x14ac:dyDescent="0.35">
      <c r="A78" s="4"/>
      <c r="B78" s="4"/>
      <c r="C78" s="4"/>
      <c r="D78" s="46"/>
      <c r="E78" s="47"/>
      <c r="F78" s="46"/>
      <c r="G78" s="4"/>
      <c r="H78" s="4"/>
      <c r="I78" s="4"/>
      <c r="J78" s="4"/>
      <c r="K78" s="4"/>
      <c r="L78" s="4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" customHeight="1" x14ac:dyDescent="0.35">
      <c r="A79" s="4"/>
      <c r="B79" s="4"/>
      <c r="C79" s="4"/>
      <c r="D79" s="46"/>
      <c r="E79" s="47"/>
      <c r="F79" s="46"/>
      <c r="G79" s="4"/>
      <c r="H79" s="4"/>
      <c r="I79" s="4"/>
      <c r="J79" s="4"/>
      <c r="K79" s="4"/>
      <c r="L79" s="4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" customHeight="1" x14ac:dyDescent="0.35">
      <c r="A80" s="4"/>
      <c r="B80" s="4"/>
      <c r="C80" s="4"/>
      <c r="D80" s="46"/>
      <c r="E80" s="47"/>
      <c r="F80" s="46"/>
      <c r="G80" s="4"/>
      <c r="H80" s="4"/>
      <c r="I80" s="4"/>
      <c r="J80" s="4"/>
      <c r="K80" s="4"/>
      <c r="L80" s="4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" customHeight="1" x14ac:dyDescent="0.35">
      <c r="A81" s="4"/>
      <c r="B81" s="4"/>
      <c r="C81" s="4"/>
      <c r="D81" s="46"/>
      <c r="E81" s="47"/>
      <c r="F81" s="46"/>
      <c r="G81" s="4"/>
      <c r="H81" s="4"/>
      <c r="I81" s="4"/>
      <c r="J81" s="4"/>
      <c r="K81" s="4"/>
      <c r="L81" s="4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" customHeight="1" x14ac:dyDescent="0.35">
      <c r="A82" s="4"/>
      <c r="B82" s="4"/>
      <c r="C82" s="4"/>
      <c r="D82" s="46"/>
      <c r="E82" s="47"/>
      <c r="F82" s="46"/>
      <c r="G82" s="4"/>
      <c r="H82" s="4"/>
      <c r="I82" s="4"/>
      <c r="J82" s="4"/>
      <c r="K82" s="4"/>
      <c r="L82" s="4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" customHeight="1" x14ac:dyDescent="0.35">
      <c r="A83" s="4"/>
      <c r="B83" s="4"/>
      <c r="C83" s="4"/>
      <c r="D83" s="46"/>
      <c r="E83" s="47"/>
      <c r="F83" s="46"/>
      <c r="G83" s="4"/>
      <c r="H83" s="4"/>
      <c r="I83" s="4"/>
      <c r="J83" s="4"/>
      <c r="K83" s="4"/>
      <c r="L83" s="4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 customHeight="1" x14ac:dyDescent="0.35">
      <c r="A84" s="4"/>
      <c r="B84" s="4"/>
      <c r="C84" s="4"/>
      <c r="D84" s="46"/>
      <c r="E84" s="47"/>
      <c r="F84" s="46"/>
      <c r="G84" s="4"/>
      <c r="H84" s="4"/>
      <c r="I84" s="4"/>
      <c r="J84" s="4"/>
      <c r="K84" s="4"/>
      <c r="L84" s="4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 customHeight="1" x14ac:dyDescent="0.35">
      <c r="A85" s="4"/>
      <c r="B85" s="4"/>
      <c r="C85" s="4"/>
      <c r="D85" s="46"/>
      <c r="E85" s="47"/>
      <c r="F85" s="46"/>
      <c r="G85" s="4"/>
      <c r="H85" s="4"/>
      <c r="I85" s="4"/>
      <c r="J85" s="4"/>
      <c r="K85" s="4"/>
      <c r="L85" s="4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 customHeight="1" x14ac:dyDescent="0.35">
      <c r="A86" s="4"/>
      <c r="B86" s="4"/>
      <c r="C86" s="4"/>
      <c r="D86" s="46"/>
      <c r="E86" s="47"/>
      <c r="F86" s="46"/>
      <c r="G86" s="4"/>
      <c r="H86" s="4"/>
      <c r="I86" s="4"/>
      <c r="J86" s="4"/>
      <c r="K86" s="4"/>
      <c r="L86" s="4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" customHeight="1" x14ac:dyDescent="0.35">
      <c r="A87" s="4"/>
      <c r="B87" s="4"/>
      <c r="C87" s="4"/>
      <c r="D87" s="46"/>
      <c r="E87" s="47"/>
      <c r="F87" s="46"/>
      <c r="G87" s="4"/>
      <c r="H87" s="4"/>
      <c r="I87" s="4"/>
      <c r="J87" s="4"/>
      <c r="K87" s="4"/>
      <c r="L87" s="4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" customHeight="1" x14ac:dyDescent="0.35">
      <c r="A88" s="4"/>
      <c r="B88" s="4"/>
      <c r="C88" s="4"/>
      <c r="D88" s="46"/>
      <c r="E88" s="47"/>
      <c r="F88" s="46"/>
      <c r="G88" s="4"/>
      <c r="H88" s="4"/>
      <c r="I88" s="4"/>
      <c r="J88" s="4"/>
      <c r="K88" s="4"/>
      <c r="L88" s="4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" customHeight="1" x14ac:dyDescent="0.35">
      <c r="A89" s="4"/>
      <c r="B89" s="4"/>
      <c r="C89" s="4"/>
      <c r="D89" s="46"/>
      <c r="E89" s="47"/>
      <c r="F89" s="46"/>
      <c r="G89" s="4"/>
      <c r="H89" s="4"/>
      <c r="I89" s="4"/>
      <c r="J89" s="4"/>
      <c r="K89" s="4"/>
      <c r="L89" s="4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" customHeight="1" x14ac:dyDescent="0.35">
      <c r="A90" s="4"/>
      <c r="B90" s="4"/>
      <c r="C90" s="4"/>
      <c r="D90" s="46"/>
      <c r="E90" s="47"/>
      <c r="F90" s="46"/>
      <c r="G90" s="4"/>
      <c r="H90" s="4"/>
      <c r="I90" s="4"/>
      <c r="J90" s="4"/>
      <c r="K90" s="4"/>
      <c r="L90" s="4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" customHeight="1" x14ac:dyDescent="0.35">
      <c r="A91" s="4"/>
      <c r="B91" s="4"/>
      <c r="C91" s="4"/>
      <c r="D91" s="46"/>
      <c r="E91" s="47"/>
      <c r="F91" s="46"/>
      <c r="G91" s="4"/>
      <c r="H91" s="4"/>
      <c r="I91" s="4"/>
      <c r="J91" s="4"/>
      <c r="K91" s="4"/>
      <c r="L91" s="4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 customHeight="1" x14ac:dyDescent="0.35">
      <c r="A92" s="4"/>
      <c r="B92" s="4"/>
      <c r="C92" s="4"/>
      <c r="D92" s="46"/>
      <c r="E92" s="47"/>
      <c r="F92" s="46"/>
      <c r="G92" s="4"/>
      <c r="H92" s="4"/>
      <c r="I92" s="4"/>
      <c r="J92" s="4"/>
      <c r="K92" s="4"/>
      <c r="L92" s="4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 customHeight="1" x14ac:dyDescent="0.35">
      <c r="A93" s="4"/>
      <c r="B93" s="4"/>
      <c r="C93" s="4"/>
      <c r="D93" s="46"/>
      <c r="E93" s="47"/>
      <c r="F93" s="46"/>
      <c r="G93" s="4"/>
      <c r="H93" s="4"/>
      <c r="I93" s="4"/>
      <c r="J93" s="4"/>
      <c r="K93" s="4"/>
      <c r="L93" s="4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 customHeight="1" x14ac:dyDescent="0.35">
      <c r="A94" s="4"/>
      <c r="B94" s="4"/>
      <c r="C94" s="4"/>
      <c r="D94" s="46"/>
      <c r="E94" s="47"/>
      <c r="F94" s="46"/>
      <c r="G94" s="4"/>
      <c r="H94" s="4"/>
      <c r="I94" s="4"/>
      <c r="J94" s="4"/>
      <c r="K94" s="4"/>
      <c r="L94" s="4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 customHeight="1" x14ac:dyDescent="0.35">
      <c r="A95" s="4"/>
      <c r="B95" s="4"/>
      <c r="C95" s="4"/>
      <c r="D95" s="46"/>
      <c r="E95" s="47"/>
      <c r="F95" s="46"/>
      <c r="G95" s="4"/>
      <c r="H95" s="4"/>
      <c r="I95" s="4"/>
      <c r="J95" s="4"/>
      <c r="K95" s="4"/>
      <c r="L95" s="4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 customHeight="1" x14ac:dyDescent="0.35">
      <c r="A96" s="4"/>
      <c r="B96" s="4"/>
      <c r="C96" s="4"/>
      <c r="D96" s="46"/>
      <c r="E96" s="47"/>
      <c r="F96" s="46"/>
      <c r="G96" s="4"/>
      <c r="H96" s="4"/>
      <c r="I96" s="4"/>
      <c r="J96" s="4"/>
      <c r="K96" s="4"/>
      <c r="L96" s="4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 customHeight="1" x14ac:dyDescent="0.35">
      <c r="A97" s="4"/>
      <c r="B97" s="4"/>
      <c r="C97" s="4"/>
      <c r="D97" s="46"/>
      <c r="E97" s="47"/>
      <c r="F97" s="46"/>
      <c r="G97" s="4"/>
      <c r="H97" s="4"/>
      <c r="I97" s="4"/>
      <c r="J97" s="4"/>
      <c r="K97" s="4"/>
      <c r="L97" s="4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 customHeight="1" x14ac:dyDescent="0.35">
      <c r="A98" s="4"/>
      <c r="B98" s="4"/>
      <c r="C98" s="4"/>
      <c r="D98" s="46"/>
      <c r="E98" s="47"/>
      <c r="F98" s="46"/>
      <c r="G98" s="4"/>
      <c r="H98" s="4"/>
      <c r="I98" s="4"/>
      <c r="J98" s="4"/>
      <c r="K98" s="4"/>
      <c r="L98" s="4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 customHeight="1" x14ac:dyDescent="0.35">
      <c r="A99" s="4"/>
      <c r="B99" s="4"/>
      <c r="C99" s="4"/>
      <c r="D99" s="46"/>
      <c r="E99" s="47"/>
      <c r="F99" s="46"/>
      <c r="G99" s="4"/>
      <c r="H99" s="4"/>
      <c r="I99" s="4"/>
      <c r="J99" s="4"/>
      <c r="K99" s="4"/>
      <c r="L99" s="4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 customHeight="1" x14ac:dyDescent="0.35">
      <c r="A100" s="4"/>
      <c r="B100" s="4"/>
      <c r="C100" s="4"/>
      <c r="D100" s="46"/>
      <c r="E100" s="47"/>
      <c r="F100" s="46"/>
      <c r="G100" s="4"/>
      <c r="H100" s="4"/>
      <c r="I100" s="4"/>
      <c r="J100" s="4"/>
      <c r="K100" s="4"/>
      <c r="L100" s="4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 customHeight="1" x14ac:dyDescent="0.35">
      <c r="A101" s="4"/>
      <c r="B101" s="4"/>
      <c r="C101" s="4"/>
      <c r="D101" s="46"/>
      <c r="E101" s="47"/>
      <c r="F101" s="46"/>
      <c r="G101" s="4"/>
      <c r="H101" s="4"/>
      <c r="I101" s="4"/>
      <c r="J101" s="4"/>
      <c r="K101" s="4"/>
      <c r="L101" s="4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 customHeight="1" x14ac:dyDescent="0.35">
      <c r="A102" s="4"/>
      <c r="B102" s="4"/>
      <c r="C102" s="4"/>
      <c r="D102" s="46"/>
      <c r="E102" s="47"/>
      <c r="F102" s="46"/>
      <c r="G102" s="4"/>
      <c r="H102" s="4"/>
      <c r="I102" s="4"/>
      <c r="J102" s="4"/>
      <c r="K102" s="4"/>
      <c r="L102" s="4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 customHeight="1" x14ac:dyDescent="0.35">
      <c r="A103" s="4"/>
      <c r="B103" s="4"/>
      <c r="C103" s="4"/>
      <c r="D103" s="46"/>
      <c r="E103" s="47"/>
      <c r="F103" s="46"/>
      <c r="G103" s="4"/>
      <c r="H103" s="4"/>
      <c r="I103" s="4"/>
      <c r="J103" s="4"/>
      <c r="K103" s="4"/>
      <c r="L103" s="4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 customHeight="1" x14ac:dyDescent="0.35">
      <c r="A104" s="4"/>
      <c r="B104" s="4"/>
      <c r="C104" s="4"/>
      <c r="D104" s="46"/>
      <c r="E104" s="47"/>
      <c r="F104" s="46"/>
      <c r="G104" s="4"/>
      <c r="H104" s="4"/>
      <c r="I104" s="4"/>
      <c r="J104" s="4"/>
      <c r="K104" s="4"/>
      <c r="L104" s="4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 customHeight="1" x14ac:dyDescent="0.35">
      <c r="A105" s="4"/>
      <c r="B105" s="4"/>
      <c r="C105" s="4"/>
      <c r="D105" s="46"/>
      <c r="E105" s="47"/>
      <c r="F105" s="46"/>
      <c r="G105" s="4"/>
      <c r="H105" s="4"/>
      <c r="I105" s="4"/>
      <c r="J105" s="4"/>
      <c r="K105" s="4"/>
      <c r="L105" s="4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 customHeight="1" x14ac:dyDescent="0.35">
      <c r="A106" s="4"/>
      <c r="B106" s="4"/>
      <c r="C106" s="4"/>
      <c r="D106" s="46"/>
      <c r="E106" s="47"/>
      <c r="F106" s="46"/>
      <c r="G106" s="4"/>
      <c r="H106" s="4"/>
      <c r="I106" s="4"/>
      <c r="J106" s="4"/>
      <c r="K106" s="4"/>
      <c r="L106" s="4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 customHeight="1" x14ac:dyDescent="0.35">
      <c r="A107" s="4"/>
      <c r="B107" s="4"/>
      <c r="C107" s="4"/>
      <c r="D107" s="46"/>
      <c r="E107" s="47"/>
      <c r="F107" s="46"/>
      <c r="G107" s="4"/>
      <c r="H107" s="4"/>
      <c r="I107" s="4"/>
      <c r="J107" s="4"/>
      <c r="K107" s="4"/>
      <c r="L107" s="4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 customHeight="1" x14ac:dyDescent="0.35">
      <c r="A108" s="4"/>
      <c r="B108" s="4"/>
      <c r="C108" s="4"/>
      <c r="D108" s="46"/>
      <c r="E108" s="47"/>
      <c r="F108" s="46"/>
      <c r="G108" s="4"/>
      <c r="H108" s="4"/>
      <c r="I108" s="4"/>
      <c r="J108" s="4"/>
      <c r="K108" s="4"/>
      <c r="L108" s="4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 customHeight="1" x14ac:dyDescent="0.35">
      <c r="A109" s="4"/>
      <c r="B109" s="4"/>
      <c r="C109" s="4"/>
      <c r="D109" s="46"/>
      <c r="E109" s="47"/>
      <c r="F109" s="46"/>
      <c r="G109" s="4"/>
      <c r="H109" s="4"/>
      <c r="I109" s="4"/>
      <c r="J109" s="4"/>
      <c r="K109" s="4"/>
      <c r="L109" s="4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 customHeight="1" x14ac:dyDescent="0.35">
      <c r="A110" s="4"/>
      <c r="B110" s="4"/>
      <c r="C110" s="4"/>
      <c r="D110" s="46"/>
      <c r="E110" s="47"/>
      <c r="F110" s="46"/>
      <c r="G110" s="4"/>
      <c r="H110" s="4"/>
      <c r="I110" s="4"/>
      <c r="J110" s="4"/>
      <c r="K110" s="4"/>
      <c r="L110" s="4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 customHeight="1" x14ac:dyDescent="0.35">
      <c r="A111" s="4"/>
      <c r="B111" s="4"/>
      <c r="C111" s="4"/>
      <c r="D111" s="46"/>
      <c r="E111" s="47"/>
      <c r="F111" s="46"/>
      <c r="G111" s="4"/>
      <c r="H111" s="4"/>
      <c r="I111" s="4"/>
      <c r="J111" s="4"/>
      <c r="K111" s="4"/>
      <c r="L111" s="4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 customHeight="1" x14ac:dyDescent="0.35">
      <c r="A112" s="4"/>
      <c r="B112" s="4"/>
      <c r="C112" s="4"/>
      <c r="D112" s="46"/>
      <c r="E112" s="47"/>
      <c r="F112" s="46"/>
      <c r="G112" s="4"/>
      <c r="H112" s="4"/>
      <c r="I112" s="4"/>
      <c r="J112" s="4"/>
      <c r="K112" s="4"/>
      <c r="L112" s="4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 customHeight="1" x14ac:dyDescent="0.35">
      <c r="A113" s="4"/>
      <c r="B113" s="4"/>
      <c r="C113" s="4"/>
      <c r="D113" s="46"/>
      <c r="E113" s="47"/>
      <c r="F113" s="46"/>
      <c r="G113" s="4"/>
      <c r="H113" s="4"/>
      <c r="I113" s="4"/>
      <c r="J113" s="4"/>
      <c r="K113" s="4"/>
      <c r="L113" s="4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 customHeight="1" x14ac:dyDescent="0.35">
      <c r="A114" s="4"/>
      <c r="B114" s="4"/>
      <c r="C114" s="4"/>
      <c r="D114" s="46"/>
      <c r="E114" s="47"/>
      <c r="F114" s="46"/>
      <c r="G114" s="4"/>
      <c r="H114" s="4"/>
      <c r="I114" s="4"/>
      <c r="J114" s="4"/>
      <c r="K114" s="4"/>
      <c r="L114" s="4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 customHeight="1" x14ac:dyDescent="0.35">
      <c r="A115" s="4"/>
      <c r="B115" s="4"/>
      <c r="C115" s="4"/>
      <c r="D115" s="46"/>
      <c r="E115" s="47"/>
      <c r="F115" s="46"/>
      <c r="G115" s="4"/>
      <c r="H115" s="4"/>
      <c r="I115" s="4"/>
      <c r="J115" s="4"/>
      <c r="K115" s="4"/>
      <c r="L115" s="4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 customHeight="1" x14ac:dyDescent="0.35">
      <c r="A116" s="4"/>
      <c r="B116" s="4"/>
      <c r="C116" s="4"/>
      <c r="D116" s="46"/>
      <c r="E116" s="47"/>
      <c r="F116" s="46"/>
      <c r="G116" s="4"/>
      <c r="H116" s="4"/>
      <c r="I116" s="4"/>
      <c r="J116" s="4"/>
      <c r="K116" s="4"/>
      <c r="L116" s="4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 customHeight="1" x14ac:dyDescent="0.35">
      <c r="A117" s="4"/>
      <c r="B117" s="4"/>
      <c r="C117" s="4"/>
      <c r="D117" s="46"/>
      <c r="E117" s="47"/>
      <c r="F117" s="46"/>
      <c r="G117" s="4"/>
      <c r="H117" s="4"/>
      <c r="I117" s="4"/>
      <c r="J117" s="4"/>
      <c r="K117" s="4"/>
      <c r="L117" s="4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 customHeight="1" x14ac:dyDescent="0.35">
      <c r="A118" s="4"/>
      <c r="B118" s="4"/>
      <c r="C118" s="4"/>
      <c r="D118" s="46"/>
      <c r="E118" s="47"/>
      <c r="F118" s="46"/>
      <c r="G118" s="4"/>
      <c r="H118" s="4"/>
      <c r="I118" s="4"/>
      <c r="J118" s="4"/>
      <c r="K118" s="4"/>
      <c r="L118" s="4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 customHeight="1" x14ac:dyDescent="0.35">
      <c r="A119" s="4"/>
      <c r="B119" s="4"/>
      <c r="C119" s="4"/>
      <c r="D119" s="46"/>
      <c r="E119" s="47"/>
      <c r="F119" s="46"/>
      <c r="G119" s="4"/>
      <c r="H119" s="4"/>
      <c r="I119" s="4"/>
      <c r="J119" s="4"/>
      <c r="K119" s="4"/>
      <c r="L119" s="4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 customHeight="1" x14ac:dyDescent="0.35">
      <c r="A120" s="4"/>
      <c r="B120" s="4"/>
      <c r="C120" s="4"/>
      <c r="D120" s="46"/>
      <c r="E120" s="47"/>
      <c r="F120" s="46"/>
      <c r="G120" s="4"/>
      <c r="H120" s="4"/>
      <c r="I120" s="4"/>
      <c r="J120" s="4"/>
      <c r="K120" s="4"/>
      <c r="L120" s="4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 customHeight="1" x14ac:dyDescent="0.35">
      <c r="A121" s="4"/>
      <c r="B121" s="4"/>
      <c r="C121" s="4"/>
      <c r="D121" s="46"/>
      <c r="E121" s="47"/>
      <c r="F121" s="46"/>
      <c r="G121" s="4"/>
      <c r="H121" s="4"/>
      <c r="I121" s="4"/>
      <c r="J121" s="4"/>
      <c r="K121" s="4"/>
      <c r="L121" s="4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 customHeight="1" x14ac:dyDescent="0.35">
      <c r="A122" s="4"/>
      <c r="B122" s="4"/>
      <c r="C122" s="4"/>
      <c r="D122" s="46"/>
      <c r="E122" s="47"/>
      <c r="F122" s="46"/>
      <c r="G122" s="4"/>
      <c r="H122" s="4"/>
      <c r="I122" s="4"/>
      <c r="J122" s="4"/>
      <c r="K122" s="4"/>
      <c r="L122" s="4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 customHeight="1" x14ac:dyDescent="0.35">
      <c r="A123" s="4"/>
      <c r="B123" s="4"/>
      <c r="C123" s="4"/>
      <c r="D123" s="46"/>
      <c r="E123" s="47"/>
      <c r="F123" s="46"/>
      <c r="G123" s="4"/>
      <c r="H123" s="4"/>
      <c r="I123" s="4"/>
      <c r="J123" s="4"/>
      <c r="K123" s="4"/>
      <c r="L123" s="4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 customHeight="1" x14ac:dyDescent="0.35">
      <c r="A124" s="4"/>
      <c r="B124" s="4"/>
      <c r="C124" s="4"/>
      <c r="D124" s="46"/>
      <c r="E124" s="47"/>
      <c r="F124" s="46"/>
      <c r="G124" s="4"/>
      <c r="H124" s="4"/>
      <c r="I124" s="4"/>
      <c r="J124" s="4"/>
      <c r="K124" s="4"/>
      <c r="L124" s="4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 customHeight="1" x14ac:dyDescent="0.35">
      <c r="A125" s="4"/>
      <c r="B125" s="4"/>
      <c r="C125" s="4"/>
      <c r="D125" s="46"/>
      <c r="E125" s="47"/>
      <c r="F125" s="46"/>
      <c r="G125" s="4"/>
      <c r="H125" s="4"/>
      <c r="I125" s="4"/>
      <c r="J125" s="4"/>
      <c r="K125" s="4"/>
      <c r="L125" s="4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 customHeight="1" x14ac:dyDescent="0.35">
      <c r="A126" s="4"/>
      <c r="B126" s="4"/>
      <c r="C126" s="4"/>
      <c r="D126" s="46"/>
      <c r="E126" s="47"/>
      <c r="F126" s="46"/>
      <c r="G126" s="4"/>
      <c r="H126" s="4"/>
      <c r="I126" s="4"/>
      <c r="J126" s="4"/>
      <c r="K126" s="4"/>
      <c r="L126" s="4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 customHeight="1" x14ac:dyDescent="0.35">
      <c r="A127" s="4"/>
      <c r="B127" s="4"/>
      <c r="C127" s="4"/>
      <c r="D127" s="46"/>
      <c r="E127" s="47"/>
      <c r="F127" s="46"/>
      <c r="G127" s="4"/>
      <c r="H127" s="4"/>
      <c r="I127" s="4"/>
      <c r="J127" s="4"/>
      <c r="K127" s="4"/>
      <c r="L127" s="4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 customHeight="1" x14ac:dyDescent="0.35">
      <c r="A128" s="4"/>
      <c r="B128" s="4"/>
      <c r="C128" s="4"/>
      <c r="D128" s="46"/>
      <c r="E128" s="47"/>
      <c r="F128" s="46"/>
      <c r="G128" s="4"/>
      <c r="H128" s="4"/>
      <c r="I128" s="4"/>
      <c r="J128" s="4"/>
      <c r="K128" s="4"/>
      <c r="L128" s="4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 customHeight="1" x14ac:dyDescent="0.35">
      <c r="A129" s="4"/>
      <c r="B129" s="4"/>
      <c r="C129" s="4"/>
      <c r="D129" s="46"/>
      <c r="E129" s="47"/>
      <c r="F129" s="46"/>
      <c r="G129" s="4"/>
      <c r="H129" s="4"/>
      <c r="I129" s="4"/>
      <c r="J129" s="4"/>
      <c r="K129" s="4"/>
      <c r="L129" s="4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 customHeight="1" x14ac:dyDescent="0.35">
      <c r="A130" s="4"/>
      <c r="B130" s="4"/>
      <c r="C130" s="4"/>
      <c r="D130" s="46"/>
      <c r="E130" s="47"/>
      <c r="F130" s="46"/>
      <c r="G130" s="4"/>
      <c r="H130" s="4"/>
      <c r="I130" s="4"/>
      <c r="J130" s="4"/>
      <c r="K130" s="4"/>
      <c r="L130" s="4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 customHeight="1" x14ac:dyDescent="0.35">
      <c r="A131" s="4"/>
      <c r="B131" s="4"/>
      <c r="C131" s="4"/>
      <c r="D131" s="46"/>
      <c r="E131" s="47"/>
      <c r="F131" s="46"/>
      <c r="G131" s="4"/>
      <c r="H131" s="4"/>
      <c r="I131" s="4"/>
      <c r="J131" s="4"/>
      <c r="K131" s="4"/>
      <c r="L131" s="4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 customHeight="1" x14ac:dyDescent="0.35">
      <c r="A132" s="4"/>
      <c r="B132" s="4"/>
      <c r="C132" s="4"/>
      <c r="D132" s="46"/>
      <c r="E132" s="47"/>
      <c r="F132" s="46"/>
      <c r="G132" s="4"/>
      <c r="H132" s="4"/>
      <c r="I132" s="4"/>
      <c r="J132" s="4"/>
      <c r="K132" s="4"/>
      <c r="L132" s="4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 customHeight="1" x14ac:dyDescent="0.35">
      <c r="A133" s="4"/>
      <c r="B133" s="4"/>
      <c r="C133" s="4"/>
      <c r="D133" s="46"/>
      <c r="E133" s="47"/>
      <c r="F133" s="46"/>
      <c r="G133" s="4"/>
      <c r="H133" s="4"/>
      <c r="I133" s="4"/>
      <c r="J133" s="4"/>
      <c r="K133" s="4"/>
      <c r="L133" s="4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 customHeight="1" x14ac:dyDescent="0.35">
      <c r="A134" s="4"/>
      <c r="B134" s="4"/>
      <c r="C134" s="4"/>
      <c r="D134" s="46"/>
      <c r="E134" s="47"/>
      <c r="F134" s="46"/>
      <c r="G134" s="4"/>
      <c r="H134" s="4"/>
      <c r="I134" s="4"/>
      <c r="J134" s="4"/>
      <c r="K134" s="4"/>
      <c r="L134" s="4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 customHeight="1" x14ac:dyDescent="0.35">
      <c r="A135" s="4"/>
      <c r="B135" s="4"/>
      <c r="C135" s="4"/>
      <c r="D135" s="46"/>
      <c r="E135" s="47"/>
      <c r="F135" s="46"/>
      <c r="G135" s="4"/>
      <c r="H135" s="4"/>
      <c r="I135" s="4"/>
      <c r="J135" s="4"/>
      <c r="K135" s="4"/>
      <c r="L135" s="4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 customHeight="1" x14ac:dyDescent="0.35">
      <c r="A136" s="4"/>
      <c r="B136" s="4"/>
      <c r="C136" s="4"/>
      <c r="D136" s="46"/>
      <c r="E136" s="47"/>
      <c r="F136" s="46"/>
      <c r="G136" s="4"/>
      <c r="H136" s="4"/>
      <c r="I136" s="4"/>
      <c r="J136" s="4"/>
      <c r="K136" s="4"/>
      <c r="L136" s="4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 customHeight="1" x14ac:dyDescent="0.35">
      <c r="A137" s="4"/>
      <c r="B137" s="4"/>
      <c r="C137" s="4"/>
      <c r="D137" s="46"/>
      <c r="E137" s="47"/>
      <c r="F137" s="46"/>
      <c r="G137" s="4"/>
      <c r="H137" s="4"/>
      <c r="I137" s="4"/>
      <c r="J137" s="4"/>
      <c r="K137" s="4"/>
      <c r="L137" s="4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 customHeight="1" x14ac:dyDescent="0.35">
      <c r="A138" s="4"/>
      <c r="B138" s="4"/>
      <c r="C138" s="4"/>
      <c r="D138" s="46"/>
      <c r="E138" s="47"/>
      <c r="F138" s="46"/>
      <c r="G138" s="4"/>
      <c r="H138" s="4"/>
      <c r="I138" s="4"/>
      <c r="J138" s="4"/>
      <c r="K138" s="4"/>
      <c r="L138" s="4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 customHeight="1" x14ac:dyDescent="0.35">
      <c r="A139" s="4"/>
      <c r="B139" s="4"/>
      <c r="C139" s="4"/>
      <c r="D139" s="46"/>
      <c r="E139" s="47"/>
      <c r="F139" s="46"/>
      <c r="G139" s="4"/>
      <c r="H139" s="4"/>
      <c r="I139" s="4"/>
      <c r="J139" s="4"/>
      <c r="K139" s="4"/>
      <c r="L139" s="4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 customHeight="1" x14ac:dyDescent="0.35">
      <c r="A140" s="4"/>
      <c r="B140" s="4"/>
      <c r="C140" s="4"/>
      <c r="D140" s="46"/>
      <c r="E140" s="47"/>
      <c r="F140" s="46"/>
      <c r="G140" s="4"/>
      <c r="H140" s="4"/>
      <c r="I140" s="4"/>
      <c r="J140" s="4"/>
      <c r="K140" s="4"/>
      <c r="L140" s="4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 customHeight="1" x14ac:dyDescent="0.35">
      <c r="A141" s="4"/>
      <c r="B141" s="4"/>
      <c r="C141" s="4"/>
      <c r="D141" s="46"/>
      <c r="E141" s="47"/>
      <c r="F141" s="46"/>
      <c r="G141" s="4"/>
      <c r="H141" s="4"/>
      <c r="I141" s="4"/>
      <c r="J141" s="4"/>
      <c r="K141" s="4"/>
      <c r="L141" s="4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 customHeight="1" x14ac:dyDescent="0.35">
      <c r="A142" s="4"/>
      <c r="B142" s="4"/>
      <c r="C142" s="4"/>
      <c r="D142" s="46"/>
      <c r="E142" s="47"/>
      <c r="F142" s="46"/>
      <c r="G142" s="4"/>
      <c r="H142" s="4"/>
      <c r="I142" s="4"/>
      <c r="J142" s="4"/>
      <c r="K142" s="4"/>
      <c r="L142" s="4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 customHeight="1" x14ac:dyDescent="0.35">
      <c r="A143" s="4"/>
      <c r="B143" s="4"/>
      <c r="C143" s="4"/>
      <c r="D143" s="46"/>
      <c r="E143" s="47"/>
      <c r="F143" s="46"/>
      <c r="G143" s="4"/>
      <c r="H143" s="4"/>
      <c r="I143" s="4"/>
      <c r="J143" s="4"/>
      <c r="K143" s="4"/>
      <c r="L143" s="4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 customHeight="1" x14ac:dyDescent="0.35">
      <c r="A144" s="4"/>
      <c r="B144" s="4"/>
      <c r="C144" s="4"/>
      <c r="D144" s="46"/>
      <c r="E144" s="47"/>
      <c r="F144" s="46"/>
      <c r="G144" s="4"/>
      <c r="H144" s="4"/>
      <c r="I144" s="4"/>
      <c r="J144" s="4"/>
      <c r="K144" s="4"/>
      <c r="L144" s="4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 customHeight="1" x14ac:dyDescent="0.35">
      <c r="A145" s="4"/>
      <c r="B145" s="4"/>
      <c r="C145" s="4"/>
      <c r="D145" s="46"/>
      <c r="E145" s="47"/>
      <c r="F145" s="46"/>
      <c r="G145" s="4"/>
      <c r="H145" s="4"/>
      <c r="I145" s="4"/>
      <c r="J145" s="4"/>
      <c r="K145" s="4"/>
      <c r="L145" s="4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 customHeight="1" x14ac:dyDescent="0.35">
      <c r="A146" s="4"/>
      <c r="B146" s="4"/>
      <c r="C146" s="4"/>
      <c r="D146" s="46"/>
      <c r="E146" s="47"/>
      <c r="F146" s="46"/>
      <c r="G146" s="4"/>
      <c r="H146" s="4"/>
      <c r="I146" s="4"/>
      <c r="J146" s="4"/>
      <c r="K146" s="4"/>
      <c r="L146" s="4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 customHeight="1" x14ac:dyDescent="0.35">
      <c r="A147" s="4"/>
      <c r="B147" s="4"/>
      <c r="C147" s="4"/>
      <c r="D147" s="46"/>
      <c r="E147" s="47"/>
      <c r="F147" s="46"/>
      <c r="G147" s="4"/>
      <c r="H147" s="4"/>
      <c r="I147" s="4"/>
      <c r="J147" s="4"/>
      <c r="K147" s="4"/>
      <c r="L147" s="4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 customHeight="1" x14ac:dyDescent="0.35">
      <c r="A148" s="4"/>
      <c r="B148" s="4"/>
      <c r="C148" s="4"/>
      <c r="D148" s="46"/>
      <c r="E148" s="47"/>
      <c r="F148" s="46"/>
      <c r="G148" s="4"/>
      <c r="H148" s="4"/>
      <c r="I148" s="4"/>
      <c r="J148" s="4"/>
      <c r="K148" s="4"/>
      <c r="L148" s="4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 customHeight="1" x14ac:dyDescent="0.35">
      <c r="A149" s="4"/>
      <c r="B149" s="4"/>
      <c r="C149" s="4"/>
      <c r="D149" s="46"/>
      <c r="E149" s="47"/>
      <c r="F149" s="46"/>
      <c r="G149" s="4"/>
      <c r="H149" s="4"/>
      <c r="I149" s="4"/>
      <c r="J149" s="4"/>
      <c r="K149" s="4"/>
      <c r="L149" s="4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 customHeight="1" x14ac:dyDescent="0.35">
      <c r="A150" s="4"/>
      <c r="B150" s="4"/>
      <c r="C150" s="4"/>
      <c r="D150" s="46"/>
      <c r="E150" s="47"/>
      <c r="F150" s="46"/>
      <c r="G150" s="4"/>
      <c r="H150" s="4"/>
      <c r="I150" s="4"/>
      <c r="J150" s="4"/>
      <c r="K150" s="4"/>
      <c r="L150" s="4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 customHeight="1" x14ac:dyDescent="0.35">
      <c r="A151" s="4"/>
      <c r="B151" s="4"/>
      <c r="C151" s="4"/>
      <c r="D151" s="46"/>
      <c r="E151" s="47"/>
      <c r="F151" s="46"/>
      <c r="G151" s="4"/>
      <c r="H151" s="4"/>
      <c r="I151" s="4"/>
      <c r="J151" s="4"/>
      <c r="K151" s="4"/>
      <c r="L151" s="4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 customHeight="1" x14ac:dyDescent="0.35">
      <c r="A152" s="4"/>
      <c r="B152" s="4"/>
      <c r="C152" s="4"/>
      <c r="D152" s="46"/>
      <c r="E152" s="47"/>
      <c r="F152" s="46"/>
      <c r="G152" s="4"/>
      <c r="H152" s="4"/>
      <c r="I152" s="4"/>
      <c r="J152" s="4"/>
      <c r="K152" s="4"/>
      <c r="L152" s="4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 customHeight="1" x14ac:dyDescent="0.35">
      <c r="A153" s="4"/>
      <c r="B153" s="4"/>
      <c r="C153" s="4"/>
      <c r="D153" s="46"/>
      <c r="E153" s="47"/>
      <c r="F153" s="46"/>
      <c r="G153" s="4"/>
      <c r="H153" s="4"/>
      <c r="I153" s="4"/>
      <c r="J153" s="4"/>
      <c r="K153" s="4"/>
      <c r="L153" s="4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 customHeight="1" x14ac:dyDescent="0.35">
      <c r="A154" s="4"/>
      <c r="B154" s="4"/>
      <c r="C154" s="4"/>
      <c r="D154" s="46"/>
      <c r="E154" s="47"/>
      <c r="F154" s="46"/>
      <c r="G154" s="4"/>
      <c r="H154" s="4"/>
      <c r="I154" s="4"/>
      <c r="J154" s="4"/>
      <c r="K154" s="4"/>
      <c r="L154" s="4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 customHeight="1" x14ac:dyDescent="0.35">
      <c r="A155" s="4"/>
      <c r="B155" s="4"/>
      <c r="C155" s="4"/>
      <c r="D155" s="46"/>
      <c r="E155" s="47"/>
      <c r="F155" s="46"/>
      <c r="G155" s="4"/>
      <c r="H155" s="4"/>
      <c r="I155" s="4"/>
      <c r="J155" s="4"/>
      <c r="K155" s="4"/>
      <c r="L155" s="4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 customHeight="1" x14ac:dyDescent="0.35">
      <c r="A156" s="4"/>
      <c r="B156" s="4"/>
      <c r="C156" s="4"/>
      <c r="D156" s="46"/>
      <c r="E156" s="47"/>
      <c r="F156" s="46"/>
      <c r="G156" s="4"/>
      <c r="H156" s="4"/>
      <c r="I156" s="4"/>
      <c r="J156" s="4"/>
      <c r="K156" s="4"/>
      <c r="L156" s="4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 customHeight="1" x14ac:dyDescent="0.35">
      <c r="A157" s="4"/>
      <c r="B157" s="4"/>
      <c r="C157" s="4"/>
      <c r="D157" s="46"/>
      <c r="E157" s="47"/>
      <c r="F157" s="46"/>
      <c r="G157" s="4"/>
      <c r="H157" s="4"/>
      <c r="I157" s="4"/>
      <c r="J157" s="4"/>
      <c r="K157" s="4"/>
      <c r="L157" s="4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 customHeight="1" x14ac:dyDescent="0.35">
      <c r="A158" s="4"/>
      <c r="B158" s="4"/>
      <c r="C158" s="4"/>
      <c r="D158" s="46"/>
      <c r="E158" s="47"/>
      <c r="F158" s="46"/>
      <c r="G158" s="4"/>
      <c r="H158" s="4"/>
      <c r="I158" s="4"/>
      <c r="J158" s="4"/>
      <c r="K158" s="4"/>
      <c r="L158" s="4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 customHeight="1" x14ac:dyDescent="0.35">
      <c r="A159" s="4"/>
      <c r="B159" s="4"/>
      <c r="C159" s="4"/>
      <c r="D159" s="46"/>
      <c r="E159" s="47"/>
      <c r="F159" s="46"/>
      <c r="G159" s="4"/>
      <c r="H159" s="4"/>
      <c r="I159" s="4"/>
      <c r="J159" s="4"/>
      <c r="K159" s="4"/>
      <c r="L159" s="4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 customHeight="1" x14ac:dyDescent="0.35">
      <c r="A160" s="4"/>
      <c r="B160" s="4"/>
      <c r="C160" s="4"/>
      <c r="D160" s="46"/>
      <c r="E160" s="47"/>
      <c r="F160" s="46"/>
      <c r="G160" s="4"/>
      <c r="H160" s="4"/>
      <c r="I160" s="4"/>
      <c r="J160" s="4"/>
      <c r="K160" s="4"/>
      <c r="L160" s="4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 customHeight="1" x14ac:dyDescent="0.35">
      <c r="A161" s="4"/>
      <c r="B161" s="4"/>
      <c r="C161" s="4"/>
      <c r="D161" s="46"/>
      <c r="E161" s="47"/>
      <c r="F161" s="46"/>
      <c r="G161" s="4"/>
      <c r="H161" s="4"/>
      <c r="I161" s="4"/>
      <c r="J161" s="4"/>
      <c r="K161" s="4"/>
      <c r="L161" s="4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 customHeight="1" x14ac:dyDescent="0.35">
      <c r="A162" s="4"/>
      <c r="B162" s="4"/>
      <c r="C162" s="4"/>
      <c r="D162" s="46"/>
      <c r="E162" s="47"/>
      <c r="F162" s="46"/>
      <c r="G162" s="4"/>
      <c r="H162" s="4"/>
      <c r="I162" s="4"/>
      <c r="J162" s="4"/>
      <c r="K162" s="4"/>
      <c r="L162" s="4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 customHeight="1" x14ac:dyDescent="0.35">
      <c r="A163" s="4"/>
      <c r="B163" s="4"/>
      <c r="C163" s="4"/>
      <c r="D163" s="46"/>
      <c r="E163" s="47"/>
      <c r="F163" s="46"/>
      <c r="G163" s="4"/>
      <c r="H163" s="4"/>
      <c r="I163" s="4"/>
      <c r="J163" s="4"/>
      <c r="K163" s="4"/>
      <c r="L163" s="4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 customHeight="1" x14ac:dyDescent="0.35">
      <c r="A164" s="4"/>
      <c r="B164" s="4"/>
      <c r="C164" s="4"/>
      <c r="D164" s="46"/>
      <c r="E164" s="47"/>
      <c r="F164" s="46"/>
      <c r="G164" s="4"/>
      <c r="H164" s="4"/>
      <c r="I164" s="4"/>
      <c r="J164" s="4"/>
      <c r="K164" s="4"/>
      <c r="L164" s="4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 customHeight="1" x14ac:dyDescent="0.35">
      <c r="A165" s="4"/>
      <c r="B165" s="4"/>
      <c r="C165" s="4"/>
      <c r="D165" s="46"/>
      <c r="E165" s="47"/>
      <c r="F165" s="46"/>
      <c r="G165" s="4"/>
      <c r="H165" s="4"/>
      <c r="I165" s="4"/>
      <c r="J165" s="4"/>
      <c r="K165" s="4"/>
      <c r="L165" s="4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 customHeight="1" x14ac:dyDescent="0.35">
      <c r="A166" s="4"/>
      <c r="B166" s="4"/>
      <c r="C166" s="4"/>
      <c r="D166" s="46"/>
      <c r="E166" s="47"/>
      <c r="F166" s="46"/>
      <c r="G166" s="4"/>
      <c r="H166" s="4"/>
      <c r="I166" s="4"/>
      <c r="J166" s="4"/>
      <c r="K166" s="4"/>
      <c r="L166" s="4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 customHeight="1" x14ac:dyDescent="0.35">
      <c r="A167" s="4"/>
      <c r="B167" s="4"/>
      <c r="C167" s="4"/>
      <c r="D167" s="46"/>
      <c r="E167" s="47"/>
      <c r="F167" s="46"/>
      <c r="G167" s="4"/>
      <c r="H167" s="4"/>
      <c r="I167" s="4"/>
      <c r="J167" s="4"/>
      <c r="K167" s="4"/>
      <c r="L167" s="4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 customHeight="1" x14ac:dyDescent="0.35">
      <c r="A168" s="4"/>
      <c r="B168" s="4"/>
      <c r="C168" s="4"/>
      <c r="D168" s="46"/>
      <c r="E168" s="47"/>
      <c r="F168" s="46"/>
      <c r="G168" s="4"/>
      <c r="H168" s="4"/>
      <c r="I168" s="4"/>
      <c r="J168" s="4"/>
      <c r="K168" s="4"/>
      <c r="L168" s="4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 customHeight="1" x14ac:dyDescent="0.35">
      <c r="A169" s="4"/>
      <c r="B169" s="4"/>
      <c r="C169" s="4"/>
      <c r="D169" s="46"/>
      <c r="E169" s="47"/>
      <c r="F169" s="46"/>
      <c r="G169" s="4"/>
      <c r="H169" s="4"/>
      <c r="I169" s="4"/>
      <c r="J169" s="4"/>
      <c r="K169" s="4"/>
      <c r="L169" s="4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 customHeight="1" x14ac:dyDescent="0.35">
      <c r="A170" s="4"/>
      <c r="B170" s="4"/>
      <c r="C170" s="4"/>
      <c r="D170" s="46"/>
      <c r="E170" s="47"/>
      <c r="F170" s="46"/>
      <c r="G170" s="4"/>
      <c r="H170" s="4"/>
      <c r="I170" s="4"/>
      <c r="J170" s="4"/>
      <c r="K170" s="4"/>
      <c r="L170" s="4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 customHeight="1" x14ac:dyDescent="0.35">
      <c r="A171" s="4"/>
      <c r="B171" s="4"/>
      <c r="C171" s="4"/>
      <c r="D171" s="46"/>
      <c r="E171" s="47"/>
      <c r="F171" s="46"/>
      <c r="G171" s="4"/>
      <c r="H171" s="4"/>
      <c r="I171" s="4"/>
      <c r="J171" s="4"/>
      <c r="K171" s="4"/>
      <c r="L171" s="4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 customHeight="1" x14ac:dyDescent="0.35">
      <c r="A172" s="4"/>
      <c r="B172" s="4"/>
      <c r="C172" s="4"/>
      <c r="D172" s="46"/>
      <c r="E172" s="47"/>
      <c r="F172" s="46"/>
      <c r="G172" s="4"/>
      <c r="H172" s="4"/>
      <c r="I172" s="4"/>
      <c r="J172" s="4"/>
      <c r="K172" s="4"/>
      <c r="L172" s="4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 customHeight="1" x14ac:dyDescent="0.35">
      <c r="A173" s="4"/>
      <c r="B173" s="4"/>
      <c r="C173" s="4"/>
      <c r="D173" s="46"/>
      <c r="E173" s="47"/>
      <c r="F173" s="46"/>
      <c r="G173" s="4"/>
      <c r="H173" s="4"/>
      <c r="I173" s="4"/>
      <c r="J173" s="4"/>
      <c r="K173" s="4"/>
      <c r="L173" s="4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 customHeight="1" x14ac:dyDescent="0.35">
      <c r="A174" s="4"/>
      <c r="B174" s="4"/>
      <c r="C174" s="4"/>
      <c r="D174" s="46"/>
      <c r="E174" s="47"/>
      <c r="F174" s="46"/>
      <c r="G174" s="4"/>
      <c r="H174" s="4"/>
      <c r="I174" s="4"/>
      <c r="J174" s="4"/>
      <c r="K174" s="4"/>
      <c r="L174" s="4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 customHeight="1" x14ac:dyDescent="0.35">
      <c r="A175" s="4"/>
      <c r="B175" s="4"/>
      <c r="C175" s="4"/>
      <c r="D175" s="46"/>
      <c r="E175" s="47"/>
      <c r="F175" s="46"/>
      <c r="G175" s="4"/>
      <c r="H175" s="4"/>
      <c r="I175" s="4"/>
      <c r="J175" s="4"/>
      <c r="K175" s="4"/>
      <c r="L175" s="4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 customHeight="1" x14ac:dyDescent="0.35">
      <c r="A176" s="4"/>
      <c r="B176" s="4"/>
      <c r="C176" s="4"/>
      <c r="D176" s="46"/>
      <c r="E176" s="47"/>
      <c r="F176" s="46"/>
      <c r="G176" s="4"/>
      <c r="H176" s="4"/>
      <c r="I176" s="4"/>
      <c r="J176" s="4"/>
      <c r="K176" s="4"/>
      <c r="L176" s="4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 customHeight="1" x14ac:dyDescent="0.35">
      <c r="A177" s="4"/>
      <c r="B177" s="4"/>
      <c r="C177" s="4"/>
      <c r="D177" s="46"/>
      <c r="E177" s="47"/>
      <c r="F177" s="46"/>
      <c r="G177" s="4"/>
      <c r="H177" s="4"/>
      <c r="I177" s="4"/>
      <c r="J177" s="4"/>
      <c r="K177" s="4"/>
      <c r="L177" s="4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 customHeight="1" x14ac:dyDescent="0.35">
      <c r="A178" s="4"/>
      <c r="B178" s="4"/>
      <c r="C178" s="4"/>
      <c r="D178" s="46"/>
      <c r="E178" s="47"/>
      <c r="F178" s="46"/>
      <c r="G178" s="4"/>
      <c r="H178" s="4"/>
      <c r="I178" s="4"/>
      <c r="J178" s="4"/>
      <c r="K178" s="4"/>
      <c r="L178" s="4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 customHeight="1" x14ac:dyDescent="0.35">
      <c r="A179" s="4"/>
      <c r="B179" s="4"/>
      <c r="C179" s="4"/>
      <c r="D179" s="46"/>
      <c r="E179" s="47"/>
      <c r="F179" s="46"/>
      <c r="G179" s="4"/>
      <c r="H179" s="4"/>
      <c r="I179" s="4"/>
      <c r="J179" s="4"/>
      <c r="K179" s="4"/>
      <c r="L179" s="4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 customHeight="1" x14ac:dyDescent="0.35">
      <c r="A180" s="4"/>
      <c r="B180" s="4"/>
      <c r="C180" s="4"/>
      <c r="D180" s="46"/>
      <c r="E180" s="47"/>
      <c r="F180" s="46"/>
      <c r="G180" s="4"/>
      <c r="H180" s="4"/>
      <c r="I180" s="4"/>
      <c r="J180" s="4"/>
      <c r="K180" s="4"/>
      <c r="L180" s="4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 customHeight="1" x14ac:dyDescent="0.35">
      <c r="A181" s="4"/>
      <c r="B181" s="4"/>
      <c r="C181" s="4"/>
      <c r="D181" s="46"/>
      <c r="E181" s="47"/>
      <c r="F181" s="46"/>
      <c r="G181" s="4"/>
      <c r="H181" s="4"/>
      <c r="I181" s="4"/>
      <c r="J181" s="4"/>
      <c r="K181" s="4"/>
      <c r="L181" s="4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 customHeight="1" x14ac:dyDescent="0.35">
      <c r="A182" s="4"/>
      <c r="B182" s="4"/>
      <c r="C182" s="4"/>
      <c r="D182" s="46"/>
      <c r="E182" s="47"/>
      <c r="F182" s="46"/>
      <c r="G182" s="4"/>
      <c r="H182" s="4"/>
      <c r="I182" s="4"/>
      <c r="J182" s="4"/>
      <c r="K182" s="4"/>
      <c r="L182" s="4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 customHeight="1" x14ac:dyDescent="0.35">
      <c r="A183" s="4"/>
      <c r="B183" s="4"/>
      <c r="C183" s="4"/>
      <c r="D183" s="46"/>
      <c r="E183" s="47"/>
      <c r="F183" s="46"/>
      <c r="G183" s="4"/>
      <c r="H183" s="4"/>
      <c r="I183" s="4"/>
      <c r="J183" s="4"/>
      <c r="K183" s="4"/>
      <c r="L183" s="4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 customHeight="1" x14ac:dyDescent="0.35">
      <c r="A184" s="4"/>
      <c r="B184" s="4"/>
      <c r="C184" s="4"/>
      <c r="D184" s="46"/>
      <c r="E184" s="47"/>
      <c r="F184" s="46"/>
      <c r="G184" s="4"/>
      <c r="H184" s="4"/>
      <c r="I184" s="4"/>
      <c r="J184" s="4"/>
      <c r="K184" s="4"/>
      <c r="L184" s="4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 customHeight="1" x14ac:dyDescent="0.35">
      <c r="A185" s="4"/>
      <c r="B185" s="4"/>
      <c r="C185" s="4"/>
      <c r="D185" s="46"/>
      <c r="E185" s="47"/>
      <c r="F185" s="46"/>
      <c r="G185" s="4"/>
      <c r="H185" s="4"/>
      <c r="I185" s="4"/>
      <c r="J185" s="4"/>
      <c r="K185" s="4"/>
      <c r="L185" s="4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 customHeight="1" x14ac:dyDescent="0.35">
      <c r="A186" s="4"/>
      <c r="B186" s="4"/>
      <c r="C186" s="4"/>
      <c r="D186" s="46"/>
      <c r="E186" s="47"/>
      <c r="F186" s="46"/>
      <c r="G186" s="4"/>
      <c r="H186" s="4"/>
      <c r="I186" s="4"/>
      <c r="J186" s="4"/>
      <c r="K186" s="4"/>
      <c r="L186" s="4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 customHeight="1" x14ac:dyDescent="0.35">
      <c r="A187" s="4"/>
      <c r="B187" s="4"/>
      <c r="C187" s="4"/>
      <c r="D187" s="46"/>
      <c r="E187" s="47"/>
      <c r="F187" s="46"/>
      <c r="G187" s="4"/>
      <c r="H187" s="4"/>
      <c r="I187" s="4"/>
      <c r="J187" s="4"/>
      <c r="K187" s="4"/>
      <c r="L187" s="4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 customHeight="1" x14ac:dyDescent="0.35">
      <c r="A188" s="4"/>
      <c r="B188" s="4"/>
      <c r="C188" s="4"/>
      <c r="D188" s="46"/>
      <c r="E188" s="47"/>
      <c r="F188" s="46"/>
      <c r="G188" s="4"/>
      <c r="H188" s="4"/>
      <c r="I188" s="4"/>
      <c r="J188" s="4"/>
      <c r="K188" s="4"/>
      <c r="L188" s="4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 customHeight="1" x14ac:dyDescent="0.35">
      <c r="A189" s="4"/>
      <c r="B189" s="4"/>
      <c r="C189" s="4"/>
      <c r="D189" s="46"/>
      <c r="E189" s="47"/>
      <c r="F189" s="46"/>
      <c r="G189" s="4"/>
      <c r="H189" s="4"/>
      <c r="I189" s="4"/>
      <c r="J189" s="4"/>
      <c r="K189" s="4"/>
      <c r="L189" s="4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 customHeight="1" x14ac:dyDescent="0.35">
      <c r="A190" s="4"/>
      <c r="B190" s="4"/>
      <c r="C190" s="4"/>
      <c r="D190" s="46"/>
      <c r="E190" s="47"/>
      <c r="F190" s="46"/>
      <c r="G190" s="4"/>
      <c r="H190" s="4"/>
      <c r="I190" s="4"/>
      <c r="J190" s="4"/>
      <c r="K190" s="4"/>
      <c r="L190" s="4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 customHeight="1" x14ac:dyDescent="0.35">
      <c r="A191" s="4"/>
      <c r="B191" s="4"/>
      <c r="C191" s="4"/>
      <c r="D191" s="46"/>
      <c r="E191" s="47"/>
      <c r="F191" s="46"/>
      <c r="G191" s="4"/>
      <c r="H191" s="4"/>
      <c r="I191" s="4"/>
      <c r="J191" s="4"/>
      <c r="K191" s="4"/>
      <c r="L191" s="4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 customHeight="1" x14ac:dyDescent="0.35">
      <c r="A192" s="4"/>
      <c r="B192" s="4"/>
      <c r="C192" s="4"/>
      <c r="D192" s="46"/>
      <c r="E192" s="47"/>
      <c r="F192" s="46"/>
      <c r="G192" s="4"/>
      <c r="H192" s="4"/>
      <c r="I192" s="4"/>
      <c r="J192" s="4"/>
      <c r="K192" s="4"/>
      <c r="L192" s="4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 customHeight="1" x14ac:dyDescent="0.35">
      <c r="A193" s="4"/>
      <c r="B193" s="4"/>
      <c r="C193" s="4"/>
      <c r="D193" s="46"/>
      <c r="E193" s="47"/>
      <c r="F193" s="46"/>
      <c r="G193" s="4"/>
      <c r="H193" s="4"/>
      <c r="I193" s="4"/>
      <c r="J193" s="4"/>
      <c r="K193" s="4"/>
      <c r="L193" s="4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 customHeight="1" x14ac:dyDescent="0.35">
      <c r="A194" s="4"/>
      <c r="B194" s="4"/>
      <c r="C194" s="4"/>
      <c r="D194" s="46"/>
      <c r="E194" s="47"/>
      <c r="F194" s="46"/>
      <c r="G194" s="4"/>
      <c r="H194" s="4"/>
      <c r="I194" s="4"/>
      <c r="J194" s="4"/>
      <c r="K194" s="4"/>
      <c r="L194" s="4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 customHeight="1" x14ac:dyDescent="0.35">
      <c r="A195" s="4"/>
      <c r="B195" s="4"/>
      <c r="C195" s="4"/>
      <c r="D195" s="46"/>
      <c r="E195" s="47"/>
      <c r="F195" s="46"/>
      <c r="G195" s="4"/>
      <c r="H195" s="4"/>
      <c r="I195" s="4"/>
      <c r="J195" s="4"/>
      <c r="K195" s="4"/>
      <c r="L195" s="4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 customHeight="1" x14ac:dyDescent="0.35">
      <c r="A196" s="4"/>
      <c r="B196" s="4"/>
      <c r="C196" s="4"/>
      <c r="D196" s="46"/>
      <c r="E196" s="47"/>
      <c r="F196" s="46"/>
      <c r="G196" s="4"/>
      <c r="H196" s="4"/>
      <c r="I196" s="4"/>
      <c r="J196" s="4"/>
      <c r="K196" s="4"/>
      <c r="L196" s="4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 customHeight="1" x14ac:dyDescent="0.35">
      <c r="A197" s="4"/>
      <c r="B197" s="4"/>
      <c r="C197" s="4"/>
      <c r="D197" s="46"/>
      <c r="E197" s="47"/>
      <c r="F197" s="46"/>
      <c r="G197" s="4"/>
      <c r="H197" s="4"/>
      <c r="I197" s="4"/>
      <c r="J197" s="4"/>
      <c r="K197" s="4"/>
      <c r="L197" s="4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 customHeight="1" x14ac:dyDescent="0.35">
      <c r="A198" s="4"/>
      <c r="B198" s="4"/>
      <c r="C198" s="4"/>
      <c r="D198" s="46"/>
      <c r="E198" s="47"/>
      <c r="F198" s="46"/>
      <c r="G198" s="4"/>
      <c r="H198" s="4"/>
      <c r="I198" s="4"/>
      <c r="J198" s="4"/>
      <c r="K198" s="4"/>
      <c r="L198" s="4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 customHeight="1" x14ac:dyDescent="0.35">
      <c r="A199" s="4"/>
      <c r="B199" s="4"/>
      <c r="C199" s="4"/>
      <c r="D199" s="46"/>
      <c r="E199" s="47"/>
      <c r="F199" s="46"/>
      <c r="G199" s="4"/>
      <c r="H199" s="4"/>
      <c r="I199" s="4"/>
      <c r="J199" s="4"/>
      <c r="K199" s="4"/>
      <c r="L199" s="4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 customHeight="1" x14ac:dyDescent="0.35">
      <c r="A200" s="4"/>
      <c r="B200" s="4"/>
      <c r="C200" s="4"/>
      <c r="D200" s="46"/>
      <c r="E200" s="47"/>
      <c r="F200" s="46"/>
      <c r="G200" s="4"/>
      <c r="H200" s="4"/>
      <c r="I200" s="4"/>
      <c r="J200" s="4"/>
      <c r="K200" s="4"/>
      <c r="L200" s="4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 customHeight="1" x14ac:dyDescent="0.35">
      <c r="A201" s="4"/>
      <c r="B201" s="4"/>
      <c r="C201" s="4"/>
      <c r="D201" s="46"/>
      <c r="E201" s="47"/>
      <c r="F201" s="46"/>
      <c r="G201" s="4"/>
      <c r="H201" s="4"/>
      <c r="I201" s="4"/>
      <c r="J201" s="4"/>
      <c r="K201" s="4"/>
      <c r="L201" s="4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 customHeight="1" x14ac:dyDescent="0.35">
      <c r="A202" s="4"/>
      <c r="B202" s="4"/>
      <c r="C202" s="4"/>
      <c r="D202" s="46"/>
      <c r="E202" s="47"/>
      <c r="F202" s="46"/>
      <c r="G202" s="4"/>
      <c r="H202" s="4"/>
      <c r="I202" s="4"/>
      <c r="J202" s="4"/>
      <c r="K202" s="4"/>
      <c r="L202" s="4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 customHeight="1" x14ac:dyDescent="0.35">
      <c r="A203" s="4"/>
      <c r="B203" s="4"/>
      <c r="C203" s="4"/>
      <c r="D203" s="46"/>
      <c r="E203" s="47"/>
      <c r="F203" s="46"/>
      <c r="G203" s="4"/>
      <c r="H203" s="4"/>
      <c r="I203" s="4"/>
      <c r="J203" s="4"/>
      <c r="K203" s="4"/>
      <c r="L203" s="4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 customHeight="1" x14ac:dyDescent="0.35">
      <c r="A204" s="4"/>
      <c r="B204" s="4"/>
      <c r="C204" s="4"/>
      <c r="D204" s="46"/>
      <c r="E204" s="47"/>
      <c r="F204" s="46"/>
      <c r="G204" s="4"/>
      <c r="H204" s="4"/>
      <c r="I204" s="4"/>
      <c r="J204" s="4"/>
      <c r="K204" s="4"/>
      <c r="L204" s="4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 customHeight="1" x14ac:dyDescent="0.35">
      <c r="A205" s="4"/>
      <c r="B205" s="4"/>
      <c r="C205" s="4"/>
      <c r="D205" s="46"/>
      <c r="E205" s="47"/>
      <c r="F205" s="46"/>
      <c r="G205" s="4"/>
      <c r="H205" s="4"/>
      <c r="I205" s="4"/>
      <c r="J205" s="4"/>
      <c r="K205" s="4"/>
      <c r="L205" s="4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 customHeight="1" x14ac:dyDescent="0.35">
      <c r="A206" s="4"/>
      <c r="B206" s="4"/>
      <c r="C206" s="4"/>
      <c r="D206" s="46"/>
      <c r="E206" s="47"/>
      <c r="F206" s="46"/>
      <c r="G206" s="4"/>
      <c r="H206" s="4"/>
      <c r="I206" s="4"/>
      <c r="J206" s="4"/>
      <c r="K206" s="4"/>
      <c r="L206" s="4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 customHeight="1" x14ac:dyDescent="0.35">
      <c r="A207" s="4"/>
      <c r="B207" s="4"/>
      <c r="C207" s="4"/>
      <c r="D207" s="46"/>
      <c r="E207" s="47"/>
      <c r="F207" s="46"/>
      <c r="G207" s="4"/>
      <c r="H207" s="4"/>
      <c r="I207" s="4"/>
      <c r="J207" s="4"/>
      <c r="K207" s="4"/>
      <c r="L207" s="4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 customHeight="1" x14ac:dyDescent="0.35">
      <c r="A208" s="4"/>
      <c r="B208" s="4"/>
      <c r="C208" s="4"/>
      <c r="D208" s="46"/>
      <c r="E208" s="47"/>
      <c r="F208" s="46"/>
      <c r="G208" s="4"/>
      <c r="H208" s="4"/>
      <c r="I208" s="4"/>
      <c r="J208" s="4"/>
      <c r="K208" s="4"/>
      <c r="L208" s="4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 customHeight="1" x14ac:dyDescent="0.35">
      <c r="A209" s="4"/>
      <c r="B209" s="4"/>
      <c r="C209" s="4"/>
      <c r="D209" s="46"/>
      <c r="E209" s="47"/>
      <c r="F209" s="46"/>
      <c r="G209" s="4"/>
      <c r="H209" s="4"/>
      <c r="I209" s="4"/>
      <c r="J209" s="4"/>
      <c r="K209" s="4"/>
      <c r="L209" s="4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 customHeight="1" x14ac:dyDescent="0.35">
      <c r="A210" s="4"/>
      <c r="B210" s="4"/>
      <c r="C210" s="4"/>
      <c r="D210" s="46"/>
      <c r="E210" s="47"/>
      <c r="F210" s="46"/>
      <c r="G210" s="4"/>
      <c r="H210" s="4"/>
      <c r="I210" s="4"/>
      <c r="J210" s="4"/>
      <c r="K210" s="4"/>
      <c r="L210" s="4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 customHeight="1" x14ac:dyDescent="0.35">
      <c r="A211" s="4"/>
      <c r="B211" s="4"/>
      <c r="C211" s="4"/>
      <c r="D211" s="46"/>
      <c r="E211" s="47"/>
      <c r="F211" s="46"/>
      <c r="G211" s="4"/>
      <c r="H211" s="4"/>
      <c r="I211" s="4"/>
      <c r="J211" s="4"/>
      <c r="K211" s="4"/>
      <c r="L211" s="4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 customHeight="1" x14ac:dyDescent="0.35">
      <c r="A212" s="4"/>
      <c r="B212" s="4"/>
      <c r="C212" s="4"/>
      <c r="D212" s="46"/>
      <c r="E212" s="47"/>
      <c r="F212" s="46"/>
      <c r="G212" s="4"/>
      <c r="H212" s="4"/>
      <c r="I212" s="4"/>
      <c r="J212" s="4"/>
      <c r="K212" s="4"/>
      <c r="L212" s="4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 customHeight="1" x14ac:dyDescent="0.35">
      <c r="A213" s="4"/>
      <c r="B213" s="4"/>
      <c r="C213" s="4"/>
      <c r="D213" s="46"/>
      <c r="E213" s="47"/>
      <c r="F213" s="46"/>
      <c r="G213" s="4"/>
      <c r="H213" s="4"/>
      <c r="I213" s="4"/>
      <c r="J213" s="4"/>
      <c r="K213" s="4"/>
      <c r="L213" s="4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 customHeight="1" x14ac:dyDescent="0.35">
      <c r="A214" s="4"/>
      <c r="B214" s="4"/>
      <c r="C214" s="4"/>
      <c r="D214" s="46"/>
      <c r="E214" s="47"/>
      <c r="F214" s="46"/>
      <c r="G214" s="4"/>
      <c r="H214" s="4"/>
      <c r="I214" s="4"/>
      <c r="J214" s="4"/>
      <c r="K214" s="4"/>
      <c r="L214" s="4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 customHeight="1" x14ac:dyDescent="0.35">
      <c r="A215" s="4"/>
      <c r="B215" s="4"/>
      <c r="C215" s="4"/>
      <c r="D215" s="46"/>
      <c r="E215" s="47"/>
      <c r="F215" s="46"/>
      <c r="G215" s="4"/>
      <c r="H215" s="4"/>
      <c r="I215" s="4"/>
      <c r="J215" s="4"/>
      <c r="K215" s="4"/>
      <c r="L215" s="4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 customHeight="1" x14ac:dyDescent="0.35">
      <c r="A216" s="4"/>
      <c r="B216" s="4"/>
      <c r="C216" s="4"/>
      <c r="D216" s="46"/>
      <c r="E216" s="47"/>
      <c r="F216" s="46"/>
      <c r="G216" s="4"/>
      <c r="H216" s="4"/>
      <c r="I216" s="4"/>
      <c r="J216" s="4"/>
      <c r="K216" s="4"/>
      <c r="L216" s="4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 customHeight="1" x14ac:dyDescent="0.35">
      <c r="A217" s="4"/>
      <c r="B217" s="4"/>
      <c r="C217" s="4"/>
      <c r="D217" s="46"/>
      <c r="E217" s="47"/>
      <c r="F217" s="46"/>
      <c r="G217" s="4"/>
      <c r="H217" s="4"/>
      <c r="I217" s="4"/>
      <c r="J217" s="4"/>
      <c r="K217" s="4"/>
      <c r="L217" s="4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 customHeight="1" x14ac:dyDescent="0.35">
      <c r="A218" s="4"/>
      <c r="B218" s="4"/>
      <c r="C218" s="4"/>
      <c r="D218" s="46"/>
      <c r="E218" s="47"/>
      <c r="F218" s="46"/>
      <c r="G218" s="4"/>
      <c r="H218" s="4"/>
      <c r="I218" s="4"/>
      <c r="J218" s="4"/>
      <c r="K218" s="4"/>
      <c r="L218" s="4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 customHeight="1" x14ac:dyDescent="0.35">
      <c r="A219" s="4"/>
      <c r="B219" s="4"/>
      <c r="C219" s="4"/>
      <c r="D219" s="46"/>
      <c r="E219" s="47"/>
      <c r="F219" s="46"/>
      <c r="G219" s="4"/>
      <c r="H219" s="4"/>
      <c r="I219" s="4"/>
      <c r="J219" s="4"/>
      <c r="K219" s="4"/>
      <c r="L219" s="4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 customHeight="1" x14ac:dyDescent="0.35">
      <c r="A220" s="4"/>
      <c r="B220" s="4"/>
      <c r="C220" s="4"/>
      <c r="D220" s="46"/>
      <c r="E220" s="47"/>
      <c r="F220" s="46"/>
      <c r="G220" s="4"/>
      <c r="H220" s="4"/>
      <c r="I220" s="4"/>
      <c r="J220" s="4"/>
      <c r="K220" s="4"/>
      <c r="L220" s="4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 customHeight="1" x14ac:dyDescent="0.35">
      <c r="A221" s="4"/>
      <c r="B221" s="4"/>
      <c r="C221" s="4"/>
      <c r="D221" s="46"/>
      <c r="E221" s="47"/>
      <c r="F221" s="46"/>
      <c r="G221" s="4"/>
      <c r="H221" s="4"/>
      <c r="I221" s="4"/>
      <c r="J221" s="4"/>
      <c r="K221" s="4"/>
      <c r="L221" s="4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 customHeight="1" x14ac:dyDescent="0.35">
      <c r="A222" s="4"/>
      <c r="B222" s="4"/>
      <c r="C222" s="4"/>
      <c r="D222" s="46"/>
      <c r="E222" s="47"/>
      <c r="F222" s="46"/>
      <c r="G222" s="4"/>
      <c r="H222" s="4"/>
      <c r="I222" s="4"/>
      <c r="J222" s="4"/>
      <c r="K222" s="4"/>
      <c r="L222" s="4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 customHeight="1" x14ac:dyDescent="0.35">
      <c r="A223" s="4"/>
      <c r="B223" s="4"/>
      <c r="C223" s="4"/>
      <c r="D223" s="46"/>
      <c r="E223" s="47"/>
      <c r="F223" s="46"/>
      <c r="G223" s="4"/>
      <c r="H223" s="4"/>
      <c r="I223" s="4"/>
      <c r="J223" s="4"/>
      <c r="K223" s="4"/>
      <c r="L223" s="4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 customHeight="1" x14ac:dyDescent="0.35">
      <c r="A224" s="4"/>
      <c r="B224" s="4"/>
      <c r="C224" s="4"/>
      <c r="D224" s="46"/>
      <c r="E224" s="47"/>
      <c r="F224" s="46"/>
      <c r="G224" s="4"/>
      <c r="H224" s="4"/>
      <c r="I224" s="4"/>
      <c r="J224" s="4"/>
      <c r="K224" s="4"/>
      <c r="L224" s="4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 customHeight="1" x14ac:dyDescent="0.35">
      <c r="A225" s="4"/>
      <c r="B225" s="4"/>
      <c r="C225" s="4"/>
      <c r="D225" s="46"/>
      <c r="E225" s="47"/>
      <c r="F225" s="46"/>
      <c r="G225" s="4"/>
      <c r="H225" s="4"/>
      <c r="I225" s="4"/>
      <c r="J225" s="4"/>
      <c r="K225" s="4"/>
      <c r="L225" s="4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 customHeight="1" x14ac:dyDescent="0.35">
      <c r="A226" s="4"/>
      <c r="B226" s="4"/>
      <c r="C226" s="4"/>
      <c r="D226" s="46"/>
      <c r="E226" s="47"/>
      <c r="F226" s="46"/>
      <c r="G226" s="4"/>
      <c r="H226" s="4"/>
      <c r="I226" s="4"/>
      <c r="J226" s="4"/>
      <c r="K226" s="4"/>
      <c r="L226" s="4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 customHeight="1" x14ac:dyDescent="0.35">
      <c r="A227" s="4"/>
      <c r="B227" s="4"/>
      <c r="C227" s="4"/>
      <c r="D227" s="46"/>
      <c r="E227" s="47"/>
      <c r="F227" s="46"/>
      <c r="G227" s="4"/>
      <c r="H227" s="4"/>
      <c r="I227" s="4"/>
      <c r="J227" s="4"/>
      <c r="K227" s="4"/>
      <c r="L227" s="4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 customHeight="1" x14ac:dyDescent="0.35">
      <c r="A228" s="4"/>
      <c r="B228" s="4"/>
      <c r="C228" s="4"/>
      <c r="D228" s="46"/>
      <c r="E228" s="47"/>
      <c r="F228" s="46"/>
      <c r="G228" s="4"/>
      <c r="H228" s="4"/>
      <c r="I228" s="4"/>
      <c r="J228" s="4"/>
      <c r="K228" s="4"/>
      <c r="L228" s="4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 customHeight="1" x14ac:dyDescent="0.35">
      <c r="A229" s="4"/>
      <c r="B229" s="4"/>
      <c r="C229" s="4"/>
      <c r="D229" s="46"/>
      <c r="E229" s="47"/>
      <c r="F229" s="46"/>
      <c r="G229" s="4"/>
      <c r="H229" s="4"/>
      <c r="I229" s="4"/>
      <c r="J229" s="4"/>
      <c r="K229" s="4"/>
      <c r="L229" s="4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 customHeight="1" x14ac:dyDescent="0.35">
      <c r="A230" s="4"/>
      <c r="B230" s="4"/>
      <c r="C230" s="4"/>
      <c r="D230" s="46"/>
      <c r="E230" s="47"/>
      <c r="F230" s="46"/>
      <c r="G230" s="4"/>
      <c r="H230" s="4"/>
      <c r="I230" s="4"/>
      <c r="J230" s="4"/>
      <c r="K230" s="4"/>
      <c r="L230" s="4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 customHeight="1" x14ac:dyDescent="0.35">
      <c r="A231" s="4"/>
      <c r="B231" s="4"/>
      <c r="C231" s="4"/>
      <c r="D231" s="46"/>
      <c r="E231" s="47"/>
      <c r="F231" s="46"/>
      <c r="G231" s="4"/>
      <c r="H231" s="4"/>
      <c r="I231" s="4"/>
      <c r="J231" s="4"/>
      <c r="K231" s="4"/>
      <c r="L231" s="4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 customHeight="1" x14ac:dyDescent="0.35">
      <c r="A232" s="4"/>
      <c r="B232" s="4"/>
      <c r="C232" s="4"/>
      <c r="D232" s="46"/>
      <c r="E232" s="47"/>
      <c r="F232" s="46"/>
      <c r="G232" s="4"/>
      <c r="H232" s="4"/>
      <c r="I232" s="4"/>
      <c r="J232" s="4"/>
      <c r="K232" s="4"/>
      <c r="L232" s="4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 customHeight="1" x14ac:dyDescent="0.35">
      <c r="A233" s="4"/>
      <c r="B233" s="4"/>
      <c r="C233" s="4"/>
      <c r="D233" s="46"/>
      <c r="E233" s="47"/>
      <c r="F233" s="46"/>
      <c r="G233" s="4"/>
      <c r="H233" s="4"/>
      <c r="I233" s="4"/>
      <c r="J233" s="4"/>
      <c r="K233" s="4"/>
      <c r="L233" s="4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 customHeight="1" x14ac:dyDescent="0.35">
      <c r="A234" s="4"/>
      <c r="B234" s="4"/>
      <c r="C234" s="4"/>
      <c r="D234" s="46"/>
      <c r="E234" s="47"/>
      <c r="F234" s="46"/>
      <c r="G234" s="4"/>
      <c r="H234" s="4"/>
      <c r="I234" s="4"/>
      <c r="J234" s="4"/>
      <c r="K234" s="4"/>
      <c r="L234" s="4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 customHeight="1" x14ac:dyDescent="0.35">
      <c r="A235" s="4"/>
      <c r="B235" s="4"/>
      <c r="C235" s="4"/>
      <c r="D235" s="46"/>
      <c r="E235" s="47"/>
      <c r="F235" s="46"/>
      <c r="G235" s="4"/>
      <c r="H235" s="4"/>
      <c r="I235" s="4"/>
      <c r="J235" s="4"/>
      <c r="K235" s="4"/>
      <c r="L235" s="4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 customHeight="1" x14ac:dyDescent="0.35">
      <c r="A236" s="4"/>
      <c r="B236" s="4"/>
      <c r="C236" s="4"/>
      <c r="D236" s="46"/>
      <c r="E236" s="47"/>
      <c r="F236" s="46"/>
      <c r="G236" s="4"/>
      <c r="H236" s="4"/>
      <c r="I236" s="4"/>
      <c r="J236" s="4"/>
      <c r="K236" s="4"/>
      <c r="L236" s="4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 customHeight="1" x14ac:dyDescent="0.35">
      <c r="A237" s="4"/>
      <c r="B237" s="4"/>
      <c r="C237" s="4"/>
      <c r="D237" s="46"/>
      <c r="E237" s="47"/>
      <c r="F237" s="46"/>
      <c r="G237" s="4"/>
      <c r="H237" s="4"/>
      <c r="I237" s="4"/>
      <c r="J237" s="4"/>
      <c r="K237" s="4"/>
      <c r="L237" s="4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 customHeight="1" x14ac:dyDescent="0.35">
      <c r="A238" s="4"/>
      <c r="B238" s="4"/>
      <c r="C238" s="4"/>
      <c r="D238" s="46"/>
      <c r="E238" s="47"/>
      <c r="F238" s="46"/>
      <c r="G238" s="4"/>
      <c r="H238" s="4"/>
      <c r="I238" s="4"/>
      <c r="J238" s="4"/>
      <c r="K238" s="4"/>
      <c r="L238" s="4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 customHeight="1" x14ac:dyDescent="0.35">
      <c r="A239" s="4"/>
      <c r="B239" s="4"/>
      <c r="C239" s="4"/>
      <c r="D239" s="46"/>
      <c r="E239" s="47"/>
      <c r="F239" s="46"/>
      <c r="G239" s="4"/>
      <c r="H239" s="4"/>
      <c r="I239" s="4"/>
      <c r="J239" s="4"/>
      <c r="K239" s="4"/>
      <c r="L239" s="4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 customHeight="1" x14ac:dyDescent="0.35">
      <c r="A240" s="4"/>
      <c r="B240" s="4"/>
      <c r="C240" s="4"/>
      <c r="D240" s="46"/>
      <c r="E240" s="47"/>
      <c r="F240" s="46"/>
      <c r="G240" s="4"/>
      <c r="H240" s="4"/>
      <c r="I240" s="4"/>
      <c r="J240" s="4"/>
      <c r="K240" s="4"/>
      <c r="L240" s="4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 customHeight="1" x14ac:dyDescent="0.35">
      <c r="A241" s="4"/>
      <c r="B241" s="4"/>
      <c r="C241" s="4"/>
      <c r="D241" s="46"/>
      <c r="E241" s="47"/>
      <c r="F241" s="46"/>
      <c r="G241" s="4"/>
      <c r="H241" s="4"/>
      <c r="I241" s="4"/>
      <c r="J241" s="4"/>
      <c r="K241" s="4"/>
      <c r="L241" s="4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 customHeight="1" x14ac:dyDescent="0.35">
      <c r="A242" s="4"/>
      <c r="B242" s="4"/>
      <c r="C242" s="4"/>
      <c r="D242" s="46"/>
      <c r="E242" s="47"/>
      <c r="F242" s="46"/>
      <c r="G242" s="4"/>
      <c r="H242" s="4"/>
      <c r="I242" s="4"/>
      <c r="J242" s="4"/>
      <c r="K242" s="4"/>
      <c r="L242" s="4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 customHeight="1" x14ac:dyDescent="0.35">
      <c r="A243" s="4"/>
      <c r="B243" s="4"/>
      <c r="C243" s="4"/>
      <c r="D243" s="46"/>
      <c r="E243" s="47"/>
      <c r="F243" s="46"/>
      <c r="G243" s="4"/>
      <c r="H243" s="4"/>
      <c r="I243" s="4"/>
      <c r="J243" s="4"/>
      <c r="K243" s="4"/>
      <c r="L243" s="4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 customHeight="1" x14ac:dyDescent="0.35">
      <c r="A244" s="4"/>
      <c r="B244" s="4"/>
      <c r="C244" s="4"/>
      <c r="D244" s="46"/>
      <c r="E244" s="47"/>
      <c r="F244" s="46"/>
      <c r="G244" s="4"/>
      <c r="H244" s="4"/>
      <c r="I244" s="4"/>
      <c r="J244" s="4"/>
      <c r="K244" s="4"/>
      <c r="L244" s="4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 customHeight="1" x14ac:dyDescent="0.35">
      <c r="A245" s="4"/>
      <c r="B245" s="4"/>
      <c r="C245" s="4"/>
      <c r="D245" s="46"/>
      <c r="E245" s="47"/>
      <c r="F245" s="46"/>
      <c r="G245" s="4"/>
      <c r="H245" s="4"/>
      <c r="I245" s="4"/>
      <c r="J245" s="4"/>
      <c r="K245" s="4"/>
      <c r="L245" s="4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 customHeight="1" x14ac:dyDescent="0.35">
      <c r="A246" s="4"/>
      <c r="B246" s="4"/>
      <c r="C246" s="4"/>
      <c r="D246" s="46"/>
      <c r="E246" s="47"/>
      <c r="F246" s="46"/>
      <c r="G246" s="4"/>
      <c r="H246" s="4"/>
      <c r="I246" s="4"/>
      <c r="J246" s="4"/>
      <c r="K246" s="4"/>
      <c r="L246" s="4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 customHeight="1" x14ac:dyDescent="0.35">
      <c r="A247" s="4"/>
      <c r="B247" s="4"/>
      <c r="C247" s="4"/>
      <c r="D247" s="46"/>
      <c r="E247" s="47"/>
      <c r="F247" s="46"/>
      <c r="G247" s="4"/>
      <c r="H247" s="4"/>
      <c r="I247" s="4"/>
      <c r="J247" s="4"/>
      <c r="K247" s="4"/>
      <c r="L247" s="4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 customHeight="1" x14ac:dyDescent="0.35">
      <c r="A248" s="4"/>
      <c r="B248" s="4"/>
      <c r="C248" s="4"/>
      <c r="D248" s="46"/>
      <c r="E248" s="47"/>
      <c r="F248" s="46"/>
      <c r="G248" s="4"/>
      <c r="H248" s="4"/>
      <c r="I248" s="4"/>
      <c r="J248" s="4"/>
      <c r="K248" s="4"/>
      <c r="L248" s="4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 customHeight="1" x14ac:dyDescent="0.35">
      <c r="A249" s="4"/>
      <c r="B249" s="4"/>
      <c r="C249" s="4"/>
      <c r="D249" s="46"/>
      <c r="E249" s="47"/>
      <c r="F249" s="46"/>
      <c r="G249" s="4"/>
      <c r="H249" s="4"/>
      <c r="I249" s="4"/>
      <c r="J249" s="4"/>
      <c r="K249" s="4"/>
      <c r="L249" s="4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 customHeight="1" x14ac:dyDescent="0.35">
      <c r="A250" s="4"/>
      <c r="B250" s="4"/>
      <c r="C250" s="4"/>
      <c r="D250" s="46"/>
      <c r="E250" s="47"/>
      <c r="F250" s="46"/>
      <c r="G250" s="4"/>
      <c r="H250" s="4"/>
      <c r="I250" s="4"/>
      <c r="J250" s="4"/>
      <c r="K250" s="4"/>
      <c r="L250" s="4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 customHeight="1" x14ac:dyDescent="0.35">
      <c r="A251" s="4"/>
      <c r="B251" s="4"/>
      <c r="C251" s="4"/>
      <c r="D251" s="46"/>
      <c r="E251" s="47"/>
      <c r="F251" s="46"/>
      <c r="G251" s="4"/>
      <c r="H251" s="4"/>
      <c r="I251" s="4"/>
      <c r="J251" s="4"/>
      <c r="K251" s="4"/>
      <c r="L251" s="4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 customHeight="1" x14ac:dyDescent="0.35">
      <c r="A252" s="4"/>
      <c r="B252" s="4"/>
      <c r="C252" s="4"/>
      <c r="D252" s="46"/>
      <c r="E252" s="47"/>
      <c r="F252" s="46"/>
      <c r="G252" s="4"/>
      <c r="H252" s="4"/>
      <c r="I252" s="4"/>
      <c r="J252" s="4"/>
      <c r="K252" s="4"/>
      <c r="L252" s="4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 customHeight="1" x14ac:dyDescent="0.35">
      <c r="A253" s="4"/>
      <c r="B253" s="4"/>
      <c r="C253" s="4"/>
      <c r="D253" s="46"/>
      <c r="E253" s="47"/>
      <c r="F253" s="46"/>
      <c r="G253" s="4"/>
      <c r="H253" s="4"/>
      <c r="I253" s="4"/>
      <c r="J253" s="4"/>
      <c r="K253" s="4"/>
      <c r="L253" s="4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"/>
    <row r="255" spans="1:26" ht="15.75" customHeight="1" x14ac:dyDescent="0.3"/>
    <row r="256" spans="1:2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mergeCells count="8">
    <mergeCell ref="L2:M2"/>
    <mergeCell ref="A32:M32"/>
    <mergeCell ref="B2:C2"/>
    <mergeCell ref="D2:E2"/>
    <mergeCell ref="F2:G2"/>
    <mergeCell ref="H2:I2"/>
    <mergeCell ref="J2:K2"/>
    <mergeCell ref="A2:A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34"/>
  <sheetViews>
    <sheetView topLeftCell="J1" workbookViewId="0">
      <selection activeCell="P17" sqref="P17:P18"/>
    </sheetView>
  </sheetViews>
  <sheetFormatPr defaultColWidth="11.19921875" defaultRowHeight="15" customHeight="1" x14ac:dyDescent="0.3"/>
  <cols>
    <col min="1" max="12" width="8.59765625" customWidth="1"/>
    <col min="13" max="13" width="11.69921875" customWidth="1"/>
    <col min="14" max="23" width="8.59765625" customWidth="1"/>
    <col min="24" max="24" width="9.3984375" customWidth="1"/>
    <col min="25" max="26" width="8.59765625" customWidth="1"/>
    <col min="27" max="27" width="10.59765625" customWidth="1"/>
    <col min="28" max="28" width="8.59765625" customWidth="1"/>
    <col min="29" max="29" width="12.3984375" customWidth="1"/>
  </cols>
  <sheetData>
    <row r="1" spans="3:25" ht="15.6" x14ac:dyDescent="0.3">
      <c r="C1" s="165" t="s">
        <v>163</v>
      </c>
      <c r="D1" s="167" t="s">
        <v>164</v>
      </c>
      <c r="E1" s="167" t="s">
        <v>165</v>
      </c>
      <c r="F1" s="167" t="s">
        <v>166</v>
      </c>
      <c r="G1" s="167" t="s">
        <v>167</v>
      </c>
      <c r="H1" s="167" t="s">
        <v>168</v>
      </c>
      <c r="I1" s="167" t="s">
        <v>169</v>
      </c>
      <c r="J1" s="162" t="s">
        <v>170</v>
      </c>
      <c r="K1" s="163"/>
      <c r="L1" s="163"/>
      <c r="M1" s="164"/>
      <c r="N1" s="162" t="s">
        <v>171</v>
      </c>
      <c r="O1" s="163"/>
      <c r="P1" s="163"/>
      <c r="Q1" s="164"/>
    </row>
    <row r="2" spans="3:25" ht="15.6" x14ac:dyDescent="0.3">
      <c r="C2" s="166"/>
      <c r="D2" s="166"/>
      <c r="E2" s="166"/>
      <c r="F2" s="166"/>
      <c r="G2" s="166"/>
      <c r="H2" s="166"/>
      <c r="I2" s="166"/>
      <c r="J2" s="162" t="s">
        <v>172</v>
      </c>
      <c r="K2" s="164"/>
      <c r="L2" s="162" t="s">
        <v>173</v>
      </c>
      <c r="M2" s="164"/>
      <c r="N2" s="162" t="s">
        <v>172</v>
      </c>
      <c r="O2" s="164"/>
      <c r="P2" s="162" t="s">
        <v>173</v>
      </c>
      <c r="Q2" s="164"/>
    </row>
    <row r="3" spans="3:25" ht="33" x14ac:dyDescent="0.3">
      <c r="C3" s="158"/>
      <c r="D3" s="158"/>
      <c r="E3" s="158"/>
      <c r="F3" s="158"/>
      <c r="G3" s="158"/>
      <c r="H3" s="158"/>
      <c r="I3" s="158"/>
      <c r="J3" s="48" t="s">
        <v>174</v>
      </c>
      <c r="K3" s="48" t="s">
        <v>175</v>
      </c>
      <c r="L3" s="48" t="s">
        <v>176</v>
      </c>
      <c r="M3" s="48" t="s">
        <v>177</v>
      </c>
      <c r="N3" s="48" t="s">
        <v>174</v>
      </c>
      <c r="O3" s="48" t="s">
        <v>175</v>
      </c>
      <c r="P3" s="48" t="s">
        <v>176</v>
      </c>
      <c r="Q3" s="48" t="s">
        <v>178</v>
      </c>
    </row>
    <row r="4" spans="3:25" ht="15.6" x14ac:dyDescent="0.3">
      <c r="C4" s="49" t="s">
        <v>179</v>
      </c>
      <c r="D4" s="50">
        <v>99557</v>
      </c>
      <c r="E4" s="50">
        <v>106608</v>
      </c>
      <c r="F4" s="50">
        <v>100134</v>
      </c>
      <c r="G4" s="50">
        <v>6474</v>
      </c>
      <c r="H4" s="51">
        <v>0.93899999999999995</v>
      </c>
      <c r="I4" s="50">
        <v>535229</v>
      </c>
      <c r="J4" s="50">
        <v>265124</v>
      </c>
      <c r="K4" s="50">
        <v>251899</v>
      </c>
      <c r="L4" s="50">
        <v>31543</v>
      </c>
      <c r="M4" s="50">
        <v>81800</v>
      </c>
      <c r="N4" s="50">
        <v>9334</v>
      </c>
      <c r="O4" s="50">
        <v>8872</v>
      </c>
      <c r="P4" s="50">
        <v>1287</v>
      </c>
      <c r="Q4" s="50">
        <v>2988</v>
      </c>
    </row>
    <row r="5" spans="3:25" ht="15.6" x14ac:dyDescent="0.3">
      <c r="C5" s="49" t="s">
        <v>180</v>
      </c>
      <c r="D5" s="50">
        <v>72141</v>
      </c>
      <c r="E5" s="50">
        <v>82289</v>
      </c>
      <c r="F5" s="50">
        <v>76368</v>
      </c>
      <c r="G5" s="50">
        <v>5921</v>
      </c>
      <c r="H5" s="52">
        <v>0.92800000000000005</v>
      </c>
      <c r="I5" s="50">
        <v>402050</v>
      </c>
      <c r="J5" s="50">
        <v>192661</v>
      </c>
      <c r="K5" s="50">
        <v>188973</v>
      </c>
      <c r="L5" s="50">
        <v>20657</v>
      </c>
      <c r="M5" s="50">
        <v>54274</v>
      </c>
      <c r="N5" s="50">
        <v>10467</v>
      </c>
      <c r="O5" s="50">
        <v>9949</v>
      </c>
      <c r="P5" s="50">
        <v>1000</v>
      </c>
      <c r="Q5" s="50">
        <v>2774</v>
      </c>
    </row>
    <row r="6" spans="3:25" ht="24" x14ac:dyDescent="0.3">
      <c r="C6" s="53" t="s">
        <v>181</v>
      </c>
      <c r="D6" s="54">
        <v>171698</v>
      </c>
      <c r="E6" s="54">
        <v>188897</v>
      </c>
      <c r="F6" s="54">
        <v>176502</v>
      </c>
      <c r="G6" s="54">
        <v>12395</v>
      </c>
      <c r="H6" s="55">
        <v>0.93400000000000005</v>
      </c>
      <c r="I6" s="54">
        <v>937279</v>
      </c>
      <c r="J6" s="54">
        <v>457785</v>
      </c>
      <c r="K6" s="54">
        <v>440872</v>
      </c>
      <c r="L6" s="54">
        <v>52200</v>
      </c>
      <c r="M6" s="54">
        <v>136074</v>
      </c>
      <c r="N6" s="54">
        <v>19801</v>
      </c>
      <c r="O6" s="54">
        <v>18821</v>
      </c>
      <c r="P6" s="54">
        <v>2287</v>
      </c>
      <c r="Q6" s="54">
        <v>5762</v>
      </c>
    </row>
    <row r="7" spans="3:25" ht="15.6" x14ac:dyDescent="0.3">
      <c r="C7" s="56" t="s">
        <v>179</v>
      </c>
      <c r="D7" s="57">
        <v>91921</v>
      </c>
      <c r="E7" s="57">
        <v>99557</v>
      </c>
      <c r="F7" s="57">
        <v>92579</v>
      </c>
      <c r="G7" s="57">
        <v>6978</v>
      </c>
      <c r="H7" s="58">
        <v>0.93</v>
      </c>
      <c r="I7" s="59" t="s">
        <v>182</v>
      </c>
      <c r="J7" s="57">
        <v>225766</v>
      </c>
      <c r="K7" s="57">
        <v>218514</v>
      </c>
      <c r="L7" s="57">
        <v>19096</v>
      </c>
      <c r="M7" s="57">
        <v>67602</v>
      </c>
      <c r="N7" s="57">
        <v>6492</v>
      </c>
      <c r="O7" s="57">
        <v>6088</v>
      </c>
      <c r="P7" s="59">
        <v>545</v>
      </c>
      <c r="Q7" s="57">
        <v>1604</v>
      </c>
    </row>
    <row r="8" spans="3:25" ht="15.6" x14ac:dyDescent="0.3">
      <c r="C8" s="56" t="s">
        <v>180</v>
      </c>
      <c r="D8" s="57">
        <v>56851</v>
      </c>
      <c r="E8" s="57">
        <v>72141</v>
      </c>
      <c r="F8" s="57">
        <v>66434</v>
      </c>
      <c r="G8" s="59">
        <v>5707</v>
      </c>
      <c r="H8" s="58">
        <v>0.92</v>
      </c>
      <c r="I8" s="57">
        <v>327935</v>
      </c>
      <c r="J8" s="57">
        <v>154969</v>
      </c>
      <c r="K8" s="57">
        <v>153965</v>
      </c>
      <c r="L8" s="57">
        <v>10642</v>
      </c>
      <c r="M8" s="57">
        <v>42628</v>
      </c>
      <c r="N8" s="57">
        <v>9841</v>
      </c>
      <c r="O8" s="57">
        <v>9160</v>
      </c>
      <c r="P8" s="59">
        <v>610</v>
      </c>
      <c r="Q8" s="57">
        <v>23261</v>
      </c>
    </row>
    <row r="9" spans="3:25" ht="15.6" x14ac:dyDescent="0.3">
      <c r="C9" s="60" t="s">
        <v>183</v>
      </c>
      <c r="D9" s="157">
        <v>148772</v>
      </c>
      <c r="E9" s="157">
        <v>171698</v>
      </c>
      <c r="F9" s="157">
        <v>159013</v>
      </c>
      <c r="G9" s="157">
        <v>12685</v>
      </c>
      <c r="H9" s="161">
        <v>0.92600000000000005</v>
      </c>
      <c r="I9" s="157">
        <v>784795</v>
      </c>
      <c r="J9" s="157">
        <v>380735</v>
      </c>
      <c r="K9" s="157">
        <v>372479</v>
      </c>
      <c r="L9" s="157">
        <v>29738</v>
      </c>
      <c r="M9" s="157">
        <v>110230</v>
      </c>
      <c r="N9" s="157">
        <v>16333</v>
      </c>
      <c r="O9" s="157">
        <v>15248</v>
      </c>
      <c r="P9" s="157">
        <v>1155</v>
      </c>
      <c r="Q9" s="157">
        <v>3930</v>
      </c>
    </row>
    <row r="10" spans="3:25" ht="15.6" x14ac:dyDescent="0.3">
      <c r="C10" s="61" t="s">
        <v>184</v>
      </c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X10" s="62" t="s">
        <v>185</v>
      </c>
    </row>
    <row r="11" spans="3:25" ht="15.6" x14ac:dyDescent="0.3">
      <c r="C11" s="49" t="s">
        <v>179</v>
      </c>
      <c r="D11" s="50">
        <v>95672</v>
      </c>
      <c r="E11" s="50">
        <v>91921</v>
      </c>
      <c r="F11" s="50">
        <v>89119</v>
      </c>
      <c r="G11" s="50">
        <v>2802</v>
      </c>
      <c r="H11" s="51">
        <v>0.97</v>
      </c>
      <c r="I11" s="50">
        <v>408208</v>
      </c>
      <c r="J11" s="50">
        <v>204924</v>
      </c>
      <c r="K11" s="50">
        <v>197548</v>
      </c>
      <c r="L11" s="50">
        <v>12846</v>
      </c>
      <c r="M11" s="50">
        <v>62260</v>
      </c>
      <c r="N11" s="50">
        <v>3036</v>
      </c>
      <c r="O11" s="50">
        <v>2668</v>
      </c>
      <c r="P11" s="63">
        <v>186</v>
      </c>
      <c r="Q11" s="63">
        <v>664</v>
      </c>
      <c r="V11" s="62" t="s">
        <v>186</v>
      </c>
    </row>
    <row r="12" spans="3:25" ht="15.6" x14ac:dyDescent="0.3">
      <c r="C12" s="49" t="s">
        <v>180</v>
      </c>
      <c r="D12" s="50">
        <v>65247</v>
      </c>
      <c r="E12" s="50">
        <v>56851</v>
      </c>
      <c r="F12" s="50">
        <v>54390</v>
      </c>
      <c r="G12" s="50">
        <v>2461</v>
      </c>
      <c r="H12" s="51">
        <v>0.95699999999999996</v>
      </c>
      <c r="I12" s="50">
        <v>256873</v>
      </c>
      <c r="J12" s="50">
        <v>126721</v>
      </c>
      <c r="K12" s="50">
        <v>123004</v>
      </c>
      <c r="L12" s="50">
        <v>6682</v>
      </c>
      <c r="M12" s="50">
        <v>35415</v>
      </c>
      <c r="N12" s="50">
        <v>3747</v>
      </c>
      <c r="O12" s="50">
        <v>3395</v>
      </c>
      <c r="P12" s="63">
        <v>209</v>
      </c>
      <c r="Q12" s="63">
        <v>995</v>
      </c>
    </row>
    <row r="13" spans="3:25" ht="15.6" x14ac:dyDescent="0.3">
      <c r="C13" s="64" t="s">
        <v>187</v>
      </c>
      <c r="D13" s="169">
        <v>160919</v>
      </c>
      <c r="E13" s="169">
        <v>148772</v>
      </c>
      <c r="F13" s="169">
        <v>143509</v>
      </c>
      <c r="G13" s="169">
        <v>5263</v>
      </c>
      <c r="H13" s="170">
        <v>0.96499999999999997</v>
      </c>
      <c r="I13" s="169">
        <v>665081</v>
      </c>
      <c r="J13" s="169">
        <v>331645</v>
      </c>
      <c r="K13" s="169">
        <v>320552</v>
      </c>
      <c r="L13" s="169">
        <v>19528</v>
      </c>
      <c r="M13" s="169">
        <v>97675</v>
      </c>
      <c r="N13" s="169">
        <v>6783</v>
      </c>
      <c r="O13" s="169">
        <v>6063</v>
      </c>
      <c r="P13" s="168">
        <v>395</v>
      </c>
      <c r="Q13" s="169">
        <v>1659</v>
      </c>
      <c r="V13" s="62" t="s">
        <v>188</v>
      </c>
      <c r="W13" s="62">
        <v>2021</v>
      </c>
      <c r="X13" s="65">
        <v>16736</v>
      </c>
      <c r="Y13" s="65">
        <v>19038</v>
      </c>
    </row>
    <row r="14" spans="3:25" ht="15.6" x14ac:dyDescent="0.3">
      <c r="C14" s="53" t="s">
        <v>189</v>
      </c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W14" s="62">
        <v>2022</v>
      </c>
      <c r="X14" s="65">
        <v>9025</v>
      </c>
      <c r="Y14" s="65">
        <v>10081</v>
      </c>
    </row>
    <row r="15" spans="3:25" ht="15.6" x14ac:dyDescent="0.3">
      <c r="C15" s="56" t="s">
        <v>179</v>
      </c>
      <c r="D15" s="57">
        <v>91032</v>
      </c>
      <c r="E15" s="57">
        <v>95672</v>
      </c>
      <c r="F15" s="57">
        <v>92795</v>
      </c>
      <c r="G15" s="57">
        <v>2877</v>
      </c>
      <c r="H15" s="66">
        <v>0.97</v>
      </c>
      <c r="I15" s="57">
        <v>412980</v>
      </c>
      <c r="J15" s="57">
        <v>211230</v>
      </c>
      <c r="K15" s="57">
        <v>197485</v>
      </c>
      <c r="L15" s="57">
        <v>16447</v>
      </c>
      <c r="M15" s="57">
        <v>69901</v>
      </c>
      <c r="N15" s="57">
        <v>2286</v>
      </c>
      <c r="O15" s="57">
        <v>1979</v>
      </c>
      <c r="P15" s="59">
        <v>111</v>
      </c>
      <c r="Q15" s="59">
        <v>632</v>
      </c>
      <c r="W15" s="62">
        <v>2023</v>
      </c>
      <c r="X15" s="65">
        <v>18025</v>
      </c>
      <c r="Y15" s="65">
        <v>21713</v>
      </c>
    </row>
    <row r="16" spans="3:25" ht="15.6" x14ac:dyDescent="0.3">
      <c r="C16" s="56" t="s">
        <v>180</v>
      </c>
      <c r="D16" s="57">
        <v>56960</v>
      </c>
      <c r="E16" s="57">
        <v>65247</v>
      </c>
      <c r="F16" s="57">
        <v>58100</v>
      </c>
      <c r="G16" s="57">
        <v>7147</v>
      </c>
      <c r="H16" s="66">
        <v>0.89</v>
      </c>
      <c r="I16" s="57">
        <v>285572</v>
      </c>
      <c r="J16" s="57">
        <v>136051</v>
      </c>
      <c r="K16" s="57">
        <v>127930</v>
      </c>
      <c r="L16" s="57">
        <v>10157</v>
      </c>
      <c r="M16" s="57">
        <v>41202</v>
      </c>
      <c r="N16" s="57">
        <v>11621</v>
      </c>
      <c r="O16" s="57">
        <v>9970</v>
      </c>
      <c r="P16" s="59">
        <v>1047</v>
      </c>
      <c r="Q16" s="59">
        <v>3184</v>
      </c>
      <c r="W16" s="62">
        <v>2024</v>
      </c>
      <c r="X16" s="65">
        <v>11940</v>
      </c>
      <c r="Y16" s="65">
        <v>14677</v>
      </c>
    </row>
    <row r="17" spans="2:29" ht="15.6" x14ac:dyDescent="0.3">
      <c r="C17" s="60" t="s">
        <v>187</v>
      </c>
      <c r="D17" s="157">
        <v>147992</v>
      </c>
      <c r="E17" s="157">
        <v>160919</v>
      </c>
      <c r="F17" s="157">
        <v>150895</v>
      </c>
      <c r="G17" s="157">
        <v>10024</v>
      </c>
      <c r="H17" s="161">
        <v>0.93799999999999994</v>
      </c>
      <c r="I17" s="157">
        <v>698552</v>
      </c>
      <c r="J17" s="157">
        <v>347281</v>
      </c>
      <c r="K17" s="157">
        <v>325415</v>
      </c>
      <c r="L17" s="157">
        <v>26604</v>
      </c>
      <c r="M17" s="157">
        <v>111103</v>
      </c>
      <c r="N17" s="157">
        <v>13907</v>
      </c>
      <c r="O17" s="157">
        <v>11949</v>
      </c>
      <c r="P17" s="157">
        <v>1158</v>
      </c>
      <c r="Q17" s="157">
        <v>3816</v>
      </c>
    </row>
    <row r="18" spans="2:29" ht="93.6" x14ac:dyDescent="0.3">
      <c r="C18" s="61" t="s">
        <v>190</v>
      </c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W18" s="67" t="s">
        <v>191</v>
      </c>
      <c r="X18" s="67" t="s">
        <v>186</v>
      </c>
      <c r="Y18" s="67" t="s">
        <v>154</v>
      </c>
      <c r="Z18" s="67" t="s">
        <v>192</v>
      </c>
    </row>
    <row r="19" spans="2:29" ht="15.6" x14ac:dyDescent="0.3">
      <c r="C19" s="53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W19" s="62">
        <v>2021</v>
      </c>
      <c r="X19" s="65">
        <v>19038</v>
      </c>
      <c r="Y19" s="65">
        <v>28128</v>
      </c>
      <c r="Z19" s="138">
        <f>X19/Y19</f>
        <v>0.67683447098976113</v>
      </c>
    </row>
    <row r="20" spans="2:29" ht="15.6" x14ac:dyDescent="0.3">
      <c r="E20" s="62" t="s">
        <v>193</v>
      </c>
      <c r="K20" s="62" t="s">
        <v>194</v>
      </c>
      <c r="W20" s="62">
        <v>2022</v>
      </c>
      <c r="X20" s="65">
        <v>10081</v>
      </c>
      <c r="Y20" s="65">
        <v>21422</v>
      </c>
      <c r="Z20" s="138">
        <f t="shared" ref="Z20:Z22" si="0">X20/Y20</f>
        <v>0.47059098123424514</v>
      </c>
    </row>
    <row r="21" spans="2:29" ht="15.6" x14ac:dyDescent="0.3">
      <c r="B21" s="62" t="s">
        <v>191</v>
      </c>
      <c r="C21" s="62" t="s">
        <v>195</v>
      </c>
      <c r="D21" s="62" t="s">
        <v>196</v>
      </c>
      <c r="E21" s="62" t="s">
        <v>183</v>
      </c>
      <c r="F21" s="62" t="s">
        <v>197</v>
      </c>
      <c r="H21" s="62">
        <v>2021</v>
      </c>
      <c r="I21" s="65">
        <f t="shared" ref="I21:K21" si="1">I17</f>
        <v>698552</v>
      </c>
      <c r="J21" s="65">
        <f t="shared" si="1"/>
        <v>347281</v>
      </c>
      <c r="K21" s="65">
        <f t="shared" si="1"/>
        <v>325415</v>
      </c>
      <c r="L21" s="65">
        <f t="shared" ref="L21:L24" si="2">SUM(J21:K21)</f>
        <v>672696</v>
      </c>
      <c r="M21" s="69">
        <v>1168188</v>
      </c>
      <c r="N21" s="70">
        <f t="shared" ref="N21:N24" si="3">L21/M21</f>
        <v>0.57584566867661713</v>
      </c>
      <c r="P21" s="159"/>
      <c r="Q21" s="160"/>
      <c r="W21" s="62">
        <v>2023</v>
      </c>
      <c r="X21" s="65">
        <v>21713</v>
      </c>
      <c r="Y21" s="65">
        <v>53233</v>
      </c>
      <c r="Z21" s="138">
        <f t="shared" si="0"/>
        <v>0.4078860856987207</v>
      </c>
    </row>
    <row r="22" spans="2:29" ht="15.6" x14ac:dyDescent="0.3">
      <c r="B22" s="62">
        <v>2021</v>
      </c>
      <c r="C22" s="62">
        <v>25118</v>
      </c>
      <c r="D22" s="62">
        <v>8723</v>
      </c>
      <c r="E22" s="62">
        <v>33841</v>
      </c>
      <c r="F22" s="70">
        <v>0.74223574953458826</v>
      </c>
      <c r="H22" s="62">
        <v>2022</v>
      </c>
      <c r="I22" s="65">
        <f t="shared" ref="I22:K22" si="4">I13</f>
        <v>665081</v>
      </c>
      <c r="J22" s="65">
        <f t="shared" si="4"/>
        <v>331645</v>
      </c>
      <c r="K22" s="65">
        <f t="shared" si="4"/>
        <v>320552</v>
      </c>
      <c r="L22" s="65">
        <f t="shared" si="2"/>
        <v>652197</v>
      </c>
      <c r="M22" s="69">
        <v>1195832</v>
      </c>
      <c r="N22" s="70">
        <f t="shared" si="3"/>
        <v>0.54539182761458127</v>
      </c>
      <c r="W22" s="62">
        <v>2024</v>
      </c>
      <c r="X22" s="65">
        <v>14677</v>
      </c>
      <c r="Y22" s="65">
        <v>47836</v>
      </c>
      <c r="Z22" s="138">
        <f t="shared" si="0"/>
        <v>0.30681913203445105</v>
      </c>
    </row>
    <row r="23" spans="2:29" ht="15.6" x14ac:dyDescent="0.3">
      <c r="B23" s="62">
        <v>2022</v>
      </c>
      <c r="C23" s="62">
        <v>10265</v>
      </c>
      <c r="D23" s="62">
        <v>3560</v>
      </c>
      <c r="E23" s="62">
        <v>13825</v>
      </c>
      <c r="F23" s="70">
        <v>0.74249547920434</v>
      </c>
      <c r="H23" s="62">
        <v>2023</v>
      </c>
      <c r="I23" s="65">
        <f t="shared" ref="I23:K23" si="5">I9</f>
        <v>784795</v>
      </c>
      <c r="J23" s="65">
        <f t="shared" si="5"/>
        <v>380735</v>
      </c>
      <c r="K23" s="65">
        <f t="shared" si="5"/>
        <v>372479</v>
      </c>
      <c r="L23" s="65">
        <f t="shared" si="2"/>
        <v>753214</v>
      </c>
      <c r="M23" s="69">
        <v>1231342</v>
      </c>
      <c r="N23" s="70">
        <f t="shared" si="3"/>
        <v>0.61170170431935234</v>
      </c>
    </row>
    <row r="24" spans="2:29" ht="19.5" customHeight="1" x14ac:dyDescent="0.3">
      <c r="B24" s="62">
        <v>2023</v>
      </c>
      <c r="C24" s="62">
        <v>44733</v>
      </c>
      <c r="D24" s="62">
        <v>23192</v>
      </c>
      <c r="E24" s="62">
        <v>67925</v>
      </c>
      <c r="F24" s="70">
        <v>0.65856459330143535</v>
      </c>
      <c r="H24" s="62">
        <v>2024</v>
      </c>
      <c r="I24" s="65">
        <f t="shared" ref="I24:K24" si="6">I6</f>
        <v>937279</v>
      </c>
      <c r="J24" s="65">
        <f t="shared" si="6"/>
        <v>457785</v>
      </c>
      <c r="K24" s="65">
        <f t="shared" si="6"/>
        <v>440872</v>
      </c>
      <c r="L24" s="65">
        <f t="shared" si="2"/>
        <v>898657</v>
      </c>
      <c r="M24" s="69">
        <v>1262805</v>
      </c>
      <c r="N24" s="70">
        <f t="shared" si="3"/>
        <v>0.71163560486377553</v>
      </c>
      <c r="Q24" s="62" t="s">
        <v>191</v>
      </c>
      <c r="R24" s="72" t="s">
        <v>198</v>
      </c>
      <c r="S24" s="62" t="s">
        <v>199</v>
      </c>
      <c r="T24" s="62" t="s">
        <v>200</v>
      </c>
      <c r="U24" s="62" t="s">
        <v>201</v>
      </c>
      <c r="V24" s="62" t="s">
        <v>202</v>
      </c>
      <c r="W24" s="62" t="s">
        <v>203</v>
      </c>
      <c r="X24" s="62" t="s">
        <v>192</v>
      </c>
      <c r="Z24" s="62" t="s">
        <v>204</v>
      </c>
      <c r="AA24" s="139" t="s">
        <v>207</v>
      </c>
      <c r="AB24" s="67" t="s">
        <v>205</v>
      </c>
      <c r="AC24" s="67" t="s">
        <v>206</v>
      </c>
    </row>
    <row r="25" spans="2:29" ht="15.6" x14ac:dyDescent="0.3">
      <c r="B25" s="62">
        <v>2024</v>
      </c>
      <c r="C25" s="62">
        <v>77468</v>
      </c>
      <c r="D25" s="62">
        <v>35767</v>
      </c>
      <c r="E25" s="62">
        <v>113235</v>
      </c>
      <c r="F25" s="70">
        <v>0.68413476398639994</v>
      </c>
      <c r="P25" s="73"/>
      <c r="Q25" s="71">
        <v>2021</v>
      </c>
      <c r="R25" s="74">
        <v>242463</v>
      </c>
      <c r="S25" s="74">
        <v>42786</v>
      </c>
      <c r="T25" s="65">
        <f t="shared" ref="T25:T28" si="7">SUM(R25:S25)</f>
        <v>285249</v>
      </c>
      <c r="U25" s="74">
        <v>174892</v>
      </c>
      <c r="V25" s="74">
        <v>38816</v>
      </c>
      <c r="W25" s="65">
        <f t="shared" ref="W25:W28" si="8">SUM(U25:V25)</f>
        <v>213708</v>
      </c>
      <c r="X25" s="70">
        <f t="shared" ref="X25:X28" si="9">W25/T25</f>
        <v>0.74919806905545683</v>
      </c>
      <c r="Z25" s="140">
        <v>213708</v>
      </c>
      <c r="AA25" s="65">
        <v>19038</v>
      </c>
      <c r="AB25" s="140">
        <f>SUM(Z25:AA25)</f>
        <v>232746</v>
      </c>
      <c r="AC25" s="70">
        <f>AA25/AB25</f>
        <v>8.1797324121574588E-2</v>
      </c>
    </row>
    <row r="26" spans="2:29" ht="15.6" x14ac:dyDescent="0.3">
      <c r="P26" s="73"/>
      <c r="Q26" s="71">
        <v>2022</v>
      </c>
      <c r="R26" s="74">
        <v>257883</v>
      </c>
      <c r="S26" s="74">
        <v>44701</v>
      </c>
      <c r="T26" s="65">
        <f t="shared" si="7"/>
        <v>302584</v>
      </c>
      <c r="U26" s="74">
        <v>180679</v>
      </c>
      <c r="V26" s="74">
        <v>41388</v>
      </c>
      <c r="W26" s="65">
        <f t="shared" si="8"/>
        <v>222067</v>
      </c>
      <c r="X26" s="70">
        <f t="shared" si="9"/>
        <v>0.73390199085212704</v>
      </c>
      <c r="Z26" s="140">
        <v>222067</v>
      </c>
      <c r="AA26" s="65">
        <v>10081</v>
      </c>
      <c r="AB26" s="140">
        <f t="shared" ref="AB26:AB28" si="10">SUM(Z26:AA26)</f>
        <v>232148</v>
      </c>
      <c r="AC26" s="70">
        <f t="shared" ref="AC26:AC28" si="11">AA26/AB26</f>
        <v>4.3424884125643985E-2</v>
      </c>
    </row>
    <row r="27" spans="2:29" ht="15.6" x14ac:dyDescent="0.3">
      <c r="P27" s="73"/>
      <c r="Q27" s="71">
        <v>2023</v>
      </c>
      <c r="R27" s="74">
        <v>263514</v>
      </c>
      <c r="S27" s="74">
        <v>47434</v>
      </c>
      <c r="T27" s="65">
        <f t="shared" si="7"/>
        <v>310948</v>
      </c>
      <c r="U27" s="74">
        <v>179339</v>
      </c>
      <c r="V27" s="74">
        <v>44329</v>
      </c>
      <c r="W27" s="65">
        <f t="shared" si="8"/>
        <v>223668</v>
      </c>
      <c r="X27" s="70">
        <f t="shared" si="9"/>
        <v>0.71930998109008581</v>
      </c>
      <c r="Z27" s="140">
        <v>223668</v>
      </c>
      <c r="AA27" s="65">
        <v>21713</v>
      </c>
      <c r="AB27" s="140">
        <f t="shared" si="10"/>
        <v>245381</v>
      </c>
      <c r="AC27" s="70">
        <f t="shared" si="11"/>
        <v>8.8486883662549254E-2</v>
      </c>
    </row>
    <row r="28" spans="2:29" ht="15.6" x14ac:dyDescent="0.3">
      <c r="P28" s="73"/>
      <c r="Q28" s="71">
        <v>2024</v>
      </c>
      <c r="R28" s="74">
        <v>271076</v>
      </c>
      <c r="S28" s="74">
        <v>45167</v>
      </c>
      <c r="T28" s="65">
        <f t="shared" si="7"/>
        <v>316243</v>
      </c>
      <c r="U28" s="74">
        <v>183708</v>
      </c>
      <c r="V28" s="74">
        <v>40417</v>
      </c>
      <c r="W28" s="65">
        <f t="shared" si="8"/>
        <v>224125</v>
      </c>
      <c r="X28" s="70">
        <f t="shared" si="9"/>
        <v>0.70871133906521255</v>
      </c>
      <c r="Z28" s="140">
        <v>224125</v>
      </c>
      <c r="AA28" s="65">
        <v>14677</v>
      </c>
      <c r="AB28" s="140">
        <f t="shared" si="10"/>
        <v>238802</v>
      </c>
      <c r="AC28" s="70">
        <f t="shared" si="11"/>
        <v>6.1460959288448171E-2</v>
      </c>
    </row>
    <row r="30" spans="2:29" ht="15" customHeight="1" x14ac:dyDescent="0.3">
      <c r="Q30" s="144" t="str">
        <f>Q24</f>
        <v>Year</v>
      </c>
      <c r="R30" s="144" t="str">
        <f>T24</f>
        <v>tot_ANC1</v>
      </c>
      <c r="S30" s="144" t="str">
        <f>W24</f>
        <v>tot_IPTp3</v>
      </c>
      <c r="T30" s="144" t="s">
        <v>208</v>
      </c>
      <c r="U30" s="144" t="s">
        <v>209</v>
      </c>
    </row>
    <row r="31" spans="2:29" ht="15" customHeight="1" x14ac:dyDescent="0.3">
      <c r="Q31" s="141">
        <f t="shared" ref="Q31:Q34" si="12">Q25</f>
        <v>2021</v>
      </c>
      <c r="R31" s="142">
        <f>SUM(T25,Y19)</f>
        <v>313377</v>
      </c>
      <c r="S31" s="142">
        <f>SUM(W25,X19)</f>
        <v>232746</v>
      </c>
      <c r="T31" s="143">
        <f>S31/R31</f>
        <v>0.74270287864138085</v>
      </c>
      <c r="U31" s="143">
        <f>X19/S31</f>
        <v>8.1797324121574588E-2</v>
      </c>
    </row>
    <row r="32" spans="2:29" ht="15" customHeight="1" x14ac:dyDescent="0.3">
      <c r="Q32" s="141">
        <f t="shared" si="12"/>
        <v>2022</v>
      </c>
      <c r="R32" s="142">
        <f>SUM(T26,Y20)</f>
        <v>324006</v>
      </c>
      <c r="S32" s="142">
        <f t="shared" ref="S32:S34" si="13">SUM(W26,X20)</f>
        <v>232148</v>
      </c>
      <c r="T32" s="143">
        <f t="shared" ref="T32:T34" si="14">S32/R32</f>
        <v>0.71649290445238667</v>
      </c>
      <c r="U32" s="143">
        <f t="shared" ref="U32:U34" si="15">X20/S32</f>
        <v>4.3424884125643985E-2</v>
      </c>
    </row>
    <row r="33" spans="17:21" ht="15" customHeight="1" x14ac:dyDescent="0.3">
      <c r="Q33" s="141">
        <f t="shared" si="12"/>
        <v>2023</v>
      </c>
      <c r="R33" s="142">
        <f>SUM(T27,Y21)</f>
        <v>364181</v>
      </c>
      <c r="S33" s="142">
        <f t="shared" si="13"/>
        <v>245381</v>
      </c>
      <c r="T33" s="143">
        <f t="shared" si="14"/>
        <v>0.67378858314958767</v>
      </c>
      <c r="U33" s="143">
        <f t="shared" si="15"/>
        <v>8.8486883662549254E-2</v>
      </c>
    </row>
    <row r="34" spans="17:21" ht="15" customHeight="1" x14ac:dyDescent="0.3">
      <c r="Q34" s="141">
        <f t="shared" si="12"/>
        <v>2024</v>
      </c>
      <c r="R34" s="142">
        <f>SUM(T28,Y22)</f>
        <v>364079</v>
      </c>
      <c r="S34" s="142">
        <f t="shared" si="13"/>
        <v>238802</v>
      </c>
      <c r="T34" s="143">
        <f t="shared" si="14"/>
        <v>0.65590709708607198</v>
      </c>
      <c r="U34" s="143">
        <f t="shared" si="15"/>
        <v>6.1460959288448171E-2</v>
      </c>
    </row>
  </sheetData>
  <mergeCells count="56">
    <mergeCell ref="P13:P14"/>
    <mergeCell ref="Q13:Q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N9:N10"/>
    <mergeCell ref="O9:O10"/>
    <mergeCell ref="P9:P10"/>
    <mergeCell ref="Q9:Q10"/>
    <mergeCell ref="D9:D10"/>
    <mergeCell ref="E9:E10"/>
    <mergeCell ref="F9:F10"/>
    <mergeCell ref="G9:G10"/>
    <mergeCell ref="H9:H10"/>
    <mergeCell ref="I9:I10"/>
    <mergeCell ref="J9:J10"/>
    <mergeCell ref="H1:H3"/>
    <mergeCell ref="I1:I3"/>
    <mergeCell ref="K9:K10"/>
    <mergeCell ref="L9:L10"/>
    <mergeCell ref="M9:M10"/>
    <mergeCell ref="J1:M1"/>
    <mergeCell ref="C1:C3"/>
    <mergeCell ref="D1:D3"/>
    <mergeCell ref="E1:E3"/>
    <mergeCell ref="F1:F3"/>
    <mergeCell ref="G1:G3"/>
    <mergeCell ref="N1:Q1"/>
    <mergeCell ref="J2:K2"/>
    <mergeCell ref="L2:M2"/>
    <mergeCell ref="N2:O2"/>
    <mergeCell ref="P2:Q2"/>
    <mergeCell ref="P17:P18"/>
    <mergeCell ref="Q17:Q18"/>
    <mergeCell ref="P21:Q21"/>
    <mergeCell ref="D17:D18"/>
    <mergeCell ref="E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</mergeCells>
  <pageMargins left="0.7" right="0.7" top="0.75" bottom="0.75" header="0" footer="0"/>
  <pageSetup orientation="landscape"/>
  <ignoredErrors>
    <ignoredError sqref="T25:T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NMESP_Indicators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 Sillah-Kanu</dc:creator>
  <cp:lastModifiedBy>Musa Sillah-Kanu</cp:lastModifiedBy>
  <dcterms:created xsi:type="dcterms:W3CDTF">2025-07-26T22:41:14Z</dcterms:created>
  <dcterms:modified xsi:type="dcterms:W3CDTF">2025-08-12T09:28:55Z</dcterms:modified>
</cp:coreProperties>
</file>