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lbaRaa\Desktop\"/>
    </mc:Choice>
  </mc:AlternateContent>
  <xr:revisionPtr revIDLastSave="0" documentId="13_ncr:1_{10288BDA-6CBA-4E5D-81A9-645E36ACD08B}" xr6:coauthVersionLast="47" xr6:coauthVersionMax="47" xr10:uidLastSave="{00000000-0000-0000-0000-000000000000}"/>
  <bookViews>
    <workbookView xWindow="-120" yWindow="-120" windowWidth="20730" windowHeight="11310" tabRatio="678" xr2:uid="{00000000-000D-0000-FFFF-FFFF00000000}"/>
  </bookViews>
  <sheets>
    <sheet name="Cleaning data" sheetId="1" r:id="rId1"/>
    <sheet name="Data summary" sheetId="7" r:id="rId2"/>
    <sheet name="Licence Data" sheetId="2" r:id="rId3"/>
    <sheet name="Service Data" sheetId="3" r:id="rId4"/>
    <sheet name="Transformed Data" sheetId="4" r:id="rId5"/>
  </sheets>
  <definedNames>
    <definedName name="_xlnm._FilterDatabase" localSheetId="0" hidden="1">'Cleaning data'!$L$3:$L$38</definedName>
    <definedName name="_xlchart.v1.0" hidden="1">'Cleaning data'!$K$4:$K$38</definedName>
    <definedName name="_xlchart.v1.1" hidden="1">'Cleaning data'!$K$4:$K$38</definedName>
    <definedName name="Data">Table2[]</definedName>
    <definedName name="Garage_DarageDatata">Table2[]</definedName>
    <definedName name="Garage_Data">Table2[]</definedName>
  </definedNames>
  <calcPr calcId="191029"/>
  <pivotCaches>
    <pivotCache cacheId="8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B39" i="1"/>
  <c r="P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4" i="1"/>
  <c r="D4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B22" i="2"/>
  <c r="B23" i="2"/>
  <c r="B2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C23" i="1"/>
  <c r="D23" i="1"/>
  <c r="K23" i="1"/>
  <c r="C24" i="1"/>
  <c r="D24" i="1"/>
  <c r="K24" i="1"/>
  <c r="C25" i="1"/>
  <c r="D25" i="1"/>
  <c r="K25" i="1"/>
  <c r="N4" i="1"/>
  <c r="B21" i="2"/>
  <c r="B2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C17" i="1"/>
  <c r="D17" i="1"/>
  <c r="K17" i="1"/>
  <c r="C18" i="1"/>
  <c r="D18" i="1"/>
  <c r="K18" i="1"/>
  <c r="C19" i="1"/>
  <c r="D19" i="1"/>
  <c r="K19" i="1"/>
  <c r="C20" i="1"/>
  <c r="D20" i="1"/>
  <c r="K20" i="1"/>
  <c r="C21" i="1"/>
  <c r="D21" i="1"/>
  <c r="K21" i="1"/>
  <c r="C22" i="1"/>
  <c r="D22" i="1"/>
  <c r="K22" i="1"/>
  <c r="C8" i="1"/>
  <c r="D8" i="1"/>
  <c r="K8" i="1"/>
  <c r="C5" i="1"/>
  <c r="C6" i="1"/>
  <c r="C7" i="1"/>
  <c r="C9" i="1"/>
  <c r="C10" i="1"/>
  <c r="C11" i="1"/>
  <c r="C12" i="1"/>
  <c r="C13" i="1"/>
  <c r="C14" i="1"/>
  <c r="C15" i="1"/>
  <c r="C16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D13" i="1"/>
  <c r="D5" i="1"/>
  <c r="D6" i="1"/>
  <c r="D7" i="1"/>
  <c r="D9" i="1"/>
  <c r="D10" i="1"/>
  <c r="D11" i="1"/>
  <c r="D12" i="1"/>
  <c r="D14" i="1"/>
  <c r="D15" i="1"/>
  <c r="D1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K28" i="1"/>
  <c r="K29" i="1"/>
  <c r="K30" i="1"/>
  <c r="K31" i="1"/>
  <c r="K33" i="1"/>
  <c r="K4" i="1"/>
  <c r="K13" i="1"/>
  <c r="K5" i="1"/>
  <c r="K6" i="1"/>
  <c r="K7" i="1"/>
  <c r="K9" i="1"/>
  <c r="K10" i="1"/>
  <c r="K11" i="1"/>
  <c r="K12" i="1"/>
  <c r="K14" i="1"/>
  <c r="K15" i="1"/>
  <c r="K16" i="1"/>
  <c r="K26" i="1"/>
  <c r="K27" i="1"/>
  <c r="K32" i="1"/>
  <c r="K34" i="1"/>
  <c r="K35" i="1"/>
  <c r="K36" i="1"/>
  <c r="K37" i="1"/>
  <c r="K38" i="1"/>
  <c r="P5" i="1" l="1"/>
  <c r="P6" i="1"/>
  <c r="H23" i="1"/>
  <c r="H24" i="1"/>
  <c r="H25" i="1"/>
  <c r="P8" i="1"/>
</calcChain>
</file>

<file path=xl/sharedStrings.xml><?xml version="1.0" encoding="utf-8"?>
<sst xmlns="http://schemas.openxmlformats.org/spreadsheetml/2006/main" count="302" uniqueCount="129">
  <si>
    <t>Work Order #</t>
  </si>
  <si>
    <t>Requested On</t>
  </si>
  <si>
    <t>01/02/14 09:40 AM</t>
  </si>
  <si>
    <t>01/02/14 07:53 AM</t>
  </si>
  <si>
    <t>01/02/14 09:59 AM</t>
  </si>
  <si>
    <t>01/02/14 10:29 AM</t>
  </si>
  <si>
    <t>01/02/14 08:28 AM</t>
  </si>
  <si>
    <t>01/20/14 10:06 AM</t>
  </si>
  <si>
    <t>01/20/14 10:41 AM</t>
  </si>
  <si>
    <t>01/20/14 09:16 AM</t>
  </si>
  <si>
    <t>AB12AC</t>
  </si>
  <si>
    <t>34BV23</t>
  </si>
  <si>
    <t>56BBCA</t>
  </si>
  <si>
    <t>776YTH</t>
  </si>
  <si>
    <t>89KK6Y</t>
  </si>
  <si>
    <t>776NHJ</t>
  </si>
  <si>
    <t>899HY4</t>
  </si>
  <si>
    <t>87JN33</t>
  </si>
  <si>
    <t>23RF65</t>
  </si>
  <si>
    <t>887NHA</t>
  </si>
  <si>
    <t>12RU76</t>
  </si>
  <si>
    <t>90YT64</t>
  </si>
  <si>
    <t>43VB66</t>
  </si>
  <si>
    <t>22ETY8</t>
  </si>
  <si>
    <t>CHEVY</t>
  </si>
  <si>
    <t>CRUZE</t>
  </si>
  <si>
    <t>TOYOTA</t>
  </si>
  <si>
    <t>4 RUNNER</t>
  </si>
  <si>
    <t>FORD</t>
  </si>
  <si>
    <t>F150</t>
  </si>
  <si>
    <t>FUSION</t>
  </si>
  <si>
    <t>HYUNDAI</t>
  </si>
  <si>
    <t>SONATA</t>
  </si>
  <si>
    <t>HONDA</t>
  </si>
  <si>
    <t>CR-V</t>
  </si>
  <si>
    <t>ACCORD</t>
  </si>
  <si>
    <t>TUNDRA</t>
  </si>
  <si>
    <t>NISSAN</t>
  </si>
  <si>
    <t>SENTRA</t>
  </si>
  <si>
    <t xml:space="preserve">CHEVY </t>
  </si>
  <si>
    <t>SPARK</t>
  </si>
  <si>
    <t>ROGUE</t>
  </si>
  <si>
    <t>DODGE</t>
  </si>
  <si>
    <t>DART</t>
  </si>
  <si>
    <t>VW</t>
  </si>
  <si>
    <t>PASSAT</t>
  </si>
  <si>
    <t>FIAT</t>
  </si>
  <si>
    <t>LICENCE PLATE</t>
  </si>
  <si>
    <t>MAKE</t>
  </si>
  <si>
    <t>MODEL</t>
  </si>
  <si>
    <t>LIC PLATE</t>
  </si>
  <si>
    <t>SERVICE</t>
  </si>
  <si>
    <t>OIL/FILTER</t>
  </si>
  <si>
    <t>TIRES</t>
  </si>
  <si>
    <t>BRAKES</t>
  </si>
  <si>
    <t xml:space="preserve">AC </t>
  </si>
  <si>
    <t>TRANSMISSION</t>
  </si>
  <si>
    <t>HEADLAMPS</t>
  </si>
  <si>
    <t>PRICE</t>
  </si>
  <si>
    <t>BL</t>
  </si>
  <si>
    <t>AL</t>
  </si>
  <si>
    <t>TV</t>
  </si>
  <si>
    <t>RB</t>
  </si>
  <si>
    <t>MECH</t>
  </si>
  <si>
    <t>SH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</si>
  <si>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</si>
  <si>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</si>
  <si>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</si>
  <si>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</si>
  <si>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</si>
  <si>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Field4</t>
  </si>
  <si>
    <t>Field5</t>
  </si>
  <si>
    <t>Grand Total</t>
  </si>
  <si>
    <t>CL</t>
  </si>
  <si>
    <t>Day</t>
  </si>
  <si>
    <t>Price</t>
  </si>
  <si>
    <t>lic AB12AC</t>
  </si>
  <si>
    <t>lic 34BV23</t>
  </si>
  <si>
    <t>lic 43VB66</t>
  </si>
  <si>
    <t>lic 22ETY8</t>
  </si>
  <si>
    <t>lic 90YT64</t>
  </si>
  <si>
    <t>lic 12RU76</t>
  </si>
  <si>
    <t>lic 887NHA</t>
  </si>
  <si>
    <t>lic 56BBCA</t>
  </si>
  <si>
    <t>lic 776YTH</t>
  </si>
  <si>
    <t>lic 89KK6Y</t>
  </si>
  <si>
    <t>lic 776NHJ</t>
  </si>
  <si>
    <t>lic 899HY4</t>
  </si>
  <si>
    <t>lic 87JN33</t>
  </si>
  <si>
    <t>lic 23RF65</t>
  </si>
  <si>
    <t>Correct licence</t>
  </si>
  <si>
    <t>MAKER</t>
  </si>
  <si>
    <t>Model</t>
  </si>
  <si>
    <t>Row Labels</t>
  </si>
  <si>
    <t>Garage Data Analysis Project</t>
  </si>
  <si>
    <t>Count of Work Order #</t>
  </si>
  <si>
    <t>Month</t>
  </si>
  <si>
    <t>887NHB</t>
  </si>
  <si>
    <t>887NHC</t>
  </si>
  <si>
    <t>887NHD</t>
  </si>
  <si>
    <t>887NHE</t>
  </si>
  <si>
    <t>887NHF</t>
  </si>
  <si>
    <t>887NHG</t>
  </si>
  <si>
    <t>lic 887NHB</t>
  </si>
  <si>
    <t>lic 887NHC</t>
  </si>
  <si>
    <t>lic 887NHD</t>
  </si>
  <si>
    <t>lic 887NHE</t>
  </si>
  <si>
    <t>lic 887NHF</t>
  </si>
  <si>
    <t>lic 887NHG</t>
  </si>
  <si>
    <t>lic 887NHH</t>
  </si>
  <si>
    <t>lic 887NHI</t>
  </si>
  <si>
    <t>lic 887NHJ</t>
  </si>
  <si>
    <t>887NHH</t>
  </si>
  <si>
    <t>887NHI</t>
  </si>
  <si>
    <t>887NHJ</t>
  </si>
  <si>
    <t>Hour</t>
  </si>
  <si>
    <t>07 AM</t>
  </si>
  <si>
    <t>08 AM</t>
  </si>
  <si>
    <t>09 AM</t>
  </si>
  <si>
    <t>10 AM</t>
  </si>
  <si>
    <t>11 AM</t>
  </si>
  <si>
    <t>12 AM</t>
  </si>
  <si>
    <t>01 AM</t>
  </si>
  <si>
    <t>Summary</t>
  </si>
  <si>
    <t>Values</t>
  </si>
  <si>
    <t>Total Income</t>
  </si>
  <si>
    <t>Orders Number</t>
  </si>
  <si>
    <t>Average Income Per Order</t>
  </si>
  <si>
    <t>Repeted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</si>
</sst>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22"/>
      <color rgb="FF006100"/>
      <name val="Calibri"/>
      <family val="2"/>
      <scheme val="minor"/>
    </font>
    <font>
      <sz val="14"/>
      <color theme="5"/>
      <name val="Agency FB"/>
      <family val="2"/>
    </font>
    <font>
      <sz val="11"/>
      <color theme="1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Border="1"/>
    <xf numFmtId="49" fontId="7" fillId="5" borderId="0" xfId="2" applyNumberFormat="1" applyFont="1" applyBorder="1" applyAlignment="1"/>
    <xf numFmtId="44" fontId="0" fillId="0" borderId="0" xfId="0" applyNumberFormat="1"/>
    <xf numFmtId="44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4" fillId="6" borderId="0" xfId="0" applyFont="1" applyFill="1" applyAlignment="1"/>
    <xf numFmtId="0" fontId="8" fillId="7" borderId="0" xfId="0" applyFont="1" applyFill="1"/>
    <xf numFmtId="0" fontId="9" fillId="8" borderId="0" xfId="0" applyFont="1" applyFill="1"/>
    <xf numFmtId="44" fontId="0" fillId="8" borderId="0" xfId="0" applyNumberFormat="1" applyFill="1"/>
    <xf numFmtId="0" fontId="0" fillId="8" borderId="0" xfId="0" applyFill="1"/>
    <xf numFmtId="44" fontId="0" fillId="8" borderId="0" xfId="1" applyFont="1" applyFill="1"/>
    <xf numFmtId="0" fontId="0" fillId="9" borderId="0" xfId="0" applyFill="1"/>
    <xf numFmtId="0" fontId="0" fillId="9" borderId="0" xfId="0" applyFill="1" applyAlignment="1"/>
    <xf numFmtId="44" fontId="1" fillId="0" borderId="0" xfId="1" applyNumberFormat="1" applyFont="1"/>
  </cellXfs>
  <cellStyles count="3">
    <cellStyle name="Currency" xfId="1" builtinId="4"/>
    <cellStyle name="Good" xfId="2" builtinId="26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[datacleaning.xlsx]Data summary!PivotTable1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Total</a:t>
            </a:r>
            <a:r>
              <a:rPr lang="en-US" baseline="0">
                <a:latin typeface="Agency FB" panose="020B0503020202020204" pitchFamily="34" charset="0"/>
              </a:rPr>
              <a:t> orders</a:t>
            </a:r>
            <a:r>
              <a:rPr lang="en-US">
                <a:latin typeface="Agency FB" panose="020B0503020202020204" pitchFamily="34" charset="0"/>
              </a:rPr>
              <a:t> Per Hour</a:t>
            </a:r>
          </a:p>
        </c:rich>
      </c:tx>
      <c:layout>
        <c:manualLayout>
          <c:xMode val="edge"/>
          <c:yMode val="edge"/>
          <c:x val="0.33767738801767627"/>
          <c:y val="7.4909621822054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3.6429877720390363E-3"/>
              <c:y val="-2.212920784688942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0"/>
              <c:y val="-1.266548780012225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-6.6787337621025618E-17"/>
              <c:y val="-1.266548780012225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0"/>
              <c:y val="-4.1307523458723896E-4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0"/>
              <c:y val="-1.8974634497967154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5.464481658058554E-3"/>
              <c:y val="-5.9984088033958112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0"/>
              <c:y val="-3.159292789365671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layout>
            <c:manualLayout>
              <c:x val="5.4644816580585375E-3"/>
              <c:y val="-5.0520367987190944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layout>
            <c:manualLayout>
              <c:x val="-8.3484172026282022E-18"/>
              <c:y val="-6.3563411022774779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-4.3775662369001545E-2"/>
              <c:y val="-1.104381820185065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layout>
            <c:manualLayout>
              <c:x val="-3.6479718640834622E-3"/>
              <c:y val="-4.7673875961971722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1.8239859320417311E-3"/>
              <c:y val="-5.4800873814354252E-5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0"/>
              <c:y val="-1.6788680331504907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layout>
            <c:manualLayout>
              <c:x val="-6.6878711586280248E-17"/>
              <c:y val="-2.7421780405399557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layout>
            <c:manualLayout>
              <c:x val="0"/>
              <c:y val="3.6082049021976788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layout>
            <c:manualLayout>
              <c:x val="3.6479718640834622E-3"/>
              <c:y val="-3.7178066498264541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layout>
            <c:manualLayout>
              <c:x val="0"/>
              <c:y val="-3.302185285792325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0"/>
              <c:y val="-2.569584130589905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layout>
            <c:manualLayout>
              <c:x val="0"/>
              <c:y val="-1.007326588403327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layout>
            <c:manualLayout>
              <c:x val="0"/>
              <c:y val="-2.8388294764093911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layout>
            <c:manualLayout>
              <c:x val="-7.2959437281669912E-3"/>
              <c:y val="-1.470682397786278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layout>
            <c:manualLayout>
              <c:x val="1.337574231725605E-16"/>
              <c:y val="-2.569584130589912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layout>
            <c:manualLayout>
              <c:x val="-1.8239859320417311E-3"/>
              <c:y val="-1.8369829753874922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layout>
            <c:manualLayout>
              <c:x val="1.8239859320417311E-3"/>
              <c:y val="-2.935884708191115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layout>
            <c:manualLayout>
              <c:x val="7.2959437281667908E-3"/>
              <c:y val="-5.8662893290007956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layout>
            <c:manualLayout>
              <c:x val="-5.4719577961251931E-3"/>
              <c:y val="-1.8369829753874856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layout>
            <c:manualLayout>
              <c:x val="-1.8239859320417311E-3"/>
              <c:y val="-3.302185285792325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layout>
            <c:manualLayout>
              <c:x val="9.1199296602086557E-3"/>
              <c:y val="-1.470682397786288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layout>
            <c:manualLayout>
              <c:x val="5.4719577961251931E-3"/>
              <c:y val="-1.470682397786288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layout>
            <c:manualLayout>
              <c:x val="-1.337574231725605E-16"/>
              <c:y val="-1.4706823977862821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layout>
            <c:manualLayout>
              <c:x val="1.8239859320417311E-2"/>
              <c:y val="-3.6684858633935356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layout>
            <c:manualLayout>
              <c:x val="-5.2895592029210202E-2"/>
              <c:y val="2.192323378225821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layout>
            <c:manualLayout>
              <c:x val="0"/>
              <c:y val="-2.569584130589905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layout>
            <c:manualLayout>
              <c:x val="5.4719577961251601E-3"/>
              <c:y val="-3.605782126723847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layout>
            <c:manualLayout>
              <c:x val="-2.0063845252459057E-2"/>
              <c:y val="1.0934216454221947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5.4719577961251263E-3"/>
              <c:y val="-1.8369829753874922E-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1.8239859320417311E-3"/>
              <c:y val="-2.5695841305899123E-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3.6479718640833954E-3"/>
              <c:y val="-5.4800873814387828E-5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5.1022497777680354E-3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8239859320417311E-3"/>
              <c:y val="-4.5395313313901273E-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1.0934216454221947E-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3.3439355793140124E-17"/>
              <c:y val="-5.4800873814354252E-5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77774889401105"/>
          <c:y val="0.22420075809798282"/>
          <c:w val="0.76096721808968915"/>
          <c:h val="0.59523724751797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summary'!$B$3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3.3439355793140124E-17"/>
                  <c:y val="-5.4800873814354252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B40D-4AE2-B719-D318F2E25CDB}"/>
                </c:ext>
              </c:extLst>
            </c:dLbl>
            <c:dLbl>
              <c:idx val="1"/>
              <c:layout>
                <c:manualLayout>
                  <c:x val="1.8239859320417311E-3"/>
                  <c:y val="-2.56958413058991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B40D-4AE2-B719-D318F2E25CDB}"/>
                </c:ext>
              </c:extLst>
            </c:dLbl>
            <c:dLbl>
              <c:idx val="2"/>
              <c:layout>
                <c:manualLayout>
                  <c:x val="5.4719577961251263E-3"/>
                  <c:y val="-1.83698297538749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B40D-4AE2-B719-D318F2E25CDB}"/>
                </c:ext>
              </c:extLst>
            </c:dLbl>
            <c:dLbl>
              <c:idx val="3"/>
              <c:layout>
                <c:manualLayout>
                  <c:x val="3.6479718640833954E-3"/>
                  <c:y val="-5.480087381438782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B40D-4AE2-B719-D318F2E25CDB}"/>
                </c:ext>
              </c:extLst>
            </c:dLbl>
            <c:dLbl>
              <c:idx val="4"/>
              <c:layout>
                <c:manualLayout>
                  <c:x val="0"/>
                  <c:y val="-5.10224977776803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B40D-4AE2-B719-D318F2E25CDB}"/>
                </c:ext>
              </c:extLst>
            </c:dLbl>
            <c:dLbl>
              <c:idx val="5"/>
              <c:layout>
                <c:manualLayout>
                  <c:x val="-1.8239859320417311E-3"/>
                  <c:y val="-4.53953133139012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B40D-4AE2-B719-D318F2E25CDB}"/>
                </c:ext>
              </c:extLst>
            </c:dLbl>
            <c:dLbl>
              <c:idx val="6"/>
              <c:layout>
                <c:manualLayout>
                  <c:x val="0"/>
                  <c:y val="1.09342164542219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B40D-4AE2-B719-D318F2E25CDB}"/>
                </c:ext>
              </c:extLst>
            </c:dLbl>
            <c:spPr>
              <a:solidFill>
                <a:schemeClr val="tx1">
                  <a:alpha val="2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summary'!$A$4:$A$11</c:f>
              <c:strCache>
                <c:ptCount val="7"/>
                <c:pt idx="0">
                  <c:v>07 AM</c:v>
                </c:pt>
                <c:pt idx="1">
                  <c:v>08 AM</c:v>
                </c:pt>
                <c:pt idx="2">
                  <c:v>09 AM</c:v>
                </c:pt>
                <c:pt idx="3">
                  <c:v>10 AM</c:v>
                </c:pt>
                <c:pt idx="4">
                  <c:v>11 AM</c:v>
                </c:pt>
                <c:pt idx="5">
                  <c:v>12 AM</c:v>
                </c:pt>
                <c:pt idx="6">
                  <c:v>01 AM</c:v>
                </c:pt>
              </c:strCache>
            </c:strRef>
          </c:cat>
          <c:val>
            <c:numRef>
              <c:f>'Data summary'!$B$4:$B$11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40D-4AE2-B719-D318F2E25C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5"/>
        <c:axId val="1054733103"/>
        <c:axId val="1054730607"/>
      </c:barChart>
      <c:catAx>
        <c:axId val="10547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</a:p>
            </c:rich>
          </c:tx>
          <c:layout>
            <c:manualLayout>
              <c:xMode val="edge"/>
              <c:yMode val="edge"/>
              <c:x val="0.4843575958280929"/>
              <c:y val="0.91746031746031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30607"/>
        <c:crosses val="autoZero"/>
        <c:auto val="1"/>
        <c:lblAlgn val="ctr"/>
        <c:lblOffset val="100"/>
        <c:noMultiLvlLbl val="0"/>
      </c:catAx>
      <c:valAx>
        <c:axId val="10547306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Orders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8660237810424096E-2"/>
              <c:y val="0.39583709488454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47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4358926182877"/>
          <c:y val="4.3940940607179804E-2"/>
          <c:w val="0.11156410738171231"/>
          <c:h val="0.50284575991518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[datacleaning.xlsx]Data summary!PivotTable1</c:name>
    <c:fmtId val="5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orders Per Hour</a:t>
            </a:r>
          </a:p>
        </c:rich>
      </c:tx>
      <c:layout>
        <c:manualLayout>
          <c:xMode val="edge"/>
          <c:yMode val="edge"/>
          <c:x val="0.33415357744719326"/>
          <c:y val="5.0637418818503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7.9764326960656377E-3"/>
              <c:y val="-9.027406148993835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2.7917514436229789E-2"/>
              <c:y val="-9.027406148993842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5.5109898627362736E-2"/>
              <c:y val="-9.027406148993842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3.8794468112683021E-2"/>
              <c:y val="-6.448147249281310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-3.8794468112683021E-2"/>
              <c:y val="-9.457282632279255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-4.7351005004826183E-2"/>
              <c:y val="-9.457282632279255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-4.0607293725425153E-2"/>
              <c:y val="-9.457282632279255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-4.6045770563651799E-2"/>
              <c:y val="-9.457282632279255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1.3414909534292236E-2"/>
              <c:y val="-8.167653182422993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4.2420119338167347E-2"/>
              <c:y val="-7.737776699137573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-5.1484247401878319E-2"/>
              <c:y val="-9.027406148993838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2.9005209803874442E-3"/>
              <c:y val="-1.970244454626111E-17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7.091773797047464E-2"/>
              <c:y val="-6.448147249281310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5.6415133068537085E-2"/>
              <c:y val="-9.027406148993842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-4.785859617639393E-2"/>
              <c:y val="-8.597529665708414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-5.5109898627362701E-2"/>
              <c:y val="-9.4572826322792514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1750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</c:pivotFmt>
      <c:pivotFmt>
        <c:idx val="47"/>
        <c:spPr>
          <a:ln w="19050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layout>
            <c:manualLayout>
              <c:x val="-1.51189656102699E-2"/>
              <c:y val="-7.737776699137581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-4.749603105384549E-3"/>
              <c:y val="-0.13756047465133464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-5.5001129090598171E-2"/>
              <c:y val="-8.167653182422993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layout>
            <c:manualLayout>
              <c:x val="-4.4124175414145005E-2"/>
              <c:y val="-7.737776699137573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layout>
            <c:manualLayout>
              <c:x val="-3.5060047350434005E-2"/>
              <c:y val="-9.457282632279248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layout>
            <c:manualLayout>
              <c:x val="-2.7808744899465259E-2"/>
              <c:y val="-0.1289629449856263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layout>
            <c:manualLayout>
              <c:x val="-2.4980736943587569E-2"/>
              <c:y val="-0.14185923948418883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-1.9542260105360854E-2"/>
              <c:y val="-7.307900215852151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layout>
            <c:manualLayout>
              <c:x val="2.8896440267110576E-2"/>
              <c:y val="-1.719505933141686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layout>
            <c:manualLayout>
              <c:x val="-3.4044865007298405E-2"/>
              <c:y val="-0.10317035598850105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layout>
            <c:manualLayout>
              <c:x val="-2.8606388169071857E-2"/>
              <c:y val="-0.10317035598850097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layout>
            <c:manualLayout>
              <c:x val="-3.041921378181402E-2"/>
              <c:y val="-7.737776699137581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3.041921378181402E-2"/>
              <c:y val="-0.1069836385856195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3.0419213781814052E-2"/>
              <c:y val="-7.5284782708398917E-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3.4044865007298405E-2"/>
              <c:y val="-0.10302128160096694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1.0876953676453165E-4"/>
              <c:y val="-4.3585926831178338E-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1.5916608879876532E-2"/>
              <c:y val="-5.9435354769788618E-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3.041921378181402E-2"/>
              <c:y val="-7.5284782708398848E-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2.6793562556329632E-2"/>
              <c:y val="-7.1322425723746349E-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00751252062982"/>
          <c:y val="0.18614747518300942"/>
          <c:w val="0.62852952755905511"/>
          <c:h val="0.54123687664041997"/>
        </c:manualLayout>
      </c:layout>
      <c:lineChart>
        <c:grouping val="standard"/>
        <c:varyColors val="0"/>
        <c:ser>
          <c:idx val="0"/>
          <c:order val="0"/>
          <c:tx>
            <c:strRef>
              <c:f>'Data summary'!$B$3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4044865007298405E-2"/>
                  <c:y val="-0.103021281600966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7E-4068-AD9F-CA67F543CB62}"/>
                </c:ext>
              </c:extLst>
            </c:dLbl>
            <c:dLbl>
              <c:idx val="1"/>
              <c:layout>
                <c:manualLayout>
                  <c:x val="-3.0419213781814052E-2"/>
                  <c:y val="-7.5284782708398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C7E-4068-AD9F-CA67F543CB62}"/>
                </c:ext>
              </c:extLst>
            </c:dLbl>
            <c:dLbl>
              <c:idx val="2"/>
              <c:layout>
                <c:manualLayout>
                  <c:x val="-3.041921378181402E-2"/>
                  <c:y val="-0.106983638585619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7E-4068-AD9F-CA67F543CB62}"/>
                </c:ext>
              </c:extLst>
            </c:dLbl>
            <c:dLbl>
              <c:idx val="3"/>
              <c:layout>
                <c:manualLayout>
                  <c:x val="-1.0876953676453165E-4"/>
                  <c:y val="-4.3585926831178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C7E-4068-AD9F-CA67F543CB62}"/>
                </c:ext>
              </c:extLst>
            </c:dLbl>
            <c:dLbl>
              <c:idx val="4"/>
              <c:layout>
                <c:manualLayout>
                  <c:x val="-1.5916608879876532E-2"/>
                  <c:y val="-5.9435354769788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7E-4068-AD9F-CA67F543CB62}"/>
                </c:ext>
              </c:extLst>
            </c:dLbl>
            <c:dLbl>
              <c:idx val="5"/>
              <c:layout>
                <c:manualLayout>
                  <c:x val="-3.041921378181402E-2"/>
                  <c:y val="-7.5284782708398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C7E-4068-AD9F-CA67F543CB62}"/>
                </c:ext>
              </c:extLst>
            </c:dLbl>
            <c:dLbl>
              <c:idx val="6"/>
              <c:layout>
                <c:manualLayout>
                  <c:x val="-2.6793562556329632E-2"/>
                  <c:y val="-7.1322425723746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C7E-4068-AD9F-CA67F543CB62}"/>
                </c:ext>
              </c:extLst>
            </c:dLbl>
            <c:spPr>
              <a:solidFill>
                <a:schemeClr val="tx1">
                  <a:alpha val="2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summary'!$A$4:$A$11</c:f>
              <c:strCache>
                <c:ptCount val="7"/>
                <c:pt idx="0">
                  <c:v>07 AM</c:v>
                </c:pt>
                <c:pt idx="1">
                  <c:v>08 AM</c:v>
                </c:pt>
                <c:pt idx="2">
                  <c:v>09 AM</c:v>
                </c:pt>
                <c:pt idx="3">
                  <c:v>10 AM</c:v>
                </c:pt>
                <c:pt idx="4">
                  <c:v>11 AM</c:v>
                </c:pt>
                <c:pt idx="5">
                  <c:v>12 AM</c:v>
                </c:pt>
                <c:pt idx="6">
                  <c:v>01 AM</c:v>
                </c:pt>
              </c:strCache>
            </c:strRef>
          </c:cat>
          <c:val>
            <c:numRef>
              <c:f>'Data summary'!$B$4:$B$11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C7E-4068-AD9F-CA67F543CB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0277279"/>
        <c:axId val="1430270623"/>
      </c:lineChart>
      <c:catAx>
        <c:axId val="14302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70623"/>
        <c:crosses val="autoZero"/>
        <c:auto val="1"/>
        <c:lblAlgn val="ctr"/>
        <c:lblOffset val="100"/>
        <c:noMultiLvlLbl val="0"/>
      </c:catAx>
      <c:valAx>
        <c:axId val="1430270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027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485777</xdr:colOff>
      <xdr:row>1</xdr:row>
      <xdr:rowOff>85728</xdr:rowOff>
    </xdr:from>
    <xdr:to>
      <xdr:col>22</xdr:col>
      <xdr:colOff>533400</xdr:colOff>
      <xdr:row>19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38F35D-D79F-8328-8BB3-88E9FA8F7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452437</xdr:colOff>
      <xdr:row>21</xdr:row>
      <xdr:rowOff>28575</xdr:rowOff>
    </xdr:from>
    <xdr:to>
      <xdr:col>22</xdr:col>
      <xdr:colOff>542925</xdr:colOff>
      <xdr:row>37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A81489-6873-59CA-694C-AA4529E72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Raa" refreshedDate="44841.838697453706" createdVersion="8" refreshedVersion="8" minRefreshableVersion="3" recordCount="35" xr:uid="{861D85FE-D118-44B9-89E1-0F9224AAA837}">
  <cacheSource type="worksheet">
    <worksheetSource name="Table2"/>
  </cacheSource>
  <cacheFields count="11">
    <cacheField name="Work Order #" numFmtId="0">
      <sharedItems containsSemiMixedTypes="0" containsString="0" containsNumber="1" containsInteger="1" minValue="9980927" maxValue="10009197"/>
    </cacheField>
    <cacheField name="Day" numFmtId="0">
      <sharedItems/>
    </cacheField>
    <cacheField name="Month" numFmtId="0">
      <sharedItems/>
    </cacheField>
    <cacheField name="Hour" numFmtId="0">
      <sharedItems count="9">
        <s v="11 AM"/>
        <s v="07 AM"/>
        <s v="08 AM"/>
        <s v="09 AM"/>
        <s v="10 AM"/>
        <s v="12 AM"/>
        <s v="01 AM"/>
        <s v="03 PM" u="1"/>
        <s v="04 PM" u="1"/>
      </sharedItems>
    </cacheField>
    <cacheField name="Requested On" numFmtId="0">
      <sharedItems containsDate="1" containsMixedTypes="1" minDate="2014-01-03T08:29:00" maxDate="2014-09-24T00:54:00"/>
    </cacheField>
    <cacheField name="LIC PLATE" numFmtId="0">
      <sharedItems/>
    </cacheField>
    <cacheField name="MAKER" numFmtId="0">
      <sharedItems/>
    </cacheField>
    <cacheField name="Model" numFmtId="0">
      <sharedItems containsMixedTypes="1" containsNumber="1" containsInteger="1" minValue="500" maxValue="500"/>
    </cacheField>
    <cacheField name="SERVICE" numFmtId="0">
      <sharedItems/>
    </cacheField>
    <cacheField name="Price" numFmtId="44">
      <sharedItems containsSemiMixedTypes="0" containsString="0" containsNumber="1" containsInteger="1" minValue="25" maxValue="200"/>
    </cacheField>
    <cacheField name="ME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9980927"/>
    <s v="Friday "/>
    <s v="June"/>
    <x v="0"/>
    <d v="2014-06-13T11:26:00"/>
    <s v="AB12AC"/>
    <s v="CHEVY"/>
    <s v="CRUZE"/>
    <s v="OIL/FILTER"/>
    <n v="30"/>
    <s v="BL"/>
  </r>
  <r>
    <n v="9992944"/>
    <s v="Thursday "/>
    <s v="January"/>
    <x v="1"/>
    <s v="01/02/14 07:53 AM"/>
    <s v="56BBCA"/>
    <s v="FORD"/>
    <s v="F150"/>
    <s v="TIRES"/>
    <n v="200"/>
    <s v="AL"/>
  </r>
  <r>
    <n v="9992946"/>
    <s v="Tuesday "/>
    <s v="March"/>
    <x v="2"/>
    <d v="2014-03-04T08:02:00"/>
    <s v="89KK6Y"/>
    <s v="HYUNDAI"/>
    <s v="SONATA"/>
    <s v="OIL/FILTER"/>
    <n v="30"/>
    <s v="BL"/>
  </r>
  <r>
    <n v="9992947"/>
    <s v="Monday "/>
    <s v="March"/>
    <x v="2"/>
    <d v="2014-03-03T08:06:00"/>
    <s v="776NHJ"/>
    <s v="HONDA"/>
    <s v="CR-V"/>
    <s v="AC "/>
    <n v="75"/>
    <s v="SH"/>
  </r>
  <r>
    <n v="9992948"/>
    <s v="Thursday "/>
    <s v="January"/>
    <x v="2"/>
    <s v="01/02/14 08:28 AM"/>
    <s v="899HY4"/>
    <s v="HONDA"/>
    <s v="ACCORD"/>
    <s v="OIL/FILTER"/>
    <n v="30"/>
    <s v="BL"/>
  </r>
  <r>
    <n v="9992949"/>
    <s v="Friday "/>
    <s v="January"/>
    <x v="2"/>
    <d v="2014-01-03T08:29:00"/>
    <s v="899HY4"/>
    <s v="HONDA"/>
    <s v="ACCORD"/>
    <s v="OIL/FILTER"/>
    <n v="30"/>
    <s v="BL"/>
  </r>
  <r>
    <n v="9992950"/>
    <s v="Tuesday "/>
    <s v="September"/>
    <x v="2"/>
    <d v="2014-09-02T08:31:00"/>
    <s v="87JN33"/>
    <s v="TOYOTA"/>
    <s v="TUNDRA"/>
    <s v="BRAKES"/>
    <n v="150"/>
    <s v="SH"/>
  </r>
  <r>
    <n v="9992951"/>
    <s v="Wednesday "/>
    <s v="July"/>
    <x v="2"/>
    <d v="2014-07-02T08:32:00"/>
    <s v="89KK6Y"/>
    <s v="HYUNDAI"/>
    <s v="SONATA"/>
    <s v="OIL/FILTER"/>
    <n v="30"/>
    <s v="BL"/>
  </r>
  <r>
    <n v="9992952"/>
    <s v="Wednesday "/>
    <s v="July"/>
    <x v="2"/>
    <d v="2014-07-02T08:34:00"/>
    <s v="23RF65"/>
    <s v="NISSAN"/>
    <s v="SENTRA"/>
    <s v="TIRES"/>
    <n v="200"/>
    <s v="AL"/>
  </r>
  <r>
    <n v="9992953"/>
    <s v="Thursday "/>
    <s v="January"/>
    <x v="3"/>
    <s v="01/02/14 09:40 AM"/>
    <s v="34BV23"/>
    <s v="TOYOTA"/>
    <s v="4 RUNNER"/>
    <s v="OIL/FILTER"/>
    <n v="30"/>
    <s v="BL"/>
  </r>
  <r>
    <n v="9992954"/>
    <s v="Thursday "/>
    <s v="January"/>
    <x v="3"/>
    <s v="01/02/14 09:59 AM"/>
    <s v="899HY4"/>
    <s v="HONDA"/>
    <s v="ACCORD"/>
    <s v="OIL/FILTER"/>
    <n v="30"/>
    <s v="BL"/>
  </r>
  <r>
    <n v="9992956"/>
    <s v="Thursday "/>
    <s v="January"/>
    <x v="4"/>
    <s v="01/02/14 10:29 AM"/>
    <s v="56BBCA"/>
    <s v="FORD"/>
    <s v="F150"/>
    <s v="TIRES"/>
    <n v="200"/>
    <s v="AL"/>
  </r>
  <r>
    <n v="9992957"/>
    <s v="Sunday "/>
    <s v="February"/>
    <x v="4"/>
    <d v="2014-02-02T10:38:00"/>
    <s v="887NHA"/>
    <s v="CHEVY "/>
    <s v="SPARK"/>
    <s v="OIL/FILTER"/>
    <n v="30"/>
    <s v="BL"/>
  </r>
  <r>
    <n v="9992958"/>
    <s v="Thursday "/>
    <s v="April"/>
    <x v="4"/>
    <d v="2014-04-03T10:38:00"/>
    <s v="887NHB"/>
    <s v="TOYOTA"/>
    <s v="4 RUNNER"/>
    <s v="AC "/>
    <n v="75"/>
    <s v="SH"/>
  </r>
  <r>
    <n v="9992959"/>
    <s v="Friday "/>
    <s v="April"/>
    <x v="4"/>
    <d v="2014-04-04T10:38:00"/>
    <s v="887NHC"/>
    <s v="FIAT"/>
    <n v="500"/>
    <s v="TIRES"/>
    <n v="200"/>
    <s v="AL"/>
  </r>
  <r>
    <n v="9992960"/>
    <s v="Tuesday "/>
    <s v="August"/>
    <x v="4"/>
    <d v="2014-08-05T10:38:00"/>
    <s v="887NHD"/>
    <s v="VW"/>
    <s v="PASSAT"/>
    <s v="TRANSMISSION"/>
    <n v="95"/>
    <s v="SH"/>
  </r>
  <r>
    <n v="9992961"/>
    <s v="Friday "/>
    <s v="June"/>
    <x v="4"/>
    <d v="2014-06-06T10:38:00"/>
    <s v="887NHE"/>
    <s v="DODGE"/>
    <s v="DART"/>
    <s v="HEADLAMPS"/>
    <n v="25"/>
    <s v="SH"/>
  </r>
  <r>
    <n v="9992962"/>
    <s v="Wednesday "/>
    <s v="May"/>
    <x v="4"/>
    <d v="2014-05-07T10:38:00"/>
    <s v="887NHF"/>
    <s v="HYUNDAI"/>
    <s v="SONATA"/>
    <s v="TRANSMISSION"/>
    <n v="95"/>
    <s v="SH"/>
  </r>
  <r>
    <n v="9992963"/>
    <s v="Saturday "/>
    <s v="February"/>
    <x v="4"/>
    <d v="2014-02-08T10:38:00"/>
    <s v="887NHG"/>
    <s v="CHEVY"/>
    <s v="CRUZE"/>
    <s v="HEADLAMPS"/>
    <n v="25"/>
    <s v="SH"/>
  </r>
  <r>
    <n v="9992964"/>
    <s v="Tuesday "/>
    <s v="January"/>
    <x v="4"/>
    <d v="2014-01-07T10:38:00"/>
    <s v="887NHH"/>
    <s v="HYUNDAI"/>
    <s v="SONATA"/>
    <s v="HEADLAMPS"/>
    <n v="25"/>
    <s v="SH"/>
  </r>
  <r>
    <n v="9992965"/>
    <s v="Friday "/>
    <s v="March"/>
    <x v="4"/>
    <d v="2014-03-07T10:38:00"/>
    <s v="887NHI"/>
    <s v="HYUNDAI"/>
    <s v="SONATA"/>
    <s v="HEADLAMPS"/>
    <n v="25"/>
    <s v="SH"/>
  </r>
  <r>
    <n v="9992966"/>
    <s v="Monday "/>
    <s v="April"/>
    <x v="4"/>
    <d v="2014-04-07T10:38:00"/>
    <s v="887NHJ"/>
    <s v="FIAT"/>
    <n v="500"/>
    <s v="HEADLAMPS"/>
    <n v="25"/>
    <s v="SH"/>
  </r>
  <r>
    <n v="9993017"/>
    <s v="Tuesday "/>
    <s v="August"/>
    <x v="1"/>
    <d v="2014-08-05T07:08:00"/>
    <s v="12RU76"/>
    <s v="NISSAN"/>
    <s v="ROGUE"/>
    <s v="TRANSMISSION"/>
    <n v="95"/>
    <s v="SH"/>
  </r>
  <r>
    <n v="9993018"/>
    <s v="Thursday "/>
    <s v="February"/>
    <x v="1"/>
    <d v="2014-02-06T07:28:00"/>
    <s v="23RF65"/>
    <s v="NISSAN"/>
    <s v="SENTRA"/>
    <s v="TIRES"/>
    <n v="200"/>
    <s v="BL"/>
  </r>
  <r>
    <n v="9993019"/>
    <s v="Friday "/>
    <s v="June"/>
    <x v="1"/>
    <d v="2014-06-06T07:29:00"/>
    <s v="56BBCA"/>
    <s v="FORD"/>
    <s v="F150"/>
    <s v="HEADLAMPS"/>
    <n v="25"/>
    <s v="SH"/>
  </r>
  <r>
    <n v="9993504"/>
    <s v="Monday "/>
    <s v="January"/>
    <x v="3"/>
    <d v="2014-01-20T09:11:00"/>
    <s v="12RU76"/>
    <s v="NISSAN"/>
    <s v="ROGUE"/>
    <s v="OIL/FILTER"/>
    <n v="30"/>
    <s v="BL"/>
  </r>
  <r>
    <n v="9994620"/>
    <s v="Monday "/>
    <s v="January"/>
    <x v="4"/>
    <s v="01/20/14 10:06 AM"/>
    <s v="887NHA"/>
    <s v="CHEVY "/>
    <s v="SPARK"/>
    <s v="OIL/FILTER"/>
    <n v="30"/>
    <s v="BL"/>
  </r>
  <r>
    <n v="9994621"/>
    <s v="Monday "/>
    <s v="January"/>
    <x v="4"/>
    <s v="01/20/14 10:41 AM"/>
    <s v="90YT64"/>
    <s v="DODGE"/>
    <s v="DART"/>
    <s v="TRANSMISSION"/>
    <n v="95"/>
    <s v="SH"/>
  </r>
  <r>
    <n v="9994801"/>
    <s v="Wednesday "/>
    <s v="May"/>
    <x v="3"/>
    <d v="2014-05-21T09:13:00"/>
    <s v="34BV23"/>
    <s v="TOYOTA"/>
    <s v="4 RUNNER"/>
    <s v="OIL/FILTER"/>
    <n v="30"/>
    <s v="BL"/>
  </r>
  <r>
    <n v="9994802"/>
    <s v="Monday "/>
    <s v="January"/>
    <x v="3"/>
    <s v="01/20/14 09:16 AM"/>
    <s v="22ETY8"/>
    <s v="VW"/>
    <s v="PASSAT"/>
    <s v="OIL/FILTER"/>
    <n v="30"/>
    <s v="BL"/>
  </r>
  <r>
    <n v="9994809"/>
    <s v="Friday "/>
    <s v="May"/>
    <x v="3"/>
    <d v="2014-05-23T09:40:00"/>
    <s v="43VB66"/>
    <s v="FIAT"/>
    <n v="500"/>
    <s v="AC "/>
    <n v="75"/>
    <s v="CL"/>
  </r>
  <r>
    <n v="10009194"/>
    <s v="Wednesday "/>
    <s v="September"/>
    <x v="5"/>
    <d v="2014-09-24T00:54:00"/>
    <s v="23RF65"/>
    <s v="NISSAN"/>
    <s v="SENTRA"/>
    <s v="OIL/FILTER"/>
    <n v="30"/>
    <s v="BL"/>
  </r>
  <r>
    <n v="10009195"/>
    <s v="Thursday "/>
    <s v="January"/>
    <x v="6"/>
    <d v="2014-01-30T01:44:00"/>
    <s v="34BV23"/>
    <s v="TOYOTA"/>
    <s v="4 RUNNER"/>
    <s v="OIL/FILTER"/>
    <n v="30"/>
    <s v="BL"/>
  </r>
  <r>
    <n v="10009196"/>
    <s v="Thursday "/>
    <s v="February"/>
    <x v="6"/>
    <d v="2014-02-06T01:51:00"/>
    <s v="23RF65"/>
    <s v="NISSAN"/>
    <s v="SENTRA"/>
    <s v="HEADLAMPS"/>
    <n v="25"/>
    <s v="SH"/>
  </r>
  <r>
    <n v="10009197"/>
    <s v="Monday "/>
    <s v="July"/>
    <x v="6"/>
    <d v="2014-07-07T01:59:00"/>
    <s v="89KK6Y"/>
    <s v="HYUNDAI"/>
    <s v="SONATA"/>
    <s v="OIL/FILTER"/>
    <n v="30"/>
    <s v="B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395FE-86D0-46ED-ADCE-8EE8FCF21572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3">
  <location ref="A3:B11" firstHeaderRow="1" firstDataRow="1" firstDataCol="1"/>
  <pivotFields count="11">
    <pivotField dataField="1" showAll="0"/>
    <pivotField showAll="0"/>
    <pivotField showAll="0" sortType="ascending"/>
    <pivotField axis="axisRow" showAll="0">
      <items count="10">
        <item m="1" x="7"/>
        <item m="1" x="8"/>
        <item x="1"/>
        <item x="2"/>
        <item x="3"/>
        <item x="4"/>
        <item x="0"/>
        <item x="5"/>
        <item x="6"/>
        <item t="default"/>
      </items>
    </pivotField>
    <pivotField showAll="0"/>
    <pivotField showAll="0"/>
    <pivotField showAll="0"/>
    <pivotField showAll="0"/>
    <pivotField showAll="0"/>
    <pivotField numFmtId="44" showAll="0"/>
    <pivotField showAll="0"/>
  </pivotFields>
  <rowFields count="1">
    <field x="3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Work Order #" fld="0" subtotal="count" baseField="0" baseItem="701892872"/>
  </dataFields>
  <chartFormats count="16">
    <chartFormat chart="57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7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7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7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7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7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7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4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4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4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4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4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4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E8A0D-E8DB-4CCF-B46A-1FCE6F20356D}" name="Table2" displayName="Table2" ref="B3:L39" totalsRowCount="1" headerRowDxfId="7">
  <autoFilter ref="B3:L38" xr:uid="{073E8A0D-E8DB-4CCF-B46A-1FCE6F20356D}"/>
  <sortState xmlns:xlrd2="http://schemas.microsoft.com/office/spreadsheetml/2017/richdata2" ref="B4:L38">
    <sortCondition ref="B3:B38"/>
  </sortState>
  <tableColumns count="11">
    <tableColumn id="1" xr3:uid="{4811F9C0-5612-4820-B7A1-5A7EAB88F383}" name="Work Order #" totalsRowFunction="custom">
      <totalsRowFormula>COUNT(Table2[Work Order '#])</totalsRowFormula>
    </tableColumn>
    <tableColumn id="7" xr3:uid="{1DAD3518-43F1-4C4B-B9B9-1576E3E7FE47}" name="Day" dataDxfId="6">
      <calculatedColumnFormula>TEXT(F4,"dddd ")</calculatedColumnFormula>
    </tableColumn>
    <tableColumn id="11" xr3:uid="{C84BF801-C33C-45E0-9656-1A4517A33C05}" name="Month" dataDxfId="5">
      <calculatedColumnFormula>TEXT(F4,"mmmm")</calculatedColumnFormula>
    </tableColumn>
    <tableColumn id="12" xr3:uid="{5B1954C9-E7E2-421E-BC25-FA63C1140C43}" name="Hour" dataDxfId="4">
      <calculatedColumnFormula>TEXT(F4,"hhh AM/PM")</calculatedColumnFormula>
    </tableColumn>
    <tableColumn id="2" xr3:uid="{DCE05140-C242-41DF-9E1C-E3D8AB83B02F}" name="Requested On"/>
    <tableColumn id="3" xr3:uid="{35A44E89-6F2B-46A6-B6EA-08142D9E7165}" name="LIC PLATE"/>
    <tableColumn id="9" xr3:uid="{B8ADA5A3-D91D-4B4E-89F3-34E29B7FC9EB}" name="MAKER" dataDxfId="3">
      <calculatedColumnFormula>VLOOKUP(G4,'Licence Data'!$B$1:$D$24,2,FALSE)</calculatedColumnFormula>
    </tableColumn>
    <tableColumn id="10" xr3:uid="{E7A6F4D8-5530-4A0F-B945-321EB1AF8310}" name="Model" dataDxfId="2">
      <calculatedColumnFormula>VLOOKUP(G4,'Licence Data'!$B$1:$D$24,3,FALSE)</calculatedColumnFormula>
    </tableColumn>
    <tableColumn id="4" xr3:uid="{4DFDAF13-CAE6-42DB-BFC4-B41277894713}" name="SERVICE"/>
    <tableColumn id="8" xr3:uid="{953C44EA-66D8-4D77-8024-E4437AE7E6F4}" name="Price" dataDxfId="1" totalsRowDxfId="0" totalsRowCellStyle="Currency">
      <calculatedColumnFormula>VLOOKUP(J4,'Service Data'!$A$1:$B$7,2,FALSE)</calculatedColumnFormula>
    </tableColumn>
    <tableColumn id="5" xr3:uid="{22235F2E-709C-4573-97F7-850B52B19EC2}" name="MECH" totalsRowFunction="custom">
      <totalsRowFormula>COUNTIF(Table2[MECH],"BL")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"/>
  <sheetViews>
    <sheetView tabSelected="1" topLeftCell="H25" zoomScale="120" zoomScaleNormal="120" workbookViewId="0">
      <selection activeCell="O40" sqref="O40"/>
    </sheetView>
  </sheetViews>
  <sheetFormatPr defaultRowHeight="15" x14ac:dyDescent="0.25"/>
  <cols>
    <col min="1" max="1" width="15" customWidth="1"/>
    <col min="2" max="2" width="18.5703125" customWidth="1"/>
    <col min="3" max="3" width="22.85546875" customWidth="1"/>
    <col min="4" max="5" width="19" customWidth="1"/>
    <col min="6" max="6" width="20.140625" customWidth="1"/>
    <col min="7" max="7" width="15" customWidth="1"/>
    <col min="8" max="8" width="16.85546875" customWidth="1"/>
    <col min="9" max="9" width="13.85546875" customWidth="1"/>
    <col min="10" max="10" width="14" customWidth="1"/>
    <col min="11" max="11" width="10.5703125" bestFit="1" customWidth="1"/>
    <col min="12" max="12" width="10.7109375" customWidth="1"/>
    <col min="15" max="15" width="20.28515625" customWidth="1"/>
    <col min="16" max="16" width="32.28515625" customWidth="1"/>
  </cols>
  <sheetData>
    <row r="1" spans="2:16" ht="28.5" customHeight="1" x14ac:dyDescent="0.45">
      <c r="C1" s="11" t="s">
        <v>94</v>
      </c>
      <c r="D1" s="11"/>
      <c r="E1" s="11"/>
      <c r="F1" s="11"/>
      <c r="G1" s="11"/>
      <c r="H1" s="11"/>
      <c r="I1" s="11"/>
    </row>
    <row r="2" spans="2:16" ht="15" customHeight="1" x14ac:dyDescent="0.45">
      <c r="C2" s="11"/>
      <c r="D2" s="11"/>
      <c r="E2" s="11"/>
      <c r="F2" s="11"/>
      <c r="G2" s="11"/>
      <c r="H2" s="11"/>
      <c r="I2" s="11"/>
      <c r="P2" s="10"/>
    </row>
    <row r="3" spans="2:16" x14ac:dyDescent="0.25">
      <c r="B3" s="3" t="s">
        <v>0</v>
      </c>
      <c r="C3" s="3" t="s">
        <v>74</v>
      </c>
      <c r="D3" s="3" t="s">
        <v>96</v>
      </c>
      <c r="E3" s="3" t="s">
        <v>115</v>
      </c>
      <c r="F3" s="3" t="s">
        <v>1</v>
      </c>
      <c r="G3" s="3" t="s">
        <v>50</v>
      </c>
      <c r="H3" s="3" t="s">
        <v>91</v>
      </c>
      <c r="I3" s="3" t="s">
        <v>92</v>
      </c>
      <c r="J3" s="3" t="s">
        <v>51</v>
      </c>
      <c r="K3" s="3" t="s">
        <v>75</v>
      </c>
      <c r="L3" s="3" t="s">
        <v>63</v>
      </c>
    </row>
    <row r="4" spans="2:16" ht="19.5" x14ac:dyDescent="0.3">
      <c r="B4">
        <v>9980927</v>
      </c>
      <c r="C4" t="str">
        <f>TEXT(F4,"dddd ")</f>
        <v xml:space="preserve">Friday </v>
      </c>
      <c r="D4" t="str">
        <f>TEXT(F4,"mmmm")</f>
        <v>June</v>
      </c>
      <c r="E4" t="str">
        <f t="shared" ref="E4:E38" si="0">TEXT(F4,"hhh AM/PM")</f>
        <v>11 AM</v>
      </c>
      <c r="F4" s="14">
        <v>41803.476388888892</v>
      </c>
      <c r="G4" t="s">
        <v>10</v>
      </c>
      <c r="H4" s="8" t="str">
        <f>VLOOKUP(G4,'Licence Data'!$B$1:$D$24,2,FALSE)</f>
        <v>CHEVY</v>
      </c>
      <c r="I4" t="str">
        <f>VLOOKUP(G4,'Licence Data'!$B$1:$D$24,3,FALSE)</f>
        <v>CRUZE</v>
      </c>
      <c r="J4" t="s">
        <v>52</v>
      </c>
      <c r="K4" s="12">
        <f>VLOOKUP(J4,'Service Data'!$A$1:$B$7,2,FALSE)</f>
        <v>30</v>
      </c>
      <c r="L4" t="s">
        <v>59</v>
      </c>
      <c r="M4" t="str">
        <f>IF(L4="","SH",L4)</f>
        <v>BL</v>
      </c>
      <c r="N4" t="str">
        <f>IF(L4="",IF(J4="OIL/FILTER","BL",IF(J4="TIRES","AL",IF(J4="AC","CL","SH"))),L4)</f>
        <v>BL</v>
      </c>
      <c r="O4" s="17" t="s">
        <v>123</v>
      </c>
      <c r="P4" s="17" t="s">
        <v>124</v>
      </c>
    </row>
    <row r="5" spans="2:16" x14ac:dyDescent="0.25">
      <c r="B5">
        <v>9992944</v>
      </c>
      <c r="C5" t="str">
        <f>TEXT(F5,"dddd ")</f>
        <v xml:space="preserve">Thursday </v>
      </c>
      <c r="D5" t="str">
        <f>TEXT(F5,"mmmm")</f>
        <v>January</v>
      </c>
      <c r="E5" t="str">
        <f t="shared" si="0"/>
        <v>07 AM</v>
      </c>
      <c r="F5" t="s">
        <v>3</v>
      </c>
      <c r="G5" t="s">
        <v>12</v>
      </c>
      <c r="H5" s="8" t="str">
        <f>VLOOKUP(G5,'Licence Data'!$B$1:$D$24,2,FALSE)</f>
        <v>FORD</v>
      </c>
      <c r="I5" t="str">
        <f>VLOOKUP(G5,'Licence Data'!$B$1:$D$24,3,FALSE)</f>
        <v>F150</v>
      </c>
      <c r="J5" t="s">
        <v>53</v>
      </c>
      <c r="K5" s="12">
        <f>VLOOKUP(J5,'Service Data'!$A$1:$B$7,2,FALSE)</f>
        <v>200</v>
      </c>
      <c r="L5" t="s">
        <v>60</v>
      </c>
      <c r="M5" t="str">
        <f t="shared" ref="M5:M38" si="1">IF(L5="","SH",L5)</f>
        <v>AL</v>
      </c>
      <c r="N5" t="str">
        <f t="shared" ref="N5:N38" si="2">IF(L5="",IF(J5="OIL/FILTER","BL",IF(J5="TIRES","AL",IF(J5="AC","CL","SH"))),L5)</f>
        <v>AL</v>
      </c>
      <c r="O5" s="18" t="s">
        <v>125</v>
      </c>
      <c r="P5" s="19">
        <f>SUM(Table2[Price])</f>
        <v>2380</v>
      </c>
    </row>
    <row r="6" spans="2:16" x14ac:dyDescent="0.25">
      <c r="B6">
        <v>9992946</v>
      </c>
      <c r="C6" t="str">
        <f>TEXT(F6,"dddd ")</f>
        <v xml:space="preserve">Tuesday </v>
      </c>
      <c r="D6" t="str">
        <f>TEXT(F6,"mmmm")</f>
        <v>March</v>
      </c>
      <c r="E6" t="str">
        <f t="shared" si="0"/>
        <v>08 AM</v>
      </c>
      <c r="F6" s="7">
        <v>41702.334722222222</v>
      </c>
      <c r="G6" t="s">
        <v>14</v>
      </c>
      <c r="H6" s="8" t="str">
        <f>VLOOKUP(G6,'Licence Data'!$B$1:$D$24,2,FALSE)</f>
        <v>HYUNDAI</v>
      </c>
      <c r="I6" t="str">
        <f>VLOOKUP(G6,'Licence Data'!$B$1:$D$24,3,FALSE)</f>
        <v>SONATA</v>
      </c>
      <c r="J6" t="s">
        <v>52</v>
      </c>
      <c r="K6" s="12">
        <f>VLOOKUP(J6,'Service Data'!$A$1:$B$7,2,FALSE)</f>
        <v>30</v>
      </c>
      <c r="L6" t="s">
        <v>59</v>
      </c>
      <c r="M6" t="str">
        <f t="shared" si="1"/>
        <v>BL</v>
      </c>
      <c r="N6" t="str">
        <f t="shared" si="2"/>
        <v>BL</v>
      </c>
      <c r="O6" s="18" t="s">
        <v>127</v>
      </c>
      <c r="P6" s="19">
        <f>AVERAGE(Table2[Price])</f>
        <v>68</v>
      </c>
    </row>
    <row r="7" spans="2:16" x14ac:dyDescent="0.25">
      <c r="B7">
        <v>9992947</v>
      </c>
      <c r="C7" t="str">
        <f>TEXT(F7,"dddd ")</f>
        <v xml:space="preserve">Monday </v>
      </c>
      <c r="D7" t="str">
        <f>TEXT(F7,"mmmm")</f>
        <v>March</v>
      </c>
      <c r="E7" t="str">
        <f t="shared" si="0"/>
        <v>08 AM</v>
      </c>
      <c r="F7" s="7">
        <v>41701.337500000001</v>
      </c>
      <c r="G7" t="s">
        <v>15</v>
      </c>
      <c r="H7" s="8" t="str">
        <f>VLOOKUP(G7,'Licence Data'!$B$1:$D$24,2,FALSE)</f>
        <v>HONDA</v>
      </c>
      <c r="I7" t="str">
        <f>VLOOKUP(G7,'Licence Data'!$B$1:$D$24,3,FALSE)</f>
        <v>CR-V</v>
      </c>
      <c r="J7" t="s">
        <v>55</v>
      </c>
      <c r="K7" s="12">
        <f>VLOOKUP(J7,'Service Data'!$A$1:$B$7,2,FALSE)</f>
        <v>75</v>
      </c>
      <c r="L7" t="s">
        <v>64</v>
      </c>
      <c r="M7" t="str">
        <f t="shared" si="1"/>
        <v>SH</v>
      </c>
      <c r="N7" t="str">
        <f t="shared" si="2"/>
        <v>SH</v>
      </c>
      <c r="O7" s="18" t="s">
        <v>126</v>
      </c>
      <c r="P7" s="20">
        <f>COUNT(Table2[Work Order '#])</f>
        <v>35</v>
      </c>
    </row>
    <row r="8" spans="2:16" x14ac:dyDescent="0.25">
      <c r="B8">
        <v>9992948</v>
      </c>
      <c r="C8" t="str">
        <f>TEXT(F8,"dddd ")</f>
        <v xml:space="preserve">Thursday </v>
      </c>
      <c r="D8" t="str">
        <f>TEXT(F8,"mmmm")</f>
        <v>January</v>
      </c>
      <c r="E8" t="str">
        <f t="shared" si="0"/>
        <v>08 AM</v>
      </c>
      <c r="F8" t="s">
        <v>6</v>
      </c>
      <c r="G8" t="s">
        <v>16</v>
      </c>
      <c r="H8" s="8" t="str">
        <f>VLOOKUP(G8,'Licence Data'!$B$1:$D$24,2,FALSE)</f>
        <v>HONDA</v>
      </c>
      <c r="I8" t="str">
        <f>VLOOKUP(G8,'Licence Data'!$B$1:$D$24,3,FALSE)</f>
        <v>ACCORD</v>
      </c>
      <c r="J8" t="s">
        <v>52</v>
      </c>
      <c r="K8" s="12">
        <f>VLOOKUP(J8,'Service Data'!$A$1:$B$7,2,FALSE)</f>
        <v>30</v>
      </c>
      <c r="L8" t="s">
        <v>59</v>
      </c>
      <c r="M8" t="str">
        <f t="shared" si="1"/>
        <v>BL</v>
      </c>
      <c r="N8" t="str">
        <f t="shared" si="2"/>
        <v>BL</v>
      </c>
      <c r="O8" s="18" t="s">
        <v>128</v>
      </c>
      <c r="P8" s="21">
        <f>MODE(Table2[Price])</f>
        <v>30</v>
      </c>
    </row>
    <row r="9" spans="2:16" x14ac:dyDescent="0.25">
      <c r="B9">
        <v>9992949</v>
      </c>
      <c r="C9" t="str">
        <f>TEXT(F9,"dddd ")</f>
        <v xml:space="preserve">Friday </v>
      </c>
      <c r="D9" t="str">
        <f>TEXT(F9,"mmmm")</f>
        <v>January</v>
      </c>
      <c r="E9" t="str">
        <f t="shared" si="0"/>
        <v>08 AM</v>
      </c>
      <c r="F9" s="7">
        <v>41642.353472222225</v>
      </c>
      <c r="G9" t="s">
        <v>16</v>
      </c>
      <c r="H9" s="8" t="str">
        <f>VLOOKUP(G9,'Licence Data'!$B$1:$D$24,2,FALSE)</f>
        <v>HONDA</v>
      </c>
      <c r="I9" t="str">
        <f>VLOOKUP(G9,'Licence Data'!$B$1:$D$24,3,FALSE)</f>
        <v>ACCORD</v>
      </c>
      <c r="J9" t="s">
        <v>52</v>
      </c>
      <c r="K9" s="12">
        <f>VLOOKUP(J9,'Service Data'!$A$1:$B$7,2,FALSE)</f>
        <v>30</v>
      </c>
      <c r="L9" t="s">
        <v>59</v>
      </c>
      <c r="M9" t="str">
        <f t="shared" si="1"/>
        <v>BL</v>
      </c>
      <c r="N9" t="str">
        <f t="shared" si="2"/>
        <v>BL</v>
      </c>
    </row>
    <row r="10" spans="2:16" x14ac:dyDescent="0.25">
      <c r="B10">
        <v>9992950</v>
      </c>
      <c r="C10" t="str">
        <f>TEXT(F10,"dddd ")</f>
        <v xml:space="preserve">Tuesday </v>
      </c>
      <c r="D10" t="str">
        <f>TEXT(F10,"mmmm")</f>
        <v>September</v>
      </c>
      <c r="E10" t="str">
        <f t="shared" si="0"/>
        <v>08 AM</v>
      </c>
      <c r="F10" s="7">
        <v>41884.354861111111</v>
      </c>
      <c r="G10" t="s">
        <v>17</v>
      </c>
      <c r="H10" s="8" t="str">
        <f>VLOOKUP(G10,'Licence Data'!$B$1:$D$24,2,FALSE)</f>
        <v>TOYOTA</v>
      </c>
      <c r="I10" t="str">
        <f>VLOOKUP(G10,'Licence Data'!$B$1:$D$24,3,FALSE)</f>
        <v>TUNDRA</v>
      </c>
      <c r="J10" t="s">
        <v>54</v>
      </c>
      <c r="K10" s="12">
        <f>VLOOKUP(J10,'Service Data'!$A$1:$B$7,2,FALSE)</f>
        <v>150</v>
      </c>
      <c r="L10" t="s">
        <v>64</v>
      </c>
      <c r="M10" t="str">
        <f t="shared" si="1"/>
        <v>SH</v>
      </c>
      <c r="N10" t="str">
        <f t="shared" si="2"/>
        <v>SH</v>
      </c>
    </row>
    <row r="11" spans="2:16" x14ac:dyDescent="0.25">
      <c r="B11">
        <v>9992951</v>
      </c>
      <c r="C11" t="str">
        <f>TEXT(F11,"dddd ")</f>
        <v xml:space="preserve">Wednesday </v>
      </c>
      <c r="D11" t="str">
        <f>TEXT(F11,"mmmm")</f>
        <v>July</v>
      </c>
      <c r="E11" t="str">
        <f t="shared" si="0"/>
        <v>08 AM</v>
      </c>
      <c r="F11" s="7">
        <v>41822.355555555558</v>
      </c>
      <c r="G11" t="s">
        <v>14</v>
      </c>
      <c r="H11" s="8" t="str">
        <f>VLOOKUP(G11,'Licence Data'!$B$1:$D$24,2,FALSE)</f>
        <v>HYUNDAI</v>
      </c>
      <c r="I11" t="str">
        <f>VLOOKUP(G11,'Licence Data'!$B$1:$D$24,3,FALSE)</f>
        <v>SONATA</v>
      </c>
      <c r="J11" t="s">
        <v>52</v>
      </c>
      <c r="K11" s="12">
        <f>VLOOKUP(J11,'Service Data'!$A$1:$B$7,2,FALSE)</f>
        <v>30</v>
      </c>
      <c r="L11" t="s">
        <v>59</v>
      </c>
      <c r="M11" t="str">
        <f t="shared" si="1"/>
        <v>BL</v>
      </c>
      <c r="N11" t="str">
        <f t="shared" si="2"/>
        <v>BL</v>
      </c>
    </row>
    <row r="12" spans="2:16" x14ac:dyDescent="0.25">
      <c r="B12">
        <v>9992952</v>
      </c>
      <c r="C12" t="str">
        <f>TEXT(F12,"dddd ")</f>
        <v xml:space="preserve">Wednesday </v>
      </c>
      <c r="D12" t="str">
        <f>TEXT(F12,"mmmm")</f>
        <v>July</v>
      </c>
      <c r="E12" t="str">
        <f t="shared" si="0"/>
        <v>08 AM</v>
      </c>
      <c r="F12" s="7">
        <v>41822.356944444444</v>
      </c>
      <c r="G12" t="s">
        <v>18</v>
      </c>
      <c r="H12" s="8" t="str">
        <f>VLOOKUP(G12,'Licence Data'!$B$1:$D$24,2,FALSE)</f>
        <v>NISSAN</v>
      </c>
      <c r="I12" t="str">
        <f>VLOOKUP(G12,'Licence Data'!$B$1:$D$24,3,FALSE)</f>
        <v>SENTRA</v>
      </c>
      <c r="J12" t="s">
        <v>53</v>
      </c>
      <c r="K12" s="12">
        <f>VLOOKUP(J12,'Service Data'!$A$1:$B$7,2,FALSE)</f>
        <v>200</v>
      </c>
      <c r="L12" t="s">
        <v>60</v>
      </c>
      <c r="M12" t="str">
        <f t="shared" si="1"/>
        <v>AL</v>
      </c>
      <c r="N12" t="str">
        <f t="shared" si="2"/>
        <v>AL</v>
      </c>
    </row>
    <row r="13" spans="2:16" x14ac:dyDescent="0.25">
      <c r="B13">
        <v>9992953</v>
      </c>
      <c r="C13" t="str">
        <f>TEXT(F13,"dddd ")</f>
        <v xml:space="preserve">Thursday </v>
      </c>
      <c r="D13" t="str">
        <f>TEXT(F13,"mmmm")</f>
        <v>January</v>
      </c>
      <c r="E13" t="str">
        <f t="shared" si="0"/>
        <v>09 AM</v>
      </c>
      <c r="F13" t="s">
        <v>2</v>
      </c>
      <c r="G13" t="s">
        <v>11</v>
      </c>
      <c r="H13" s="8" t="str">
        <f>VLOOKUP(G13,'Licence Data'!$B$1:$D$24,2,FALSE)</f>
        <v>TOYOTA</v>
      </c>
      <c r="I13" t="str">
        <f>VLOOKUP(G13,'Licence Data'!$B$1:$D$24,3,FALSE)</f>
        <v>4 RUNNER</v>
      </c>
      <c r="J13" t="s">
        <v>52</v>
      </c>
      <c r="K13" s="12">
        <f>VLOOKUP(J13,'Service Data'!$A$1:$B$7,2,FALSE)</f>
        <v>30</v>
      </c>
      <c r="L13" t="s">
        <v>59</v>
      </c>
      <c r="M13" t="str">
        <f t="shared" si="1"/>
        <v>BL</v>
      </c>
      <c r="N13" t="str">
        <f t="shared" si="2"/>
        <v>BL</v>
      </c>
    </row>
    <row r="14" spans="2:16" x14ac:dyDescent="0.25">
      <c r="B14">
        <v>9992954</v>
      </c>
      <c r="C14" t="str">
        <f>TEXT(F14,"dddd ")</f>
        <v xml:space="preserve">Thursday </v>
      </c>
      <c r="D14" t="str">
        <f>TEXT(F14,"mmmm")</f>
        <v>January</v>
      </c>
      <c r="E14" t="str">
        <f t="shared" si="0"/>
        <v>09 AM</v>
      </c>
      <c r="F14" t="s">
        <v>4</v>
      </c>
      <c r="G14" t="s">
        <v>16</v>
      </c>
      <c r="H14" s="8" t="str">
        <f>VLOOKUP(G14,'Licence Data'!$B$1:$D$24,2,FALSE)</f>
        <v>HONDA</v>
      </c>
      <c r="I14" t="str">
        <f>VLOOKUP(G14,'Licence Data'!$B$1:$D$24,3,FALSE)</f>
        <v>ACCORD</v>
      </c>
      <c r="J14" t="s">
        <v>52</v>
      </c>
      <c r="K14" s="12">
        <f>VLOOKUP(J14,'Service Data'!$A$1:$B$7,2,FALSE)</f>
        <v>30</v>
      </c>
      <c r="L14" t="s">
        <v>59</v>
      </c>
      <c r="M14" t="str">
        <f t="shared" si="1"/>
        <v>BL</v>
      </c>
      <c r="N14" t="str">
        <f t="shared" si="2"/>
        <v>BL</v>
      </c>
    </row>
    <row r="15" spans="2:16" x14ac:dyDescent="0.25">
      <c r="B15">
        <v>9992956</v>
      </c>
      <c r="C15" t="str">
        <f>TEXT(F15,"dddd ")</f>
        <v xml:space="preserve">Thursday </v>
      </c>
      <c r="D15" t="str">
        <f>TEXT(F15,"mmmm")</f>
        <v>January</v>
      </c>
      <c r="E15" t="str">
        <f t="shared" si="0"/>
        <v>10 AM</v>
      </c>
      <c r="F15" t="s">
        <v>5</v>
      </c>
      <c r="G15" t="s">
        <v>12</v>
      </c>
      <c r="H15" s="8" t="str">
        <f>VLOOKUP(G15,'Licence Data'!$B$1:$D$24,2,FALSE)</f>
        <v>FORD</v>
      </c>
      <c r="I15" t="str">
        <f>VLOOKUP(G15,'Licence Data'!$B$1:$D$24,3,FALSE)</f>
        <v>F150</v>
      </c>
      <c r="J15" t="s">
        <v>53</v>
      </c>
      <c r="K15" s="12">
        <f>VLOOKUP(J15,'Service Data'!$A$1:$B$7,2,FALSE)</f>
        <v>200</v>
      </c>
      <c r="L15" t="s">
        <v>60</v>
      </c>
      <c r="M15" t="str">
        <f t="shared" si="1"/>
        <v>AL</v>
      </c>
      <c r="N15" t="str">
        <f t="shared" si="2"/>
        <v>AL</v>
      </c>
    </row>
    <row r="16" spans="2:16" x14ac:dyDescent="0.25">
      <c r="B16">
        <v>9992957</v>
      </c>
      <c r="C16" t="str">
        <f>TEXT(F16,"dddd ")</f>
        <v xml:space="preserve">Sunday </v>
      </c>
      <c r="D16" t="str">
        <f>TEXT(F16,"mmmm")</f>
        <v>February</v>
      </c>
      <c r="E16" t="str">
        <f t="shared" si="0"/>
        <v>10 AM</v>
      </c>
      <c r="F16" s="7">
        <v>41672.443055555559</v>
      </c>
      <c r="G16" t="s">
        <v>19</v>
      </c>
      <c r="H16" s="8" t="str">
        <f>VLOOKUP(G16,'Licence Data'!$B$1:$D$24,2,FALSE)</f>
        <v xml:space="preserve">CHEVY </v>
      </c>
      <c r="I16" t="str">
        <f>VLOOKUP(G16,'Licence Data'!$B$1:$D$24,3,FALSE)</f>
        <v>SPARK</v>
      </c>
      <c r="J16" t="s">
        <v>52</v>
      </c>
      <c r="K16" s="12">
        <f>VLOOKUP(J16,'Service Data'!$A$1:$B$7,2,FALSE)</f>
        <v>30</v>
      </c>
      <c r="L16" t="s">
        <v>59</v>
      </c>
      <c r="M16" t="str">
        <f t="shared" si="1"/>
        <v>BL</v>
      </c>
      <c r="N16" t="str">
        <f t="shared" si="2"/>
        <v>BL</v>
      </c>
    </row>
    <row r="17" spans="2:14" x14ac:dyDescent="0.25">
      <c r="B17">
        <v>9992958</v>
      </c>
      <c r="C17" s="8" t="str">
        <f>TEXT(F17,"dddd ")</f>
        <v xml:space="preserve">Thursday </v>
      </c>
      <c r="D17" s="8" t="str">
        <f>TEXT(F17,"mmmm")</f>
        <v>April</v>
      </c>
      <c r="E17" s="8" t="str">
        <f t="shared" si="0"/>
        <v>10 AM</v>
      </c>
      <c r="F17" s="7">
        <v>41732.443055555559</v>
      </c>
      <c r="G17" t="s">
        <v>97</v>
      </c>
      <c r="H17" s="8" t="str">
        <f>VLOOKUP(G17,'Licence Data'!$B$1:$D$24,2,FALSE)</f>
        <v>TOYOTA</v>
      </c>
      <c r="I17" t="str">
        <f>VLOOKUP(G17,'Licence Data'!$B$1:$D$24,3,FALSE)</f>
        <v>4 RUNNER</v>
      </c>
      <c r="J17" t="s">
        <v>55</v>
      </c>
      <c r="K17" s="12">
        <f>VLOOKUP(J17,'Service Data'!$A$1:$B$7,2,FALSE)</f>
        <v>75</v>
      </c>
      <c r="L17" t="s">
        <v>64</v>
      </c>
      <c r="M17" t="str">
        <f t="shared" si="1"/>
        <v>SH</v>
      </c>
      <c r="N17" t="str">
        <f t="shared" si="2"/>
        <v>SH</v>
      </c>
    </row>
    <row r="18" spans="2:14" x14ac:dyDescent="0.25">
      <c r="B18">
        <v>9992959</v>
      </c>
      <c r="C18" s="8" t="str">
        <f>TEXT(F18,"dddd ")</f>
        <v xml:space="preserve">Friday </v>
      </c>
      <c r="D18" s="8" t="str">
        <f>TEXT(F18,"mmmm")</f>
        <v>April</v>
      </c>
      <c r="E18" s="8" t="str">
        <f t="shared" si="0"/>
        <v>10 AM</v>
      </c>
      <c r="F18" s="7">
        <v>41733.443055555559</v>
      </c>
      <c r="G18" t="s">
        <v>98</v>
      </c>
      <c r="H18" s="8" t="str">
        <f>VLOOKUP(G18,'Licence Data'!$B$1:$D$24,2,FALSE)</f>
        <v>FIAT</v>
      </c>
      <c r="I18">
        <f>VLOOKUP(G18,'Licence Data'!$B$1:$D$24,3,FALSE)</f>
        <v>500</v>
      </c>
      <c r="J18" t="s">
        <v>53</v>
      </c>
      <c r="K18" s="12">
        <f>VLOOKUP(J18,'Service Data'!$A$1:$B$7,2,FALSE)</f>
        <v>200</v>
      </c>
      <c r="L18" t="s">
        <v>60</v>
      </c>
      <c r="M18" t="str">
        <f t="shared" si="1"/>
        <v>AL</v>
      </c>
      <c r="N18" t="str">
        <f t="shared" si="2"/>
        <v>AL</v>
      </c>
    </row>
    <row r="19" spans="2:14" x14ac:dyDescent="0.25">
      <c r="B19">
        <v>9992960</v>
      </c>
      <c r="C19" s="8" t="str">
        <f>TEXT(F19,"dddd ")</f>
        <v xml:space="preserve">Tuesday </v>
      </c>
      <c r="D19" s="8" t="str">
        <f>TEXT(F19,"mmmm")</f>
        <v>August</v>
      </c>
      <c r="E19" s="8" t="str">
        <f t="shared" si="0"/>
        <v>10 AM</v>
      </c>
      <c r="F19" s="7">
        <v>41856.443055555559</v>
      </c>
      <c r="G19" t="s">
        <v>99</v>
      </c>
      <c r="H19" s="8" t="str">
        <f>VLOOKUP(G19,'Licence Data'!$B$1:$D$24,2,FALSE)</f>
        <v>VW</v>
      </c>
      <c r="I19" t="str">
        <f>VLOOKUP(G19,'Licence Data'!$B$1:$D$24,3,FALSE)</f>
        <v>PASSAT</v>
      </c>
      <c r="J19" t="s">
        <v>56</v>
      </c>
      <c r="K19" s="12">
        <f>VLOOKUP(J19,'Service Data'!$A$1:$B$7,2,FALSE)</f>
        <v>95</v>
      </c>
      <c r="L19" t="s">
        <v>64</v>
      </c>
      <c r="M19" t="str">
        <f t="shared" si="1"/>
        <v>SH</v>
      </c>
      <c r="N19" t="str">
        <f t="shared" si="2"/>
        <v>SH</v>
      </c>
    </row>
    <row r="20" spans="2:14" x14ac:dyDescent="0.25">
      <c r="B20">
        <v>9992961</v>
      </c>
      <c r="C20" s="8" t="str">
        <f>TEXT(F20,"dddd ")</f>
        <v xml:space="preserve">Friday </v>
      </c>
      <c r="D20" s="8" t="str">
        <f>TEXT(F20,"mmmm")</f>
        <v>June</v>
      </c>
      <c r="E20" s="8" t="str">
        <f t="shared" si="0"/>
        <v>10 AM</v>
      </c>
      <c r="F20" s="7">
        <v>41796.443055555559</v>
      </c>
      <c r="G20" t="s">
        <v>100</v>
      </c>
      <c r="H20" s="8" t="str">
        <f>VLOOKUP(G20,'Licence Data'!$B$1:$D$24,2,FALSE)</f>
        <v>DODGE</v>
      </c>
      <c r="I20" t="str">
        <f>VLOOKUP(G20,'Licence Data'!$B$1:$D$24,3,FALSE)</f>
        <v>DART</v>
      </c>
      <c r="J20" t="s">
        <v>57</v>
      </c>
      <c r="K20" s="12">
        <f>VLOOKUP(J20,'Service Data'!$A$1:$B$7,2,FALSE)</f>
        <v>25</v>
      </c>
      <c r="L20" t="s">
        <v>64</v>
      </c>
      <c r="M20" t="str">
        <f t="shared" si="1"/>
        <v>SH</v>
      </c>
      <c r="N20" t="str">
        <f t="shared" si="2"/>
        <v>SH</v>
      </c>
    </row>
    <row r="21" spans="2:14" x14ac:dyDescent="0.25">
      <c r="B21">
        <v>9992962</v>
      </c>
      <c r="C21" s="8" t="str">
        <f>TEXT(F21,"dddd ")</f>
        <v xml:space="preserve">Wednesday </v>
      </c>
      <c r="D21" s="8" t="str">
        <f>TEXT(F21,"mmmm")</f>
        <v>May</v>
      </c>
      <c r="E21" s="8" t="str">
        <f t="shared" si="0"/>
        <v>10 AM</v>
      </c>
      <c r="F21" s="7">
        <v>41766.443055555559</v>
      </c>
      <c r="G21" t="s">
        <v>101</v>
      </c>
      <c r="H21" s="8" t="str">
        <f>VLOOKUP(G21,'Licence Data'!$B$1:$D$24,2,FALSE)</f>
        <v>HYUNDAI</v>
      </c>
      <c r="I21" t="str">
        <f>VLOOKUP(G21,'Licence Data'!$B$1:$D$24,3,FALSE)</f>
        <v>SONATA</v>
      </c>
      <c r="J21" t="s">
        <v>56</v>
      </c>
      <c r="K21" s="12">
        <f>VLOOKUP(J21,'Service Data'!$A$1:$B$7,2,FALSE)</f>
        <v>95</v>
      </c>
      <c r="L21" t="s">
        <v>64</v>
      </c>
      <c r="M21" t="str">
        <f t="shared" si="1"/>
        <v>SH</v>
      </c>
      <c r="N21" t="str">
        <f t="shared" si="2"/>
        <v>SH</v>
      </c>
    </row>
    <row r="22" spans="2:14" x14ac:dyDescent="0.25">
      <c r="B22">
        <v>9992963</v>
      </c>
      <c r="C22" s="8" t="str">
        <f>TEXT(F22,"dddd ")</f>
        <v xml:space="preserve">Saturday </v>
      </c>
      <c r="D22" s="8" t="str">
        <f>TEXT(F22,"mmmm")</f>
        <v>February</v>
      </c>
      <c r="E22" s="8" t="str">
        <f t="shared" si="0"/>
        <v>10 AM</v>
      </c>
      <c r="F22" s="7">
        <v>41678.443055555559</v>
      </c>
      <c r="G22" t="s">
        <v>102</v>
      </c>
      <c r="H22" s="8" t="str">
        <f>VLOOKUP(G22,'Licence Data'!$B$1:$D$24,2,FALSE)</f>
        <v>CHEVY</v>
      </c>
      <c r="I22" t="str">
        <f>VLOOKUP(G22,'Licence Data'!$B$1:$D$24,3,FALSE)</f>
        <v>CRUZE</v>
      </c>
      <c r="J22" t="s">
        <v>57</v>
      </c>
      <c r="K22" s="12">
        <f>VLOOKUP(J22,'Service Data'!$A$1:$B$7,2,FALSE)</f>
        <v>25</v>
      </c>
      <c r="L22" t="s">
        <v>64</v>
      </c>
      <c r="M22" t="str">
        <f t="shared" si="1"/>
        <v>SH</v>
      </c>
      <c r="N22" t="str">
        <f t="shared" si="2"/>
        <v>SH</v>
      </c>
    </row>
    <row r="23" spans="2:14" x14ac:dyDescent="0.25">
      <c r="B23">
        <v>9992964</v>
      </c>
      <c r="C23" s="8" t="str">
        <f>TEXT(F23,"dddd ")</f>
        <v xml:space="preserve">Tuesday </v>
      </c>
      <c r="D23" s="8" t="str">
        <f>TEXT(F23,"mmmm")</f>
        <v>January</v>
      </c>
      <c r="E23" s="8" t="str">
        <f t="shared" si="0"/>
        <v>10 AM</v>
      </c>
      <c r="F23" s="7">
        <v>41646.443055555559</v>
      </c>
      <c r="G23" t="s">
        <v>112</v>
      </c>
      <c r="H23" s="8" t="str">
        <f>VLOOKUP(G23,'Licence Data'!$B$1:$D$24,2,FALSE)</f>
        <v>HYUNDAI</v>
      </c>
      <c r="I23" t="str">
        <f>VLOOKUP(G23,'Licence Data'!$B$1:$D$24,3,FALSE)</f>
        <v>SONATA</v>
      </c>
      <c r="J23" t="s">
        <v>57</v>
      </c>
      <c r="K23" s="12">
        <f>VLOOKUP(J23,'Service Data'!$A$1:$B$7,2,FALSE)</f>
        <v>25</v>
      </c>
      <c r="L23" t="s">
        <v>64</v>
      </c>
      <c r="M23" t="str">
        <f t="shared" si="1"/>
        <v>SH</v>
      </c>
      <c r="N23" t="str">
        <f t="shared" si="2"/>
        <v>SH</v>
      </c>
    </row>
    <row r="24" spans="2:14" x14ac:dyDescent="0.25">
      <c r="B24">
        <v>9992965</v>
      </c>
      <c r="C24" s="8" t="str">
        <f>TEXT(F24,"dddd ")</f>
        <v xml:space="preserve">Friday </v>
      </c>
      <c r="D24" s="8" t="str">
        <f>TEXT(F24,"mmmm")</f>
        <v>March</v>
      </c>
      <c r="E24" s="8" t="str">
        <f t="shared" si="0"/>
        <v>10 AM</v>
      </c>
      <c r="F24" s="7">
        <v>41705.443055555559</v>
      </c>
      <c r="G24" t="s">
        <v>113</v>
      </c>
      <c r="H24" s="8" t="str">
        <f>VLOOKUP(G24,'Licence Data'!$B$1:$D$24,2,FALSE)</f>
        <v>HYUNDAI</v>
      </c>
      <c r="I24" t="str">
        <f>VLOOKUP(G24,'Licence Data'!$B$1:$D$24,3,FALSE)</f>
        <v>SONATA</v>
      </c>
      <c r="J24" t="s">
        <v>57</v>
      </c>
      <c r="K24" s="12">
        <f>VLOOKUP(J24,'Service Data'!$A$1:$B$7,2,FALSE)</f>
        <v>25</v>
      </c>
      <c r="L24" t="s">
        <v>64</v>
      </c>
      <c r="M24" t="str">
        <f t="shared" si="1"/>
        <v>SH</v>
      </c>
      <c r="N24" t="str">
        <f t="shared" si="2"/>
        <v>SH</v>
      </c>
    </row>
    <row r="25" spans="2:14" x14ac:dyDescent="0.25">
      <c r="B25">
        <v>9992966</v>
      </c>
      <c r="C25" s="8" t="str">
        <f>TEXT(F25,"dddd ")</f>
        <v xml:space="preserve">Monday </v>
      </c>
      <c r="D25" s="8" t="str">
        <f>TEXT(F25,"mmmm")</f>
        <v>April</v>
      </c>
      <c r="E25" s="8" t="str">
        <f t="shared" si="0"/>
        <v>10 AM</v>
      </c>
      <c r="F25" s="7">
        <v>41736.443055555559</v>
      </c>
      <c r="G25" t="s">
        <v>114</v>
      </c>
      <c r="H25" s="8" t="str">
        <f>VLOOKUP(G25,'Licence Data'!$B$1:$D$24,2,FALSE)</f>
        <v>FIAT</v>
      </c>
      <c r="I25">
        <f>VLOOKUP(G25,'Licence Data'!$B$1:$D$24,3,FALSE)</f>
        <v>500</v>
      </c>
      <c r="J25" t="s">
        <v>57</v>
      </c>
      <c r="K25" s="12">
        <f>VLOOKUP(J25,'Service Data'!$A$1:$B$7,2,FALSE)</f>
        <v>25</v>
      </c>
      <c r="L25" t="s">
        <v>64</v>
      </c>
      <c r="M25" t="str">
        <f t="shared" si="1"/>
        <v>SH</v>
      </c>
      <c r="N25" t="str">
        <f t="shared" si="2"/>
        <v>SH</v>
      </c>
    </row>
    <row r="26" spans="2:14" x14ac:dyDescent="0.25">
      <c r="B26">
        <v>9993017</v>
      </c>
      <c r="C26" t="str">
        <f>TEXT(F26,"dddd ")</f>
        <v xml:space="preserve">Tuesday </v>
      </c>
      <c r="D26" t="str">
        <f>TEXT(F26,"mmmm")</f>
        <v>August</v>
      </c>
      <c r="E26" t="str">
        <f t="shared" si="0"/>
        <v>07 AM</v>
      </c>
      <c r="F26" s="7">
        <v>41856.297222222223</v>
      </c>
      <c r="G26" t="s">
        <v>20</v>
      </c>
      <c r="H26" s="8" t="str">
        <f>VLOOKUP(G26,'Licence Data'!$B$1:$D$24,2,FALSE)</f>
        <v>NISSAN</v>
      </c>
      <c r="I26" t="str">
        <f>VLOOKUP(G26,'Licence Data'!$B$1:$D$24,3,FALSE)</f>
        <v>ROGUE</v>
      </c>
      <c r="J26" t="s">
        <v>56</v>
      </c>
      <c r="K26" s="12">
        <f>VLOOKUP(J26,'Service Data'!$A$1:$B$7,2,FALSE)</f>
        <v>95</v>
      </c>
      <c r="L26" t="s">
        <v>64</v>
      </c>
      <c r="M26" t="str">
        <f t="shared" si="1"/>
        <v>SH</v>
      </c>
      <c r="N26" t="str">
        <f t="shared" si="2"/>
        <v>SH</v>
      </c>
    </row>
    <row r="27" spans="2:14" x14ac:dyDescent="0.25">
      <c r="B27">
        <v>9993018</v>
      </c>
      <c r="C27" t="str">
        <f>TEXT(F27,"dddd ")</f>
        <v xml:space="preserve">Thursday </v>
      </c>
      <c r="D27" t="str">
        <f>TEXT(F27,"mmmm")</f>
        <v>February</v>
      </c>
      <c r="E27" t="str">
        <f t="shared" si="0"/>
        <v>07 AM</v>
      </c>
      <c r="F27" s="7">
        <v>41676.311111111114</v>
      </c>
      <c r="G27" t="s">
        <v>18</v>
      </c>
      <c r="H27" s="8" t="str">
        <f>VLOOKUP(G27,'Licence Data'!$B$1:$D$24,2,FALSE)</f>
        <v>NISSAN</v>
      </c>
      <c r="I27" t="str">
        <f>VLOOKUP(G27,'Licence Data'!$B$1:$D$24,3,FALSE)</f>
        <v>SENTRA</v>
      </c>
      <c r="J27" t="s">
        <v>53</v>
      </c>
      <c r="K27" s="12">
        <f>VLOOKUP(J27,'Service Data'!$A$1:$B$7,2,FALSE)</f>
        <v>200</v>
      </c>
      <c r="L27" t="s">
        <v>59</v>
      </c>
      <c r="M27" t="str">
        <f t="shared" si="1"/>
        <v>BL</v>
      </c>
      <c r="N27" t="str">
        <f t="shared" si="2"/>
        <v>BL</v>
      </c>
    </row>
    <row r="28" spans="2:14" x14ac:dyDescent="0.25">
      <c r="B28">
        <v>9993019</v>
      </c>
      <c r="C28" t="str">
        <f>TEXT(F28,"dddd ")</f>
        <v xml:space="preserve">Friday </v>
      </c>
      <c r="D28" t="str">
        <f>TEXT(F28,"mmmm")</f>
        <v>June</v>
      </c>
      <c r="E28" t="str">
        <f t="shared" si="0"/>
        <v>07 AM</v>
      </c>
      <c r="F28" s="7">
        <v>41796.311805555553</v>
      </c>
      <c r="G28" t="s">
        <v>12</v>
      </c>
      <c r="H28" s="8" t="str">
        <f>VLOOKUP(G28,'Licence Data'!$B$1:$D$24,2,FALSE)</f>
        <v>FORD</v>
      </c>
      <c r="I28" t="str">
        <f>VLOOKUP(G28,'Licence Data'!$B$1:$D$24,3,FALSE)</f>
        <v>F150</v>
      </c>
      <c r="J28" t="s">
        <v>57</v>
      </c>
      <c r="K28" s="12">
        <f>VLOOKUP(J28,'Service Data'!$A$1:$B$7,2,FALSE)</f>
        <v>25</v>
      </c>
      <c r="L28" t="s">
        <v>64</v>
      </c>
      <c r="M28" t="str">
        <f t="shared" si="1"/>
        <v>SH</v>
      </c>
      <c r="N28" t="str">
        <f t="shared" si="2"/>
        <v>SH</v>
      </c>
    </row>
    <row r="29" spans="2:14" x14ac:dyDescent="0.25">
      <c r="B29">
        <v>9993504</v>
      </c>
      <c r="C29" t="str">
        <f>TEXT(F29,"dddd ")</f>
        <v xml:space="preserve">Monday </v>
      </c>
      <c r="D29" t="str">
        <f>TEXT(F29,"mmmm")</f>
        <v>January</v>
      </c>
      <c r="E29" t="str">
        <f t="shared" si="0"/>
        <v>09 AM</v>
      </c>
      <c r="F29" s="7">
        <v>41659.382638888892</v>
      </c>
      <c r="G29" t="s">
        <v>20</v>
      </c>
      <c r="H29" s="8" t="str">
        <f>VLOOKUP(G29,'Licence Data'!$B$1:$D$24,2,FALSE)</f>
        <v>NISSAN</v>
      </c>
      <c r="I29" t="str">
        <f>VLOOKUP(G29,'Licence Data'!$B$1:$D$24,3,FALSE)</f>
        <v>ROGUE</v>
      </c>
      <c r="J29" t="s">
        <v>52</v>
      </c>
      <c r="K29" s="12">
        <f>VLOOKUP(J29,'Service Data'!$A$1:$B$7,2,FALSE)</f>
        <v>30</v>
      </c>
      <c r="L29" t="s">
        <v>59</v>
      </c>
      <c r="M29" t="str">
        <f t="shared" si="1"/>
        <v>BL</v>
      </c>
      <c r="N29" t="str">
        <f t="shared" si="2"/>
        <v>BL</v>
      </c>
    </row>
    <row r="30" spans="2:14" x14ac:dyDescent="0.25">
      <c r="B30">
        <v>9994620</v>
      </c>
      <c r="C30" t="str">
        <f>TEXT(F30,"dddd ")</f>
        <v xml:space="preserve">Monday </v>
      </c>
      <c r="D30" t="str">
        <f>TEXT(F30,"mmmm")</f>
        <v>January</v>
      </c>
      <c r="E30" t="str">
        <f t="shared" si="0"/>
        <v>10 AM</v>
      </c>
      <c r="F30" t="s">
        <v>7</v>
      </c>
      <c r="G30" t="s">
        <v>19</v>
      </c>
      <c r="H30" s="8" t="str">
        <f>VLOOKUP(G30,'Licence Data'!$B$1:$D$24,2,FALSE)</f>
        <v xml:space="preserve">CHEVY </v>
      </c>
      <c r="I30" t="str">
        <f>VLOOKUP(G30,'Licence Data'!$B$1:$D$24,3,FALSE)</f>
        <v>SPARK</v>
      </c>
      <c r="J30" t="s">
        <v>52</v>
      </c>
      <c r="K30" s="12">
        <f>VLOOKUP(J30,'Service Data'!$A$1:$B$7,2,FALSE)</f>
        <v>30</v>
      </c>
      <c r="L30" t="s">
        <v>59</v>
      </c>
      <c r="M30" t="str">
        <f t="shared" si="1"/>
        <v>BL</v>
      </c>
      <c r="N30" t="str">
        <f t="shared" si="2"/>
        <v>BL</v>
      </c>
    </row>
    <row r="31" spans="2:14" x14ac:dyDescent="0.25">
      <c r="B31">
        <v>9994621</v>
      </c>
      <c r="C31" t="str">
        <f>TEXT(F31,"dddd ")</f>
        <v xml:space="preserve">Monday </v>
      </c>
      <c r="D31" t="str">
        <f>TEXT(F31,"mmmm")</f>
        <v>January</v>
      </c>
      <c r="E31" t="str">
        <f t="shared" si="0"/>
        <v>10 AM</v>
      </c>
      <c r="F31" t="s">
        <v>8</v>
      </c>
      <c r="G31" t="s">
        <v>21</v>
      </c>
      <c r="H31" s="8" t="str">
        <f>VLOOKUP(G31,'Licence Data'!$B$1:$D$24,2,FALSE)</f>
        <v>DODGE</v>
      </c>
      <c r="I31" t="str">
        <f>VLOOKUP(G31,'Licence Data'!$B$1:$D$24,3,FALSE)</f>
        <v>DART</v>
      </c>
      <c r="J31" t="s">
        <v>56</v>
      </c>
      <c r="K31" s="12">
        <f>VLOOKUP(J31,'Service Data'!$A$1:$B$7,2,FALSE)</f>
        <v>95</v>
      </c>
      <c r="L31" t="s">
        <v>64</v>
      </c>
      <c r="M31" t="str">
        <f t="shared" si="1"/>
        <v>SH</v>
      </c>
      <c r="N31" t="str">
        <f t="shared" si="2"/>
        <v>SH</v>
      </c>
    </row>
    <row r="32" spans="2:14" x14ac:dyDescent="0.25">
      <c r="B32">
        <v>9994801</v>
      </c>
      <c r="C32" t="str">
        <f>TEXT(F32,"dddd ")</f>
        <v xml:space="preserve">Wednesday </v>
      </c>
      <c r="D32" t="str">
        <f>TEXT(F32,"mmmm")</f>
        <v>May</v>
      </c>
      <c r="E32" t="str">
        <f t="shared" si="0"/>
        <v>09 AM</v>
      </c>
      <c r="F32" s="7">
        <v>41780.384027777778</v>
      </c>
      <c r="G32" t="s">
        <v>11</v>
      </c>
      <c r="H32" s="8" t="str">
        <f>VLOOKUP(G32,'Licence Data'!$B$1:$D$24,2,FALSE)</f>
        <v>TOYOTA</v>
      </c>
      <c r="I32" t="str">
        <f>VLOOKUP(G32,'Licence Data'!$B$1:$D$24,3,FALSE)</f>
        <v>4 RUNNER</v>
      </c>
      <c r="J32" t="s">
        <v>52</v>
      </c>
      <c r="K32" s="12">
        <f>VLOOKUP(J32,'Service Data'!$A$1:$B$7,2,FALSE)</f>
        <v>30</v>
      </c>
      <c r="L32" t="s">
        <v>59</v>
      </c>
      <c r="M32" t="str">
        <f t="shared" si="1"/>
        <v>BL</v>
      </c>
      <c r="N32" t="str">
        <f t="shared" si="2"/>
        <v>BL</v>
      </c>
    </row>
    <row r="33" spans="2:14" x14ac:dyDescent="0.25">
      <c r="B33">
        <v>9994802</v>
      </c>
      <c r="C33" t="str">
        <f>TEXT(F33,"dddd ")</f>
        <v xml:space="preserve">Monday </v>
      </c>
      <c r="D33" t="str">
        <f>TEXT(F33,"mmmm")</f>
        <v>January</v>
      </c>
      <c r="E33" t="str">
        <f t="shared" si="0"/>
        <v>09 AM</v>
      </c>
      <c r="F33" t="s">
        <v>9</v>
      </c>
      <c r="G33" t="s">
        <v>23</v>
      </c>
      <c r="H33" s="8" t="str">
        <f>VLOOKUP(G33,'Licence Data'!$B$1:$D$24,2,FALSE)</f>
        <v>VW</v>
      </c>
      <c r="I33" t="str">
        <f>VLOOKUP(G33,'Licence Data'!$B$1:$D$24,3,FALSE)</f>
        <v>PASSAT</v>
      </c>
      <c r="J33" t="s">
        <v>52</v>
      </c>
      <c r="K33" s="12">
        <f>VLOOKUP(J33,'Service Data'!$A$1:$B$7,2,FALSE)</f>
        <v>30</v>
      </c>
      <c r="L33" t="s">
        <v>59</v>
      </c>
      <c r="M33" t="str">
        <f t="shared" si="1"/>
        <v>BL</v>
      </c>
      <c r="N33" t="str">
        <f t="shared" si="2"/>
        <v>BL</v>
      </c>
    </row>
    <row r="34" spans="2:14" x14ac:dyDescent="0.25">
      <c r="B34">
        <v>9994809</v>
      </c>
      <c r="C34" t="str">
        <f>TEXT(F34,"dddd ")</f>
        <v xml:space="preserve">Friday </v>
      </c>
      <c r="D34" t="str">
        <f>TEXT(F34,"mmmm")</f>
        <v>May</v>
      </c>
      <c r="E34" t="str">
        <f t="shared" si="0"/>
        <v>09 AM</v>
      </c>
      <c r="F34" s="7">
        <v>41782.402777777781</v>
      </c>
      <c r="G34" t="s">
        <v>22</v>
      </c>
      <c r="H34" s="8" t="str">
        <f>VLOOKUP(G34,'Licence Data'!$B$1:$D$24,2,FALSE)</f>
        <v>FIAT</v>
      </c>
      <c r="I34">
        <f>VLOOKUP(G34,'Licence Data'!$B$1:$D$24,3,FALSE)</f>
        <v>500</v>
      </c>
      <c r="J34" t="s">
        <v>55</v>
      </c>
      <c r="K34" s="12">
        <f>VLOOKUP(J34,'Service Data'!$A$1:$B$7,2,FALSE)</f>
        <v>75</v>
      </c>
      <c r="L34" t="s">
        <v>73</v>
      </c>
      <c r="M34" t="str">
        <f t="shared" si="1"/>
        <v>CL</v>
      </c>
      <c r="N34" t="str">
        <f t="shared" si="2"/>
        <v>CL</v>
      </c>
    </row>
    <row r="35" spans="2:14" x14ac:dyDescent="0.25">
      <c r="B35">
        <v>10009194</v>
      </c>
      <c r="C35" t="str">
        <f>TEXT(F35,"dddd ")</f>
        <v xml:space="preserve">Wednesday </v>
      </c>
      <c r="D35" t="str">
        <f>TEXT(F35,"mmmm")</f>
        <v>September</v>
      </c>
      <c r="E35" t="str">
        <f t="shared" si="0"/>
        <v>12 AM</v>
      </c>
      <c r="F35" s="7">
        <v>41906.037499999999</v>
      </c>
      <c r="G35" t="s">
        <v>18</v>
      </c>
      <c r="H35" s="8" t="str">
        <f>VLOOKUP(G35,'Licence Data'!$B$1:$D$24,2,FALSE)</f>
        <v>NISSAN</v>
      </c>
      <c r="I35" t="str">
        <f>VLOOKUP(G35,'Licence Data'!$B$1:$D$24,3,FALSE)</f>
        <v>SENTRA</v>
      </c>
      <c r="J35" t="s">
        <v>52</v>
      </c>
      <c r="K35" s="12">
        <f>VLOOKUP(J35,'Service Data'!$A$1:$B$7,2,FALSE)</f>
        <v>30</v>
      </c>
      <c r="L35" t="s">
        <v>59</v>
      </c>
      <c r="M35" t="str">
        <f t="shared" si="1"/>
        <v>BL</v>
      </c>
      <c r="N35" t="str">
        <f t="shared" si="2"/>
        <v>BL</v>
      </c>
    </row>
    <row r="36" spans="2:14" x14ac:dyDescent="0.25">
      <c r="B36">
        <v>10009195</v>
      </c>
      <c r="C36" t="str">
        <f>TEXT(F36,"dddd ")</f>
        <v xml:space="preserve">Thursday </v>
      </c>
      <c r="D36" t="str">
        <f>TEXT(F36,"mmmm")</f>
        <v>January</v>
      </c>
      <c r="E36" t="str">
        <f t="shared" si="0"/>
        <v>01 AM</v>
      </c>
      <c r="F36" s="7">
        <v>41669.072222222225</v>
      </c>
      <c r="G36" t="s">
        <v>11</v>
      </c>
      <c r="H36" s="8" t="str">
        <f>VLOOKUP(G36,'Licence Data'!$B$1:$D$24,2,FALSE)</f>
        <v>TOYOTA</v>
      </c>
      <c r="I36" t="str">
        <f>VLOOKUP(G36,'Licence Data'!$B$1:$D$24,3,FALSE)</f>
        <v>4 RUNNER</v>
      </c>
      <c r="J36" t="s">
        <v>52</v>
      </c>
      <c r="K36" s="12">
        <f>VLOOKUP(J36,'Service Data'!$A$1:$B$7,2,FALSE)</f>
        <v>30</v>
      </c>
      <c r="L36" t="s">
        <v>59</v>
      </c>
      <c r="M36" t="str">
        <f t="shared" si="1"/>
        <v>BL</v>
      </c>
      <c r="N36" t="str">
        <f t="shared" si="2"/>
        <v>BL</v>
      </c>
    </row>
    <row r="37" spans="2:14" x14ac:dyDescent="0.25">
      <c r="B37">
        <v>10009196</v>
      </c>
      <c r="C37" t="str">
        <f>TEXT(F37,"dddd ")</f>
        <v xml:space="preserve">Thursday </v>
      </c>
      <c r="D37" t="str">
        <f>TEXT(F37,"mmmm")</f>
        <v>February</v>
      </c>
      <c r="E37" t="str">
        <f t="shared" si="0"/>
        <v>01 AM</v>
      </c>
      <c r="F37" s="7">
        <v>41676.07708333333</v>
      </c>
      <c r="G37" t="s">
        <v>18</v>
      </c>
      <c r="H37" s="8" t="str">
        <f>VLOOKUP(G37,'Licence Data'!$B$1:$D$24,2,FALSE)</f>
        <v>NISSAN</v>
      </c>
      <c r="I37" t="str">
        <f>VLOOKUP(G37,'Licence Data'!$B$1:$D$24,3,FALSE)</f>
        <v>SENTRA</v>
      </c>
      <c r="J37" t="s">
        <v>57</v>
      </c>
      <c r="K37" s="12">
        <f>VLOOKUP(J37,'Service Data'!$A$1:$B$7,2,FALSE)</f>
        <v>25</v>
      </c>
      <c r="L37" t="s">
        <v>64</v>
      </c>
      <c r="M37" t="str">
        <f t="shared" si="1"/>
        <v>SH</v>
      </c>
      <c r="N37" t="str">
        <f t="shared" si="2"/>
        <v>SH</v>
      </c>
    </row>
    <row r="38" spans="2:14" x14ac:dyDescent="0.25">
      <c r="B38">
        <v>10009197</v>
      </c>
      <c r="C38" t="str">
        <f>TEXT(F38,"dddd ")</f>
        <v xml:space="preserve">Monday </v>
      </c>
      <c r="D38" t="str">
        <f>TEXT(F38,"mmmm")</f>
        <v>July</v>
      </c>
      <c r="E38" t="str">
        <f t="shared" si="0"/>
        <v>01 AM</v>
      </c>
      <c r="F38" s="7">
        <v>41827.082638888889</v>
      </c>
      <c r="G38" t="s">
        <v>14</v>
      </c>
      <c r="H38" s="8" t="str">
        <f>VLOOKUP(G38,'Licence Data'!$B$1:$D$24,2,FALSE)</f>
        <v>HYUNDAI</v>
      </c>
      <c r="I38" t="str">
        <f>VLOOKUP(G38,'Licence Data'!$B$1:$D$24,3,FALSE)</f>
        <v>SONATA</v>
      </c>
      <c r="J38" t="s">
        <v>52</v>
      </c>
      <c r="K38" s="12">
        <f>VLOOKUP(J38,'Service Data'!$A$1:$B$7,2,FALSE)</f>
        <v>30</v>
      </c>
      <c r="L38" t="s">
        <v>59</v>
      </c>
      <c r="M38" t="str">
        <f t="shared" si="1"/>
        <v>BL</v>
      </c>
      <c r="N38" t="str">
        <f t="shared" si="2"/>
        <v>BL</v>
      </c>
    </row>
    <row r="39" spans="2:14" x14ac:dyDescent="0.25">
      <c r="B39">
        <f>COUNT(Table2[Work Order '#])</f>
        <v>35</v>
      </c>
      <c r="K39" s="24"/>
      <c r="L39">
        <f>COUNTIF(Table2[MECH],"BL")</f>
        <v>16</v>
      </c>
    </row>
    <row r="40" spans="2:14" x14ac:dyDescent="0.25">
      <c r="J40" s="12"/>
    </row>
  </sheetData>
  <conditionalFormatting sqref="B4:L3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{0476EAC9-AF84-4871-9565-41C7039F8C17}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6EAC9-AF84-4871-9565-41C7039F8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B4:L38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9BAE-5F3B-4087-BD6C-7EE08BDD88DA}">
  <dimension ref="A1:AG54"/>
  <sheetViews>
    <sheetView zoomScaleNormal="100" zoomScaleSheetLayoutView="62" workbookViewId="0">
      <selection activeCell="L11" sqref="L11"/>
    </sheetView>
  </sheetViews>
  <sheetFormatPr defaultRowHeight="15" x14ac:dyDescent="0.25"/>
  <cols>
    <col min="1" max="1" width="13.140625" bestFit="1" customWidth="1"/>
    <col min="2" max="2" width="21.140625" bestFit="1" customWidth="1"/>
    <col min="3" max="3" width="9" bestFit="1" customWidth="1"/>
    <col min="4" max="4" width="12" bestFit="1" customWidth="1"/>
    <col min="5" max="5" width="10.28515625" bestFit="1" customWidth="1"/>
    <col min="6" max="6" width="10.5703125" bestFit="1" customWidth="1"/>
    <col min="7" max="7" width="14.85546875" bestFit="1" customWidth="1"/>
    <col min="8" max="8" width="11.28515625" bestFit="1" customWidth="1"/>
    <col min="9" max="9" width="9" bestFit="1" customWidth="1"/>
    <col min="10" max="10" width="13.85546875" bestFit="1" customWidth="1"/>
    <col min="11" max="11" width="8.42578125" bestFit="1" customWidth="1"/>
    <col min="12" max="12" width="12" bestFit="1" customWidth="1"/>
    <col min="13" max="13" width="10.28515625" bestFit="1" customWidth="1"/>
    <col min="14" max="14" width="11.42578125" bestFit="1" customWidth="1"/>
    <col min="15" max="15" width="8" bestFit="1" customWidth="1"/>
    <col min="16" max="16" width="12" bestFit="1" customWidth="1"/>
    <col min="17" max="17" width="9" bestFit="1" customWidth="1"/>
    <col min="18" max="18" width="10.140625" bestFit="1" customWidth="1"/>
    <col min="19" max="19" width="8" bestFit="1" customWidth="1"/>
    <col min="20" max="20" width="10.28515625" bestFit="1" customWidth="1"/>
    <col min="21" max="21" width="14.85546875" bestFit="1" customWidth="1"/>
    <col min="22" max="22" width="9.7109375" bestFit="1" customWidth="1"/>
    <col min="23" max="23" width="12" bestFit="1" customWidth="1"/>
    <col min="24" max="24" width="10.28515625" bestFit="1" customWidth="1"/>
    <col min="25" max="25" width="10" bestFit="1" customWidth="1"/>
    <col min="26" max="26" width="10.28515625" bestFit="1" customWidth="1"/>
    <col min="27" max="27" width="9" bestFit="1" customWidth="1"/>
    <col min="28" max="28" width="9.28515625" bestFit="1" customWidth="1"/>
    <col min="29" max="29" width="14.85546875" bestFit="1" customWidth="1"/>
    <col min="30" max="30" width="12" bestFit="1" customWidth="1"/>
    <col min="31" max="31" width="12.7109375" bestFit="1" customWidth="1"/>
    <col min="32" max="32" width="10.28515625" bestFit="1" customWidth="1"/>
    <col min="33" max="33" width="15.85546875" bestFit="1" customWidth="1"/>
    <col min="34" max="34" width="11.28515625" bestFit="1" customWidth="1"/>
  </cols>
  <sheetData>
    <row r="1" spans="1:33" x14ac:dyDescent="0.25"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x14ac:dyDescent="0.25"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x14ac:dyDescent="0.25">
      <c r="A3" s="9" t="s">
        <v>93</v>
      </c>
      <c r="B3" t="s">
        <v>95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1:33" x14ac:dyDescent="0.25">
      <c r="A4" s="15" t="s">
        <v>116</v>
      </c>
      <c r="B4" s="8">
        <v>4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33" x14ac:dyDescent="0.25">
      <c r="A5" s="15" t="s">
        <v>117</v>
      </c>
      <c r="B5" s="8">
        <v>7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 spans="1:33" x14ac:dyDescent="0.25">
      <c r="A6" s="15" t="s">
        <v>118</v>
      </c>
      <c r="B6" s="8">
        <v>6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spans="1:33" x14ac:dyDescent="0.25">
      <c r="A7" s="15" t="s">
        <v>119</v>
      </c>
      <c r="B7" s="8">
        <v>13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x14ac:dyDescent="0.25">
      <c r="A8" s="15" t="s">
        <v>120</v>
      </c>
      <c r="B8" s="8">
        <v>1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x14ac:dyDescent="0.25">
      <c r="A9" s="15" t="s">
        <v>121</v>
      </c>
      <c r="B9" s="8">
        <v>1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x14ac:dyDescent="0.25">
      <c r="A10" s="15" t="s">
        <v>122</v>
      </c>
      <c r="B10" s="8">
        <v>3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x14ac:dyDescent="0.25">
      <c r="A11" s="15" t="s">
        <v>72</v>
      </c>
      <c r="B11" s="8">
        <v>35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x14ac:dyDescent="0.25"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x14ac:dyDescent="0.25"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x14ac:dyDescent="0.25"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x14ac:dyDescent="0.25"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x14ac:dyDescent="0.25"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3:33" x14ac:dyDescent="0.25"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3:33" x14ac:dyDescent="0.25"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3:33" x14ac:dyDescent="0.25"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3:33" x14ac:dyDescent="0.25"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3:33" x14ac:dyDescent="0.25"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3:33" x14ac:dyDescent="0.25"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3:33" x14ac:dyDescent="0.25"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3:33" x14ac:dyDescent="0.25"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3:33" x14ac:dyDescent="0.25"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3:33" x14ac:dyDescent="0.25"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3:33" x14ac:dyDescent="0.25"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3:33" x14ac:dyDescent="0.25"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3:33" x14ac:dyDescent="0.25"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3:33" x14ac:dyDescent="0.25"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3:33" x14ac:dyDescent="0.25"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3:33" x14ac:dyDescent="0.25"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3:33" x14ac:dyDescent="0.25"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3:33" x14ac:dyDescent="0.25"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3:33" x14ac:dyDescent="0.25"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3:33" x14ac:dyDescent="0.25"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3:33" x14ac:dyDescent="0.25"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3:33" x14ac:dyDescent="0.25"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3:33" x14ac:dyDescent="0.25"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3:33" x14ac:dyDescent="0.25"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3:33" x14ac:dyDescent="0.25"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3:33" x14ac:dyDescent="0.25"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3:33" x14ac:dyDescent="0.25"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3:33" x14ac:dyDescent="0.25"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3:33" x14ac:dyDescent="0.25"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3:33" x14ac:dyDescent="0.25"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3:33" x14ac:dyDescent="0.25"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3:33" x14ac:dyDescent="0.25"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3:33" x14ac:dyDescent="0.25"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3:33" x14ac:dyDescent="0.25"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3:33" x14ac:dyDescent="0.25"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13:33" x14ac:dyDescent="0.25"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3:33" x14ac:dyDescent="0.25"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3:33" x14ac:dyDescent="0.25"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</sheetData>
  <pageMargins left="0.7" right="0.7" top="0.75" bottom="0.75" header="0.3" footer="0.3"/>
  <pageSetup scale="47" orientation="portrait" r:id="rId2"/>
  <colBreaks count="1" manualBreakCount="1">
    <brk id="12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A25" sqref="A25"/>
    </sheetView>
  </sheetViews>
  <sheetFormatPr defaultRowHeight="15" x14ac:dyDescent="0.25"/>
  <cols>
    <col min="1" max="2" width="14.7109375" customWidth="1"/>
    <col min="4" max="4" width="11.5703125" customWidth="1"/>
  </cols>
  <sheetData>
    <row r="1" spans="1:4" x14ac:dyDescent="0.25">
      <c r="A1" s="2" t="s">
        <v>47</v>
      </c>
      <c r="B1" s="2" t="s">
        <v>90</v>
      </c>
      <c r="C1" s="2" t="s">
        <v>48</v>
      </c>
      <c r="D1" s="2" t="s">
        <v>49</v>
      </c>
    </row>
    <row r="2" spans="1:4" x14ac:dyDescent="0.25">
      <c r="A2" t="s">
        <v>76</v>
      </c>
      <c r="B2" t="str">
        <f>RIGHT(A2,LEN(A2)-4)</f>
        <v>AB12AC</v>
      </c>
      <c r="C2" t="s">
        <v>24</v>
      </c>
      <c r="D2" s="1" t="s">
        <v>25</v>
      </c>
    </row>
    <row r="3" spans="1:4" x14ac:dyDescent="0.25">
      <c r="A3" t="s">
        <v>77</v>
      </c>
      <c r="B3" t="str">
        <f t="shared" ref="B3:B20" si="0">RIGHT(A3,LEN(A3)-4)</f>
        <v>34BV23</v>
      </c>
      <c r="C3" t="s">
        <v>26</v>
      </c>
      <c r="D3" s="1" t="s">
        <v>27</v>
      </c>
    </row>
    <row r="4" spans="1:4" x14ac:dyDescent="0.25">
      <c r="A4" t="s">
        <v>83</v>
      </c>
      <c r="B4" t="str">
        <f t="shared" si="0"/>
        <v>56BBCA</v>
      </c>
      <c r="C4" t="s">
        <v>28</v>
      </c>
      <c r="D4" s="1" t="s">
        <v>29</v>
      </c>
    </row>
    <row r="5" spans="1:4" x14ac:dyDescent="0.25">
      <c r="A5" t="s">
        <v>84</v>
      </c>
      <c r="B5" t="str">
        <f t="shared" si="0"/>
        <v>776YTH</v>
      </c>
      <c r="C5" t="s">
        <v>28</v>
      </c>
      <c r="D5" s="1" t="s">
        <v>30</v>
      </c>
    </row>
    <row r="6" spans="1:4" x14ac:dyDescent="0.25">
      <c r="A6" t="s">
        <v>85</v>
      </c>
      <c r="B6" t="str">
        <f t="shared" si="0"/>
        <v>89KK6Y</v>
      </c>
      <c r="C6" t="s">
        <v>31</v>
      </c>
      <c r="D6" s="1" t="s">
        <v>32</v>
      </c>
    </row>
    <row r="7" spans="1:4" x14ac:dyDescent="0.25">
      <c r="A7" t="s">
        <v>86</v>
      </c>
      <c r="B7" t="str">
        <f t="shared" si="0"/>
        <v>776NHJ</v>
      </c>
      <c r="C7" t="s">
        <v>33</v>
      </c>
      <c r="D7" s="1" t="s">
        <v>34</v>
      </c>
    </row>
    <row r="8" spans="1:4" x14ac:dyDescent="0.25">
      <c r="A8" t="s">
        <v>87</v>
      </c>
      <c r="B8" t="str">
        <f t="shared" si="0"/>
        <v>899HY4</v>
      </c>
      <c r="C8" t="s">
        <v>33</v>
      </c>
      <c r="D8" s="1" t="s">
        <v>35</v>
      </c>
    </row>
    <row r="9" spans="1:4" x14ac:dyDescent="0.25">
      <c r="A9" t="s">
        <v>88</v>
      </c>
      <c r="B9" t="str">
        <f t="shared" si="0"/>
        <v>87JN33</v>
      </c>
      <c r="C9" t="s">
        <v>26</v>
      </c>
      <c r="D9" s="1" t="s">
        <v>36</v>
      </c>
    </row>
    <row r="10" spans="1:4" x14ac:dyDescent="0.25">
      <c r="A10" t="s">
        <v>89</v>
      </c>
      <c r="B10" t="str">
        <f t="shared" si="0"/>
        <v>23RF65</v>
      </c>
      <c r="C10" t="s">
        <v>37</v>
      </c>
      <c r="D10" s="1" t="s">
        <v>38</v>
      </c>
    </row>
    <row r="11" spans="1:4" x14ac:dyDescent="0.25">
      <c r="A11" t="s">
        <v>82</v>
      </c>
      <c r="B11" t="str">
        <f t="shared" si="0"/>
        <v>887NHA</v>
      </c>
      <c r="C11" t="s">
        <v>39</v>
      </c>
      <c r="D11" s="1" t="s">
        <v>40</v>
      </c>
    </row>
    <row r="12" spans="1:4" x14ac:dyDescent="0.25">
      <c r="A12" t="s">
        <v>81</v>
      </c>
      <c r="B12" t="str">
        <f t="shared" si="0"/>
        <v>12RU76</v>
      </c>
      <c r="C12" t="s">
        <v>37</v>
      </c>
      <c r="D12" s="1" t="s">
        <v>41</v>
      </c>
    </row>
    <row r="13" spans="1:4" x14ac:dyDescent="0.25">
      <c r="A13" t="s">
        <v>80</v>
      </c>
      <c r="B13" t="str">
        <f t="shared" si="0"/>
        <v>90YT64</v>
      </c>
      <c r="C13" t="s">
        <v>42</v>
      </c>
      <c r="D13" s="1" t="s">
        <v>43</v>
      </c>
    </row>
    <row r="14" spans="1:4" x14ac:dyDescent="0.25">
      <c r="A14" t="s">
        <v>79</v>
      </c>
      <c r="B14" t="str">
        <f t="shared" si="0"/>
        <v>22ETY8</v>
      </c>
      <c r="C14" t="s">
        <v>44</v>
      </c>
      <c r="D14" s="1" t="s">
        <v>45</v>
      </c>
    </row>
    <row r="15" spans="1:4" x14ac:dyDescent="0.25">
      <c r="A15" t="s">
        <v>78</v>
      </c>
      <c r="B15" t="str">
        <f t="shared" si="0"/>
        <v>43VB66</v>
      </c>
      <c r="C15" t="s">
        <v>46</v>
      </c>
      <c r="D15" s="1">
        <v>500</v>
      </c>
    </row>
    <row r="16" spans="1:4" x14ac:dyDescent="0.25">
      <c r="A16" t="s">
        <v>103</v>
      </c>
      <c r="B16" t="str">
        <f t="shared" si="0"/>
        <v>887NHB</v>
      </c>
      <c r="C16" t="s">
        <v>26</v>
      </c>
      <c r="D16" s="1" t="s">
        <v>27</v>
      </c>
    </row>
    <row r="17" spans="1:4" x14ac:dyDescent="0.25">
      <c r="A17" t="s">
        <v>104</v>
      </c>
      <c r="B17" t="str">
        <f t="shared" si="0"/>
        <v>887NHC</v>
      </c>
      <c r="C17" t="s">
        <v>46</v>
      </c>
      <c r="D17" s="1">
        <v>500</v>
      </c>
    </row>
    <row r="18" spans="1:4" x14ac:dyDescent="0.25">
      <c r="A18" t="s">
        <v>105</v>
      </c>
      <c r="B18" t="str">
        <f t="shared" si="0"/>
        <v>887NHD</v>
      </c>
      <c r="C18" t="s">
        <v>44</v>
      </c>
      <c r="D18" s="1" t="s">
        <v>45</v>
      </c>
    </row>
    <row r="19" spans="1:4" x14ac:dyDescent="0.25">
      <c r="A19" t="s">
        <v>106</v>
      </c>
      <c r="B19" t="str">
        <f t="shared" si="0"/>
        <v>887NHE</v>
      </c>
      <c r="C19" t="s">
        <v>42</v>
      </c>
      <c r="D19" s="1" t="s">
        <v>43</v>
      </c>
    </row>
    <row r="20" spans="1:4" x14ac:dyDescent="0.25">
      <c r="A20" t="s">
        <v>107</v>
      </c>
      <c r="B20" t="str">
        <f>RIGHT(A20,LEN(A20)-4)</f>
        <v>887NHF</v>
      </c>
      <c r="C20" t="s">
        <v>31</v>
      </c>
      <c r="D20" s="1" t="s">
        <v>32</v>
      </c>
    </row>
    <row r="21" spans="1:4" x14ac:dyDescent="0.25">
      <c r="A21" t="s">
        <v>108</v>
      </c>
      <c r="B21" t="str">
        <f>RIGHT(A21,LEN(A21)-4)</f>
        <v>887NHG</v>
      </c>
      <c r="C21" t="s">
        <v>24</v>
      </c>
      <c r="D21" s="1" t="s">
        <v>25</v>
      </c>
    </row>
    <row r="22" spans="1:4" x14ac:dyDescent="0.25">
      <c r="A22" t="s">
        <v>109</v>
      </c>
      <c r="B22" t="str">
        <f t="shared" ref="B22:B24" si="1">RIGHT(A22,LEN(A22)-4)</f>
        <v>887NHH</v>
      </c>
      <c r="C22" t="s">
        <v>31</v>
      </c>
      <c r="D22" s="1" t="s">
        <v>32</v>
      </c>
    </row>
    <row r="23" spans="1:4" x14ac:dyDescent="0.25">
      <c r="A23" t="s">
        <v>110</v>
      </c>
      <c r="B23" t="str">
        <f t="shared" si="1"/>
        <v>887NHI</v>
      </c>
      <c r="C23" t="s">
        <v>31</v>
      </c>
      <c r="D23" s="1" t="s">
        <v>32</v>
      </c>
    </row>
    <row r="24" spans="1:4" x14ac:dyDescent="0.25">
      <c r="A24" t="s">
        <v>111</v>
      </c>
      <c r="B24" t="str">
        <f t="shared" si="1"/>
        <v>887NHJ</v>
      </c>
      <c r="C24" t="s">
        <v>46</v>
      </c>
      <c r="D24" s="1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E3" sqref="E3"/>
    </sheetView>
  </sheetViews>
  <sheetFormatPr defaultRowHeight="15" x14ac:dyDescent="0.25"/>
  <cols>
    <col min="1" max="1" width="15.5703125" customWidth="1"/>
  </cols>
  <sheetData>
    <row r="1" spans="1:2" x14ac:dyDescent="0.25">
      <c r="A1" s="4" t="s">
        <v>51</v>
      </c>
      <c r="B1" s="4" t="s">
        <v>58</v>
      </c>
    </row>
    <row r="2" spans="1:2" x14ac:dyDescent="0.25">
      <c r="A2" t="s">
        <v>52</v>
      </c>
      <c r="B2" s="13">
        <v>30</v>
      </c>
    </row>
    <row r="3" spans="1:2" x14ac:dyDescent="0.25">
      <c r="A3" t="s">
        <v>53</v>
      </c>
      <c r="B3" s="13">
        <v>200</v>
      </c>
    </row>
    <row r="4" spans="1:2" x14ac:dyDescent="0.25">
      <c r="A4" t="s">
        <v>54</v>
      </c>
      <c r="B4" s="13">
        <v>150</v>
      </c>
    </row>
    <row r="5" spans="1:2" x14ac:dyDescent="0.25">
      <c r="A5" t="s">
        <v>55</v>
      </c>
      <c r="B5" s="13">
        <v>75</v>
      </c>
    </row>
    <row r="6" spans="1:2" x14ac:dyDescent="0.25">
      <c r="A6" t="s">
        <v>56</v>
      </c>
      <c r="B6" s="13">
        <v>95</v>
      </c>
    </row>
    <row r="7" spans="1:2" x14ac:dyDescent="0.25">
      <c r="A7" t="s">
        <v>57</v>
      </c>
      <c r="B7" s="13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ADE5-FC88-45E3-AC7A-32A1D2C21E89}">
  <dimension ref="B2:G33"/>
  <sheetViews>
    <sheetView workbookViewId="0"/>
  </sheetViews>
  <sheetFormatPr defaultRowHeight="15" x14ac:dyDescent="0.25"/>
  <sheetData>
    <row r="2" spans="2:7" x14ac:dyDescent="0.25">
      <c r="B2" s="5" t="s">
        <v>65</v>
      </c>
    </row>
    <row r="3" spans="2:7" x14ac:dyDescent="0.25">
      <c r="B3" s="6" t="s">
        <v>66</v>
      </c>
    </row>
    <row r="4" spans="2:7" x14ac:dyDescent="0.25">
      <c r="B4" s="6"/>
    </row>
    <row r="6" spans="2:7" x14ac:dyDescent="0.25">
      <c r="C6" t="s">
        <v>67</v>
      </c>
      <c r="D6" t="s">
        <v>68</v>
      </c>
      <c r="E6" t="s">
        <v>69</v>
      </c>
      <c r="F6" t="s">
        <v>70</v>
      </c>
      <c r="G6" t="s">
        <v>71</v>
      </c>
    </row>
    <row r="7" spans="2:7" x14ac:dyDescent="0.25">
      <c r="C7" s="8">
        <v>9980927</v>
      </c>
      <c r="D7" s="8">
        <v>41803.476388888892</v>
      </c>
      <c r="E7" s="8" t="s">
        <v>10</v>
      </c>
      <c r="F7" s="8" t="s">
        <v>52</v>
      </c>
      <c r="G7" s="8" t="s">
        <v>59</v>
      </c>
    </row>
    <row r="8" spans="2:7" x14ac:dyDescent="0.25">
      <c r="C8" s="8">
        <v>9992953</v>
      </c>
      <c r="D8" s="8">
        <v>41641.402777777781</v>
      </c>
      <c r="E8" s="8" t="s">
        <v>11</v>
      </c>
      <c r="F8" s="8" t="s">
        <v>52</v>
      </c>
      <c r="G8" s="8" t="s">
        <v>60</v>
      </c>
    </row>
    <row r="9" spans="2:7" x14ac:dyDescent="0.25">
      <c r="C9" s="8">
        <v>9992944</v>
      </c>
      <c r="D9" s="8">
        <v>41641.328472222223</v>
      </c>
      <c r="E9" s="8" t="s">
        <v>12</v>
      </c>
      <c r="F9" s="8" t="s">
        <v>53</v>
      </c>
      <c r="G9" s="8"/>
    </row>
    <row r="10" spans="2:7" x14ac:dyDescent="0.25">
      <c r="C10" s="8">
        <v>9992945</v>
      </c>
      <c r="D10" s="8">
        <v>41641.333333333336</v>
      </c>
      <c r="E10" s="8" t="s">
        <v>13</v>
      </c>
      <c r="F10" s="8" t="s">
        <v>54</v>
      </c>
      <c r="G10" s="8" t="s">
        <v>61</v>
      </c>
    </row>
    <row r="11" spans="2:7" x14ac:dyDescent="0.25">
      <c r="C11" s="8">
        <v>9992946</v>
      </c>
      <c r="D11" s="8">
        <v>41641.334722222222</v>
      </c>
      <c r="E11" s="8" t="s">
        <v>14</v>
      </c>
      <c r="F11" s="8" t="s">
        <v>52</v>
      </c>
      <c r="G11" s="8" t="s">
        <v>59</v>
      </c>
    </row>
    <row r="12" spans="2:7" x14ac:dyDescent="0.25">
      <c r="C12" s="8">
        <v>9992947</v>
      </c>
      <c r="D12" s="8">
        <v>41641.337500000001</v>
      </c>
      <c r="E12" s="8" t="s">
        <v>15</v>
      </c>
      <c r="F12" s="8" t="s">
        <v>55</v>
      </c>
      <c r="G12" s="8" t="s">
        <v>59</v>
      </c>
    </row>
    <row r="13" spans="2:7" x14ac:dyDescent="0.25">
      <c r="C13" s="8">
        <v>9992949</v>
      </c>
      <c r="D13" s="8">
        <v>41641.353472222225</v>
      </c>
      <c r="E13" s="8" t="s">
        <v>16</v>
      </c>
      <c r="F13" s="8" t="s">
        <v>52</v>
      </c>
      <c r="G13" s="8" t="s">
        <v>62</v>
      </c>
    </row>
    <row r="14" spans="2:7" x14ac:dyDescent="0.25">
      <c r="C14" s="8">
        <v>9992950</v>
      </c>
      <c r="D14" s="8">
        <v>41641.354861111111</v>
      </c>
      <c r="E14" s="8" t="s">
        <v>17</v>
      </c>
      <c r="F14" s="8" t="s">
        <v>54</v>
      </c>
      <c r="G14" s="8" t="s">
        <v>60</v>
      </c>
    </row>
    <row r="15" spans="2:7" x14ac:dyDescent="0.25">
      <c r="C15" s="8">
        <v>9992951</v>
      </c>
      <c r="D15" s="8">
        <v>41641.355555555558</v>
      </c>
      <c r="E15" s="8" t="s">
        <v>14</v>
      </c>
      <c r="F15" s="8" t="s">
        <v>52</v>
      </c>
      <c r="G15" s="8" t="s">
        <v>62</v>
      </c>
    </row>
    <row r="16" spans="2:7" x14ac:dyDescent="0.25">
      <c r="C16" s="8">
        <v>9992952</v>
      </c>
      <c r="D16" s="8">
        <v>41641.356944444444</v>
      </c>
      <c r="E16" s="8" t="s">
        <v>18</v>
      </c>
      <c r="F16" s="8" t="s">
        <v>53</v>
      </c>
      <c r="G16" s="8"/>
    </row>
    <row r="17" spans="3:7" x14ac:dyDescent="0.25">
      <c r="C17" s="8">
        <v>9992954</v>
      </c>
      <c r="D17" s="8">
        <v>41641.415972222225</v>
      </c>
      <c r="E17" s="8" t="s">
        <v>16</v>
      </c>
      <c r="F17" s="8" t="s">
        <v>52</v>
      </c>
      <c r="G17" s="8" t="s">
        <v>62</v>
      </c>
    </row>
    <row r="18" spans="3:7" x14ac:dyDescent="0.25">
      <c r="C18" s="8">
        <v>9992956</v>
      </c>
      <c r="D18" s="8">
        <v>41641.436805555553</v>
      </c>
      <c r="E18" s="8" t="s">
        <v>12</v>
      </c>
      <c r="F18" s="8" t="s">
        <v>53</v>
      </c>
      <c r="G18" s="8" t="s">
        <v>60</v>
      </c>
    </row>
    <row r="19" spans="3:7" x14ac:dyDescent="0.25">
      <c r="C19" s="8">
        <v>9992957</v>
      </c>
      <c r="D19" s="8">
        <v>41641.443055555559</v>
      </c>
      <c r="E19" s="8" t="s">
        <v>19</v>
      </c>
      <c r="F19" s="8" t="s">
        <v>52</v>
      </c>
      <c r="G19" s="8" t="s">
        <v>61</v>
      </c>
    </row>
    <row r="20" spans="3:7" x14ac:dyDescent="0.25">
      <c r="C20" s="8">
        <v>9993017</v>
      </c>
      <c r="D20" s="8">
        <v>41644.297222222223</v>
      </c>
      <c r="E20" s="8" t="s">
        <v>20</v>
      </c>
      <c r="F20" s="8" t="s">
        <v>56</v>
      </c>
      <c r="G20" s="8"/>
    </row>
    <row r="21" spans="3:7" x14ac:dyDescent="0.25">
      <c r="C21" s="8">
        <v>9993018</v>
      </c>
      <c r="D21" s="8">
        <v>41645.311111111114</v>
      </c>
      <c r="E21" s="8" t="s">
        <v>18</v>
      </c>
      <c r="F21" s="8" t="s">
        <v>52</v>
      </c>
      <c r="G21" s="8" t="s">
        <v>59</v>
      </c>
    </row>
    <row r="22" spans="3:7" x14ac:dyDescent="0.25">
      <c r="C22" s="8">
        <v>9992948</v>
      </c>
      <c r="D22" s="8">
        <v>41641.352777777778</v>
      </c>
      <c r="E22" s="8" t="s">
        <v>16</v>
      </c>
      <c r="F22" s="8" t="s">
        <v>52</v>
      </c>
      <c r="G22" s="8" t="s">
        <v>61</v>
      </c>
    </row>
    <row r="23" spans="3:7" x14ac:dyDescent="0.25">
      <c r="C23" s="8">
        <v>9993019</v>
      </c>
      <c r="D23" s="8">
        <v>41645.311805555553</v>
      </c>
      <c r="E23" s="8" t="s">
        <v>12</v>
      </c>
      <c r="F23" s="8" t="s">
        <v>57</v>
      </c>
      <c r="G23" s="8"/>
    </row>
    <row r="24" spans="3:7" x14ac:dyDescent="0.25">
      <c r="C24" s="8">
        <v>9993504</v>
      </c>
      <c r="D24" s="8">
        <v>41659.382638888892</v>
      </c>
      <c r="E24" s="8" t="s">
        <v>20</v>
      </c>
      <c r="F24" s="8" t="s">
        <v>52</v>
      </c>
      <c r="G24" s="8" t="s">
        <v>59</v>
      </c>
    </row>
    <row r="25" spans="3:7" x14ac:dyDescent="0.25">
      <c r="C25" s="8">
        <v>9994620</v>
      </c>
      <c r="D25" s="8">
        <v>41659.42083333333</v>
      </c>
      <c r="E25" s="8" t="s">
        <v>19</v>
      </c>
      <c r="F25" s="8" t="s">
        <v>52</v>
      </c>
      <c r="G25" s="8" t="s">
        <v>62</v>
      </c>
    </row>
    <row r="26" spans="3:7" x14ac:dyDescent="0.25">
      <c r="C26" s="8">
        <v>9994621</v>
      </c>
      <c r="D26" s="8">
        <v>41659.445138888892</v>
      </c>
      <c r="E26" s="8" t="s">
        <v>21</v>
      </c>
      <c r="F26" s="8" t="s">
        <v>56</v>
      </c>
      <c r="G26" s="8"/>
    </row>
    <row r="27" spans="3:7" x14ac:dyDescent="0.25">
      <c r="C27" s="8">
        <v>9994801</v>
      </c>
      <c r="D27" s="8">
        <v>41660.384027777778</v>
      </c>
      <c r="E27" s="8" t="s">
        <v>11</v>
      </c>
      <c r="F27" s="8" t="s">
        <v>52</v>
      </c>
      <c r="G27" s="8" t="s">
        <v>60</v>
      </c>
    </row>
    <row r="28" spans="3:7" x14ac:dyDescent="0.25">
      <c r="C28" s="8">
        <v>9994802</v>
      </c>
      <c r="D28" s="8">
        <v>41659.386111111111</v>
      </c>
      <c r="E28" s="8" t="s">
        <v>23</v>
      </c>
      <c r="F28" s="8" t="s">
        <v>52</v>
      </c>
      <c r="G28" s="8" t="s">
        <v>61</v>
      </c>
    </row>
    <row r="29" spans="3:7" x14ac:dyDescent="0.25">
      <c r="C29" s="8">
        <v>9994809</v>
      </c>
      <c r="D29" s="8">
        <v>41662.402777777781</v>
      </c>
      <c r="E29" s="8" t="s">
        <v>22</v>
      </c>
      <c r="F29" s="8" t="s">
        <v>55</v>
      </c>
      <c r="G29" s="8" t="s">
        <v>62</v>
      </c>
    </row>
    <row r="30" spans="3:7" x14ac:dyDescent="0.25">
      <c r="C30" s="8">
        <v>10009194</v>
      </c>
      <c r="D30" s="8">
        <v>41906.662499999999</v>
      </c>
      <c r="E30" s="8" t="s">
        <v>18</v>
      </c>
      <c r="F30" s="8" t="s">
        <v>52</v>
      </c>
      <c r="G30" s="8" t="s">
        <v>59</v>
      </c>
    </row>
    <row r="31" spans="3:7" x14ac:dyDescent="0.25">
      <c r="C31" s="8">
        <v>10009195</v>
      </c>
      <c r="D31" s="8">
        <v>41669.697222222225</v>
      </c>
      <c r="E31" s="8" t="s">
        <v>11</v>
      </c>
      <c r="F31" s="8" t="s">
        <v>52</v>
      </c>
      <c r="G31" s="8" t="s">
        <v>61</v>
      </c>
    </row>
    <row r="32" spans="3:7" x14ac:dyDescent="0.25">
      <c r="C32" s="8">
        <v>10009196</v>
      </c>
      <c r="D32" s="8">
        <v>41676.70208333333</v>
      </c>
      <c r="E32" s="8" t="s">
        <v>18</v>
      </c>
      <c r="F32" s="8" t="s">
        <v>57</v>
      </c>
      <c r="G32" s="8" t="s">
        <v>60</v>
      </c>
    </row>
    <row r="33" spans="3:7" x14ac:dyDescent="0.25">
      <c r="C33" s="8">
        <v>10009197</v>
      </c>
      <c r="D33" s="8">
        <v>41827.707638888889</v>
      </c>
      <c r="E33" s="8" t="s">
        <v>14</v>
      </c>
      <c r="F33" s="8" t="s">
        <v>52</v>
      </c>
      <c r="G33" s="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Cleaning data</vt:lpstr>
      <vt:lpstr>Data summary</vt:lpstr>
      <vt:lpstr>Licence Data</vt:lpstr>
      <vt:lpstr>Service Data</vt:lpstr>
      <vt:lpstr>Transformed Data</vt:lpstr>
      <vt:lpstr>Data</vt:lpstr>
      <vt:lpstr>Garage_DarageDatata</vt:lpstr>
      <vt:lpstr>Garage_Data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Larson</dc:creator>
  <cp:lastModifiedBy>AlbaRaa</cp:lastModifiedBy>
  <dcterms:created xsi:type="dcterms:W3CDTF">2016-03-16T01:30:34Z</dcterms:created>
  <dcterms:modified xsi:type="dcterms:W3CDTF">2022-10-07T19:04:03Z</dcterms:modified>
</cp:coreProperties>
</file>