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7280\Desktop\ENSIMAG\2A\S1\SHEME\Diagnostic-financier\TDs\corr_TDs\"/>
    </mc:Choice>
  </mc:AlternateContent>
  <bookViews>
    <workbookView xWindow="0" yWindow="0" windowWidth="2370" windowHeight="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K13" i="1"/>
  <c r="N13" i="1" s="1"/>
  <c r="J13" i="1"/>
  <c r="H13" i="1"/>
  <c r="G13" i="1"/>
  <c r="F13" i="1"/>
  <c r="M13" i="1" s="1"/>
  <c r="E13" i="1"/>
  <c r="L13" i="1" s="1"/>
  <c r="O10" i="1"/>
  <c r="M10" i="1"/>
  <c r="L10" i="1"/>
  <c r="K10" i="1"/>
  <c r="J10" i="1"/>
  <c r="H10" i="1"/>
  <c r="G10" i="1"/>
  <c r="N10" i="1" s="1"/>
  <c r="F10" i="1"/>
  <c r="E10" i="1"/>
  <c r="Q7" i="1"/>
  <c r="P7" i="1"/>
  <c r="O7" i="1"/>
  <c r="L7" i="1"/>
  <c r="J7" i="1"/>
  <c r="H7" i="1"/>
  <c r="G7" i="1"/>
  <c r="N7" i="1" s="1"/>
  <c r="F7" i="1"/>
  <c r="M7" i="1" s="1"/>
  <c r="E7" i="1"/>
  <c r="Q5" i="1"/>
  <c r="P5" i="1"/>
  <c r="O5" i="1"/>
  <c r="L5" i="1"/>
  <c r="K5" i="1"/>
  <c r="J5" i="1"/>
  <c r="H5" i="1"/>
  <c r="G5" i="1"/>
  <c r="N5" i="1" s="1"/>
  <c r="F5" i="1"/>
  <c r="M5" i="1" s="1"/>
  <c r="E5" i="1"/>
</calcChain>
</file>

<file path=xl/sharedStrings.xml><?xml version="1.0" encoding="utf-8"?>
<sst xmlns="http://schemas.openxmlformats.org/spreadsheetml/2006/main" count="51" uniqueCount="31">
  <si>
    <t>Nom entreprise</t>
  </si>
  <si>
    <t>FR</t>
  </si>
  <si>
    <t>BFR</t>
  </si>
  <si>
    <t>Trésorerie</t>
  </si>
  <si>
    <t>Rentabilité financière</t>
  </si>
  <si>
    <t>Grande entreprise du BTP</t>
  </si>
  <si>
    <t>Estiva</t>
  </si>
  <si>
    <t>N-2</t>
  </si>
  <si>
    <t>N-1</t>
  </si>
  <si>
    <t>N</t>
  </si>
  <si>
    <t>Petite et Moyenne Industrie</t>
  </si>
  <si>
    <t>Crénardi</t>
  </si>
  <si>
    <t>Absalom</t>
  </si>
  <si>
    <t>Société de négoce</t>
  </si>
  <si>
    <t>Bélatel</t>
  </si>
  <si>
    <t>Société de service</t>
  </si>
  <si>
    <t>pas rentable</t>
  </si>
  <si>
    <t>Eléments positifs</t>
  </si>
  <si>
    <t>Eléments négatifs</t>
  </si>
  <si>
    <t>Appréciation de la situation en ++/+/-/--</t>
  </si>
  <si>
    <t xml:space="preserve"> - progression du bénéfice - endettement LT correct    - pas de découvert              - peu de stocks                         - baisse des créances           - autofinancement                 - pas de problème de trésorerie                             - BFR&lt;0                                         - bonne rentabilité                       - mise en réserve des bénéfices</t>
  </si>
  <si>
    <t xml:space="preserve"> - dettes d'exploitation        - FR trop faible</t>
  </si>
  <si>
    <t xml:space="preserve"> ++</t>
  </si>
  <si>
    <t xml:space="preserve"> - progression du bénéfice - endettement LT correct    - pas de découvert               - autofinancement                 - pas de problème de trésorerie                               - bonne rentabilité                       </t>
  </si>
  <si>
    <t xml:space="preserve"> - Stocks ( faible rotation et dépréciation)                             -- augmentation des créances       - distribution des dividendes</t>
  </si>
  <si>
    <t xml:space="preserve"> +</t>
  </si>
  <si>
    <t xml:space="preserve"> pas rentable   /  découvert / endettement LT / progression des stocks   /immobilisations anciennes</t>
  </si>
  <si>
    <t xml:space="preserve">   --</t>
  </si>
  <si>
    <t>amélioration du résultat</t>
  </si>
  <si>
    <t>Creances  / stocks ( en cours de production) / découvert et pb de trésorerie / endettement LT important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</si>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</sst>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3" borderId="0" xfId="0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abSelected="1" topLeftCell="D1" workbookViewId="0">
      <selection activeCell="Q1" sqref="Q1"/>
    </sheetView>
  </sheetViews>
  <sheetFormatPr baseColWidth="10" defaultRowHeight="15" x14ac:dyDescent="0.25"/>
  <cols>
    <col min="1" max="1" width="22.28515625" customWidth="1"/>
    <col min="3" max="3" width="24.7109375" customWidth="1"/>
    <col min="4" max="4" width="19.5703125" customWidth="1"/>
  </cols>
  <sheetData>
    <row r="2" spans="1:17" ht="15.75" thickBot="1" x14ac:dyDescent="0.3"/>
    <row r="3" spans="1:17" ht="30.75" thickBot="1" x14ac:dyDescent="0.3">
      <c r="A3" s="1"/>
      <c r="B3" s="2" t="s">
        <v>0</v>
      </c>
      <c r="D3" s="3"/>
      <c r="E3" s="47" t="s">
        <v>1</v>
      </c>
      <c r="F3" s="48"/>
      <c r="G3" s="49"/>
      <c r="H3" s="50" t="s">
        <v>2</v>
      </c>
      <c r="I3" s="51"/>
      <c r="J3" s="51"/>
      <c r="K3" s="52"/>
      <c r="L3" s="53" t="s">
        <v>3</v>
      </c>
      <c r="M3" s="54"/>
      <c r="N3" s="55"/>
      <c r="O3" s="56" t="s">
        <v>4</v>
      </c>
      <c r="P3" s="57"/>
      <c r="Q3" s="57"/>
    </row>
    <row r="4" spans="1:17" ht="30.75" thickBot="1" x14ac:dyDescent="0.3">
      <c r="A4" s="4" t="s">
        <v>5</v>
      </c>
      <c r="B4" s="5" t="s">
        <v>6</v>
      </c>
      <c r="D4" s="6"/>
      <c r="E4" s="7" t="s">
        <v>7</v>
      </c>
      <c r="F4" s="7" t="s">
        <v>8</v>
      </c>
      <c r="G4" s="7" t="s">
        <v>9</v>
      </c>
      <c r="H4" s="50" t="s">
        <v>7</v>
      </c>
      <c r="I4" s="52"/>
      <c r="J4" s="8" t="s">
        <v>8</v>
      </c>
      <c r="K4" s="8" t="s">
        <v>9</v>
      </c>
      <c r="L4" s="9" t="s">
        <v>7</v>
      </c>
      <c r="M4" s="9" t="s">
        <v>8</v>
      </c>
      <c r="N4" s="9" t="s">
        <v>9</v>
      </c>
      <c r="O4" s="10" t="s">
        <v>7</v>
      </c>
      <c r="P4" s="10" t="s">
        <v>8</v>
      </c>
      <c r="Q4" s="10" t="s">
        <v>9</v>
      </c>
    </row>
    <row r="5" spans="1:17" ht="30.75" thickBot="1" x14ac:dyDescent="0.3">
      <c r="A5" s="11" t="s">
        <v>10</v>
      </c>
      <c r="B5" s="12" t="s">
        <v>11</v>
      </c>
      <c r="D5" s="25" t="s">
        <v>12</v>
      </c>
      <c r="E5" s="27">
        <f>700+400-1100</f>
        <v>0</v>
      </c>
      <c r="F5" s="27">
        <f>840+560-1500</f>
        <v>-100</v>
      </c>
      <c r="G5" s="27">
        <f>1190+310-1300</f>
        <v>200</v>
      </c>
      <c r="H5" s="37">
        <f>50+350-600</f>
        <v>-200</v>
      </c>
      <c r="I5" s="38"/>
      <c r="J5" s="31">
        <f>50+550-1000</f>
        <v>-400</v>
      </c>
      <c r="K5" s="31">
        <f>5+95-400</f>
        <v>-300</v>
      </c>
      <c r="L5" s="20">
        <f>E5-H5</f>
        <v>200</v>
      </c>
      <c r="M5" s="20">
        <f>F5-J5</f>
        <v>300</v>
      </c>
      <c r="N5" s="20">
        <f>G5-K5</f>
        <v>500</v>
      </c>
      <c r="O5" s="22">
        <f>100/600</f>
        <v>0.16666666666666666</v>
      </c>
      <c r="P5" s="22">
        <f>140/700</f>
        <v>0.2</v>
      </c>
      <c r="Q5" s="22">
        <f>350/(1190-350)</f>
        <v>0.41666666666666669</v>
      </c>
    </row>
    <row r="6" spans="1:17" ht="15.75" thickBot="1" x14ac:dyDescent="0.3">
      <c r="A6" s="4" t="s">
        <v>13</v>
      </c>
      <c r="B6" s="3" t="s">
        <v>14</v>
      </c>
      <c r="D6" s="26"/>
      <c r="E6" s="28"/>
      <c r="F6" s="28"/>
      <c r="G6" s="28"/>
      <c r="H6" s="41"/>
      <c r="I6" s="42"/>
      <c r="J6" s="32"/>
      <c r="K6" s="32"/>
      <c r="L6" s="21"/>
      <c r="M6" s="21"/>
      <c r="N6" s="21"/>
      <c r="O6" s="23"/>
      <c r="P6" s="23"/>
      <c r="Q6" s="23"/>
    </row>
    <row r="7" spans="1:17" ht="15.75" thickBot="1" x14ac:dyDescent="0.3">
      <c r="A7" s="4" t="s">
        <v>15</v>
      </c>
      <c r="B7" s="13" t="s">
        <v>12</v>
      </c>
      <c r="D7" s="25" t="s">
        <v>14</v>
      </c>
      <c r="E7" s="43">
        <f>610+390-200</f>
        <v>800</v>
      </c>
      <c r="F7" s="27">
        <f>880+420-300</f>
        <v>1000</v>
      </c>
      <c r="G7" s="27">
        <f>1050+200-150</f>
        <v>1100</v>
      </c>
      <c r="H7" s="37">
        <f>100+50-100</f>
        <v>50</v>
      </c>
      <c r="I7" s="38"/>
      <c r="J7" s="31">
        <f>200+400-170</f>
        <v>430</v>
      </c>
      <c r="K7" s="31">
        <v>610</v>
      </c>
      <c r="L7" s="46">
        <f>E7-H7</f>
        <v>750</v>
      </c>
      <c r="M7" s="20">
        <f>F7-J7</f>
        <v>570</v>
      </c>
      <c r="N7" s="20">
        <f>G7-K7</f>
        <v>490</v>
      </c>
      <c r="O7" s="22">
        <f>100/510</f>
        <v>0.19607843137254902</v>
      </c>
      <c r="P7" s="22">
        <f>270/(880-270)</f>
        <v>0.44262295081967212</v>
      </c>
      <c r="Q7" s="22">
        <f>350/(1050-350)</f>
        <v>0.5</v>
      </c>
    </row>
    <row r="8" spans="1:17" x14ac:dyDescent="0.25">
      <c r="D8" s="35"/>
      <c r="E8" s="44"/>
      <c r="F8" s="36"/>
      <c r="G8" s="36"/>
      <c r="H8" s="39"/>
      <c r="I8" s="40"/>
      <c r="J8" s="33"/>
      <c r="K8" s="33"/>
      <c r="L8" s="34"/>
      <c r="M8" s="34"/>
      <c r="N8" s="34"/>
      <c r="O8" s="24"/>
      <c r="P8" s="24"/>
      <c r="Q8" s="24"/>
    </row>
    <row r="9" spans="1:17" ht="15.75" thickBot="1" x14ac:dyDescent="0.3">
      <c r="D9" s="26"/>
      <c r="E9" s="45"/>
      <c r="F9" s="28"/>
      <c r="G9" s="28"/>
      <c r="H9" s="41"/>
      <c r="I9" s="42"/>
      <c r="J9" s="32"/>
      <c r="K9" s="32"/>
      <c r="L9" s="21"/>
      <c r="M9" s="21"/>
      <c r="N9" s="21"/>
      <c r="O9" s="23"/>
      <c r="P9" s="23"/>
      <c r="Q9" s="23"/>
    </row>
    <row r="10" spans="1:17" x14ac:dyDescent="0.25">
      <c r="D10" s="25" t="s">
        <v>11</v>
      </c>
      <c r="E10" s="27">
        <f>130+670-300</f>
        <v>500</v>
      </c>
      <c r="F10" s="27">
        <f>120+740-310</f>
        <v>550</v>
      </c>
      <c r="G10" s="27">
        <f>70+730-300</f>
        <v>500</v>
      </c>
      <c r="H10" s="37">
        <f>550+330-500</f>
        <v>380</v>
      </c>
      <c r="I10" s="38"/>
      <c r="J10" s="31">
        <f>680+270-500</f>
        <v>450</v>
      </c>
      <c r="K10" s="31">
        <f>700+300-600</f>
        <v>400</v>
      </c>
      <c r="L10" s="20">
        <f>E10-H10</f>
        <v>120</v>
      </c>
      <c r="M10" s="20">
        <f>F10-J10</f>
        <v>100</v>
      </c>
      <c r="N10" s="20">
        <f>G10-K10</f>
        <v>100</v>
      </c>
      <c r="O10" s="22">
        <f>20/110</f>
        <v>0.18181818181818182</v>
      </c>
      <c r="P10" s="22" t="s">
        <v>16</v>
      </c>
      <c r="Q10" s="22" t="s">
        <v>16</v>
      </c>
    </row>
    <row r="11" spans="1:17" x14ac:dyDescent="0.25">
      <c r="D11" s="35"/>
      <c r="E11" s="36"/>
      <c r="F11" s="36"/>
      <c r="G11" s="36"/>
      <c r="H11" s="39"/>
      <c r="I11" s="40"/>
      <c r="J11" s="33"/>
      <c r="K11" s="33"/>
      <c r="L11" s="34"/>
      <c r="M11" s="34"/>
      <c r="N11" s="34"/>
      <c r="O11" s="24"/>
      <c r="P11" s="24"/>
      <c r="Q11" s="24"/>
    </row>
    <row r="12" spans="1:17" ht="15.75" thickBot="1" x14ac:dyDescent="0.3">
      <c r="D12" s="26"/>
      <c r="E12" s="28"/>
      <c r="F12" s="28"/>
      <c r="G12" s="28"/>
      <c r="H12" s="41"/>
      <c r="I12" s="42"/>
      <c r="J12" s="32"/>
      <c r="K12" s="32"/>
      <c r="L12" s="21"/>
      <c r="M12" s="21"/>
      <c r="N12" s="21"/>
      <c r="O12" s="23"/>
      <c r="P12" s="23"/>
      <c r="Q12" s="23"/>
    </row>
    <row r="13" spans="1:17" x14ac:dyDescent="0.25">
      <c r="D13" s="25" t="s">
        <v>6</v>
      </c>
      <c r="E13" s="27">
        <f>1000+5000-2000</f>
        <v>4000</v>
      </c>
      <c r="F13" s="27">
        <f>930+5670-2000</f>
        <v>4600</v>
      </c>
      <c r="G13" s="27">
        <f>940+6060-2500</f>
        <v>4500</v>
      </c>
      <c r="H13" s="29">
        <f>4000+3500-1000</f>
        <v>6500</v>
      </c>
      <c r="I13" s="14"/>
      <c r="J13" s="31">
        <f>5000+4000-2400</f>
        <v>6600</v>
      </c>
      <c r="K13" s="31">
        <f>5200+4300-(5070-1470)</f>
        <v>5900</v>
      </c>
      <c r="L13" s="20">
        <f>E13-H13</f>
        <v>-2500</v>
      </c>
      <c r="M13" s="20">
        <f>F13-J13</f>
        <v>-2000</v>
      </c>
      <c r="N13" s="20">
        <f>G13-K13</f>
        <v>-1400</v>
      </c>
      <c r="O13" s="22" t="s">
        <v>16</v>
      </c>
      <c r="P13" s="22" t="s">
        <v>16</v>
      </c>
      <c r="Q13" s="22">
        <f>10/930</f>
        <v>1.0752688172043012E-2</v>
      </c>
    </row>
    <row r="14" spans="1:17" ht="15.75" thickBot="1" x14ac:dyDescent="0.3">
      <c r="D14" s="26"/>
      <c r="E14" s="28"/>
      <c r="F14" s="28"/>
      <c r="G14" s="28"/>
      <c r="H14" s="30"/>
      <c r="I14" s="14"/>
      <c r="J14" s="32"/>
      <c r="K14" s="32"/>
      <c r="L14" s="21"/>
      <c r="M14" s="21"/>
      <c r="N14" s="21"/>
      <c r="O14" s="23"/>
      <c r="P14" s="23"/>
      <c r="Q14" s="23"/>
    </row>
    <row r="16" spans="1:17" ht="15.75" thickBot="1" x14ac:dyDescent="0.3"/>
    <row r="17" spans="1:4" ht="30.75" thickBot="1" x14ac:dyDescent="0.3">
      <c r="A17" s="15"/>
      <c r="B17" s="16" t="s">
        <v>17</v>
      </c>
      <c r="C17" s="16" t="s">
        <v>18</v>
      </c>
      <c r="D17" s="16" t="s">
        <v>19</v>
      </c>
    </row>
    <row r="18" spans="1:4" ht="294" thickBot="1" x14ac:dyDescent="0.3">
      <c r="A18" s="17" t="s">
        <v>12</v>
      </c>
      <c r="B18" s="18" t="s">
        <v>20</v>
      </c>
      <c r="C18" s="18" t="s">
        <v>21</v>
      </c>
      <c r="D18" s="19" t="s">
        <v>22</v>
      </c>
    </row>
    <row r="19" spans="1:4" ht="192" thickBot="1" x14ac:dyDescent="0.3">
      <c r="A19" s="17" t="s">
        <v>14</v>
      </c>
      <c r="B19" s="18" t="s">
        <v>23</v>
      </c>
      <c r="C19" s="18" t="s">
        <v>24</v>
      </c>
      <c r="D19" s="19" t="s">
        <v>25</v>
      </c>
    </row>
    <row r="20" spans="1:4" ht="51.75" thickBot="1" x14ac:dyDescent="0.3">
      <c r="A20" s="17" t="s">
        <v>11</v>
      </c>
      <c r="B20" s="18"/>
      <c r="C20" s="18" t="s">
        <v>26</v>
      </c>
      <c r="D20" s="19" t="s">
        <v>27</v>
      </c>
    </row>
    <row r="21" spans="1:4" ht="51.75" thickBot="1" x14ac:dyDescent="0.3">
      <c r="A21" s="17" t="s">
        <v>6</v>
      </c>
      <c r="B21" s="18" t="s">
        <v>28</v>
      </c>
      <c r="C21" s="18" t="s">
        <v>29</v>
      </c>
      <c r="D21" s="19" t="s">
        <v>30</v>
      </c>
    </row>
  </sheetData>
  <mergeCells count="57">
    <mergeCell ref="D5:D6"/>
    <mergeCell ref="E5:E6"/>
    <mergeCell ref="F5:F6"/>
    <mergeCell ref="G5:G6"/>
    <mergeCell ref="H5:I6"/>
    <mergeCell ref="E3:G3"/>
    <mergeCell ref="H3:K3"/>
    <mergeCell ref="L3:N3"/>
    <mergeCell ref="O3:Q3"/>
    <mergeCell ref="H4:I4"/>
    <mergeCell ref="P5:P6"/>
    <mergeCell ref="Q5:Q6"/>
    <mergeCell ref="D7:D9"/>
    <mergeCell ref="E7:E9"/>
    <mergeCell ref="F7:F9"/>
    <mergeCell ref="G7:G9"/>
    <mergeCell ref="H7:I9"/>
    <mergeCell ref="J7:J9"/>
    <mergeCell ref="K7:K9"/>
    <mergeCell ref="L7:L9"/>
    <mergeCell ref="J5:J6"/>
    <mergeCell ref="K5:K6"/>
    <mergeCell ref="L5:L6"/>
    <mergeCell ref="M5:M6"/>
    <mergeCell ref="N5:N6"/>
    <mergeCell ref="O5:O6"/>
    <mergeCell ref="D10:D12"/>
    <mergeCell ref="E10:E12"/>
    <mergeCell ref="F10:F12"/>
    <mergeCell ref="G10:G12"/>
    <mergeCell ref="H10:I12"/>
    <mergeCell ref="M7:M9"/>
    <mergeCell ref="N7:N9"/>
    <mergeCell ref="O7:O9"/>
    <mergeCell ref="P7:P9"/>
    <mergeCell ref="Q7:Q9"/>
    <mergeCell ref="P10:P12"/>
    <mergeCell ref="Q10:Q12"/>
    <mergeCell ref="D13:D14"/>
    <mergeCell ref="E13:E14"/>
    <mergeCell ref="F13:F14"/>
    <mergeCell ref="G13:G14"/>
    <mergeCell ref="H13:H14"/>
    <mergeCell ref="J13:J14"/>
    <mergeCell ref="K13:K14"/>
    <mergeCell ref="L13:L14"/>
    <mergeCell ref="J10:J12"/>
    <mergeCell ref="K10:K12"/>
    <mergeCell ref="L10:L12"/>
    <mergeCell ref="M10:M12"/>
    <mergeCell ref="N10:N12"/>
    <mergeCell ref="O10:O12"/>
    <mergeCell ref="M13:M14"/>
    <mergeCell ref="N13:N14"/>
    <mergeCell ref="O13:O14"/>
    <mergeCell ref="P13:P14"/>
    <mergeCell ref="Q13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Grenoble INP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ESTIER Isabelle (estieri)</dc:creator>
  <cp:lastModifiedBy>DELL 7280</cp:lastModifiedBy>
  <dcterms:created xsi:type="dcterms:W3CDTF">2023-10-12T14:57:39Z</dcterms:created>
  <dcterms:modified xsi:type="dcterms:W3CDTF">2023-12-10T10:36:49Z</dcterms:modified>
</cp:coreProperties>
</file>