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lar Panels" sheetId="1" r:id="rId3"/>
    <sheet state="visible" name="Structure" sheetId="2" r:id="rId4"/>
    <sheet state="visible" name="TTC" sheetId="3" r:id="rId5"/>
    <sheet state="visible" name="Power" sheetId="4" r:id="rId6"/>
    <sheet state="visible" name="Payload" sheetId="5" r:id="rId7"/>
    <sheet state="visible" name="OBC" sheetId="6" r:id="rId8"/>
    <sheet state="visible" name="ACS" sheetId="7" r:id="rId9"/>
    <sheet state="visible" name="Total Mass" sheetId="8" r:id="rId10"/>
  </sheets>
  <definedNames/>
  <calcPr/>
</workbook>
</file>

<file path=xl/sharedStrings.xml><?xml version="1.0" encoding="utf-8"?>
<sst xmlns="http://schemas.openxmlformats.org/spreadsheetml/2006/main" count="140" uniqueCount="62">
  <si>
    <t>MASS BUDGET POLARIS V10</t>
  </si>
  <si>
    <t>Update: 13/02/2017</t>
  </si>
  <si>
    <t>TTC</t>
  </si>
  <si>
    <t>Structure</t>
  </si>
  <si>
    <t>Component</t>
  </si>
  <si>
    <t>Quantity</t>
  </si>
  <si>
    <t>Material</t>
  </si>
  <si>
    <t>Mass (each), kg</t>
  </si>
  <si>
    <t>Total Mass, kg</t>
  </si>
  <si>
    <t>Antenna</t>
  </si>
  <si>
    <t>Aluminium</t>
  </si>
  <si>
    <t>M3_Threaded_Rod_156mm</t>
  </si>
  <si>
    <t>Solar Panels</t>
  </si>
  <si>
    <t>Antenna Board</t>
  </si>
  <si>
    <t>FR 4</t>
  </si>
  <si>
    <t>Antenna Deployer</t>
  </si>
  <si>
    <t>Al 6061</t>
  </si>
  <si>
    <t>Al6061-T6</t>
  </si>
  <si>
    <t>MainLink1</t>
  </si>
  <si>
    <t>Transciever Board</t>
  </si>
  <si>
    <t>FR4</t>
  </si>
  <si>
    <t>Total</t>
  </si>
  <si>
    <t>solarbottom</t>
  </si>
  <si>
    <t>MainLink2</t>
  </si>
  <si>
    <t>MainLink3</t>
  </si>
  <si>
    <t>MainLink4</t>
  </si>
  <si>
    <t>SideRail Left</t>
  </si>
  <si>
    <t>SideRail Right</t>
  </si>
  <si>
    <t>PCB</t>
  </si>
  <si>
    <t>SolarPanel1</t>
  </si>
  <si>
    <t>SolarPanel2</t>
  </si>
  <si>
    <t>SolarPanel3</t>
  </si>
  <si>
    <t>SolarPanel4</t>
  </si>
  <si>
    <t>SolarPanelBacking_1</t>
  </si>
  <si>
    <t>Power</t>
  </si>
  <si>
    <t>SolarPanelBacking_2</t>
  </si>
  <si>
    <t>Power Board</t>
  </si>
  <si>
    <t>Payload</t>
  </si>
  <si>
    <t>TBD</t>
  </si>
  <si>
    <t>Battery</t>
  </si>
  <si>
    <t>Li-Ion Polymer</t>
  </si>
  <si>
    <t xml:space="preserve">Aurora IR </t>
  </si>
  <si>
    <t>(have to still account for blank PCB and SAMTEC connector)</t>
  </si>
  <si>
    <t>-</t>
  </si>
  <si>
    <t>RBF Holder</t>
  </si>
  <si>
    <t>RBF Pin</t>
  </si>
  <si>
    <t>Battery Clamp</t>
  </si>
  <si>
    <t>The total mass of 3U is as follows</t>
  </si>
  <si>
    <t>Subsystem</t>
  </si>
  <si>
    <t>ACS</t>
  </si>
  <si>
    <t>OBC</t>
  </si>
  <si>
    <t>ACS Board</t>
  </si>
  <si>
    <t>OBC Board</t>
  </si>
  <si>
    <t>Total Mass (kg)</t>
  </si>
  <si>
    <t>Contingency (%)</t>
  </si>
  <si>
    <t>Total Mass with Contingency (kg)</t>
  </si>
  <si>
    <t>Magnatorquer Rod</t>
  </si>
  <si>
    <t>Permalloy 80 + Cu</t>
  </si>
  <si>
    <t>Magnatorquer Holder Horizontal 1</t>
  </si>
  <si>
    <t>Magnatorquer Holder Horizontal 2</t>
  </si>
  <si>
    <t>Magnatorquer Holder Vertical 1</t>
  </si>
  <si>
    <t>Magnatorquer Holder Vertical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</si>
</sst>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i/>
    </font>
    <font>
      <b/>
      <name val="Arial"/>
    </font>
    <font>
      <name val="Arial"/>
    </font>
    <font>
      <b/>
      <i/>
      <name val="Arial"/>
    </font>
    <font>
      <b/>
      <sz val="10.0"/>
      <name val="Arial"/>
    </font>
    <font>
      <sz val="10.0"/>
      <name val="Arial"/>
    </font>
    <font>
      <color rgb="FF000000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0" fontId="4" numFmtId="0" xfId="0" applyAlignment="1" applyFont="1">
      <alignment/>
    </xf>
    <xf borderId="1" fillId="0" fontId="2" numFmtId="0" xfId="0" applyAlignment="1" applyBorder="1" applyFont="1">
      <alignment horizontal="center"/>
    </xf>
    <xf borderId="0" fillId="0" fontId="5" numFmtId="0" xfId="0" applyAlignment="1" applyFont="1">
      <alignment/>
    </xf>
    <xf borderId="0" fillId="0" fontId="1" numFmtId="0" xfId="0" applyFont="1"/>
    <xf borderId="0" fillId="0" fontId="5" numFmtId="0" xfId="0" applyAlignment="1" applyFont="1">
      <alignment/>
    </xf>
    <xf borderId="2" fillId="0" fontId="5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5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1" fillId="2" fontId="9" numFmtId="0" xfId="0" applyAlignment="1" applyBorder="1" applyFill="1" applyFont="1">
      <alignment horizontal="center"/>
    </xf>
    <xf borderId="1" fillId="0" fontId="8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" fillId="0" fontId="1" numFmtId="0" xfId="0" applyAlignment="1" applyBorder="1" applyFont="1">
      <alignment/>
    </xf>
    <xf borderId="2" fillId="0" fontId="5" numFmtId="0" xfId="0" applyAlignment="1" applyBorder="1" applyFont="1">
      <alignment horizontal="left"/>
    </xf>
    <xf borderId="3" fillId="0" fontId="5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5" fillId="0" fontId="5" numFmtId="0" xfId="0" applyAlignment="1" applyBorder="1" applyFont="1">
      <alignment horizontal="center"/>
    </xf>
    <xf borderId="1" fillId="0" fontId="2" numFmtId="0" xfId="0" applyBorder="1" applyFont="1"/>
    <xf borderId="3" fillId="0" fontId="5" numFmtId="0" xfId="0" applyAlignment="1" applyBorder="1" applyFont="1">
      <alignment horizontal="left"/>
    </xf>
    <xf borderId="2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29"/>
  </cols>
  <sheetData>
    <row r="1">
      <c r="A1" s="6" t="s">
        <v>0</v>
      </c>
      <c r="B1" s="8"/>
      <c r="C1" s="10" t="s">
        <v>1</v>
      </c>
      <c r="D1" s="8"/>
      <c r="E1" s="8"/>
    </row>
    <row r="2">
      <c r="A2" s="8"/>
      <c r="B2" s="8"/>
      <c r="C2" s="8"/>
      <c r="D2" s="8"/>
      <c r="E2" s="8"/>
    </row>
    <row r="3">
      <c r="A3" s="12" t="s">
        <v>12</v>
      </c>
      <c r="B3" s="14"/>
      <c r="C3" s="14"/>
      <c r="D3" s="14"/>
      <c r="E3" s="14"/>
      <c r="F3" s="4"/>
    </row>
    <row r="4">
      <c r="A4" s="15"/>
      <c r="B4" s="15"/>
      <c r="C4" s="15"/>
      <c r="D4" s="15"/>
      <c r="E4" s="15"/>
      <c r="F4" s="4"/>
    </row>
    <row r="5">
      <c r="A5" s="16" t="s">
        <v>4</v>
      </c>
      <c r="B5" s="17" t="s">
        <v>5</v>
      </c>
      <c r="C5" s="17" t="s">
        <v>6</v>
      </c>
      <c r="D5" s="17" t="s">
        <v>7</v>
      </c>
      <c r="E5" s="17" t="s">
        <v>8</v>
      </c>
      <c r="F5" s="4"/>
    </row>
    <row r="6">
      <c r="A6" s="22" t="s">
        <v>22</v>
      </c>
      <c r="B6" s="23">
        <v>1.0</v>
      </c>
      <c r="C6" s="24" t="s">
        <v>28</v>
      </c>
      <c r="D6" s="25">
        <v>0.170345</v>
      </c>
      <c r="E6" s="26">
        <f t="shared" ref="E6:E12" si="1">D6*B6</f>
        <v>0.170345</v>
      </c>
      <c r="F6" s="4"/>
    </row>
    <row r="7">
      <c r="A7" s="22" t="s">
        <v>29</v>
      </c>
      <c r="B7" s="27">
        <v>1.0</v>
      </c>
      <c r="C7" s="27" t="s">
        <v>28</v>
      </c>
      <c r="D7" s="27">
        <v>0.139386</v>
      </c>
      <c r="E7" s="28">
        <f t="shared" si="1"/>
        <v>0.139386</v>
      </c>
      <c r="F7" s="4"/>
      <c r="G7" s="2"/>
    </row>
    <row r="8">
      <c r="A8" s="22" t="s">
        <v>30</v>
      </c>
      <c r="B8" s="27">
        <v>1.0</v>
      </c>
      <c r="C8" s="27" t="s">
        <v>28</v>
      </c>
      <c r="D8" s="27">
        <v>0.139491</v>
      </c>
      <c r="E8" s="28">
        <f t="shared" si="1"/>
        <v>0.139491</v>
      </c>
      <c r="F8" s="4"/>
    </row>
    <row r="9">
      <c r="A9" s="22" t="s">
        <v>31</v>
      </c>
      <c r="B9" s="27">
        <v>1.0</v>
      </c>
      <c r="C9" s="27" t="s">
        <v>28</v>
      </c>
      <c r="D9" s="27">
        <v>0.139331</v>
      </c>
      <c r="E9" s="28">
        <f t="shared" si="1"/>
        <v>0.139331</v>
      </c>
      <c r="F9" s="4"/>
    </row>
    <row r="10">
      <c r="A10" s="22" t="s">
        <v>32</v>
      </c>
      <c r="B10" s="27">
        <v>1.0</v>
      </c>
      <c r="C10" s="27" t="s">
        <v>28</v>
      </c>
      <c r="D10" s="27">
        <v>0.140409</v>
      </c>
      <c r="E10" s="28">
        <f t="shared" si="1"/>
        <v>0.140409</v>
      </c>
      <c r="F10" s="4"/>
      <c r="H10" s="2"/>
    </row>
    <row r="11">
      <c r="A11" s="22" t="s">
        <v>33</v>
      </c>
      <c r="B11" s="23">
        <v>1.0</v>
      </c>
      <c r="C11" s="29" t="s">
        <v>17</v>
      </c>
      <c r="D11" s="30">
        <v>0.070983</v>
      </c>
      <c r="E11" s="26">
        <f t="shared" si="1"/>
        <v>0.070983</v>
      </c>
      <c r="F11" s="4"/>
    </row>
    <row r="12">
      <c r="A12" s="22" t="s">
        <v>35</v>
      </c>
      <c r="B12" s="23">
        <v>1.0</v>
      </c>
      <c r="C12" s="29" t="s">
        <v>17</v>
      </c>
      <c r="D12" s="30">
        <v>0.070438</v>
      </c>
      <c r="E12" s="26">
        <f t="shared" si="1"/>
        <v>0.070438</v>
      </c>
      <c r="F12" s="4"/>
    </row>
    <row r="13">
      <c r="A13" s="35"/>
      <c r="B13" s="35"/>
      <c r="C13" s="35"/>
      <c r="D13" s="36" t="s">
        <v>21</v>
      </c>
      <c r="E13" s="39">
        <f>SUM(E6:E12)</f>
        <v>0.870383</v>
      </c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3" max="3" width="15.0"/>
    <col customWidth="1" min="4" max="4" width="15.29"/>
  </cols>
  <sheetData>
    <row r="1">
      <c r="A1" s="1" t="s">
        <v>0</v>
      </c>
      <c r="C1" s="2" t="s">
        <v>1</v>
      </c>
    </row>
    <row r="3">
      <c r="A3" s="3" t="s">
        <v>3</v>
      </c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>
      <c r="A6" s="11" t="s">
        <v>11</v>
      </c>
      <c r="B6" s="13">
        <v>4.0</v>
      </c>
      <c r="C6" s="13" t="s">
        <v>17</v>
      </c>
      <c r="D6" s="13">
        <v>0.0023</v>
      </c>
      <c r="E6" s="13">
        <f t="shared" ref="E6:E12" si="1">D6*B6</f>
        <v>0.0092</v>
      </c>
    </row>
    <row r="7">
      <c r="A7" s="18" t="s">
        <v>18</v>
      </c>
      <c r="B7" s="20">
        <v>1.0</v>
      </c>
      <c r="C7" s="20" t="s">
        <v>17</v>
      </c>
      <c r="D7" s="20">
        <v>0.055504</v>
      </c>
      <c r="E7" s="20">
        <f t="shared" si="1"/>
        <v>0.055504</v>
      </c>
    </row>
    <row r="8">
      <c r="A8" s="18" t="s">
        <v>23</v>
      </c>
      <c r="B8" s="20">
        <v>1.0</v>
      </c>
      <c r="C8" s="20" t="s">
        <v>17</v>
      </c>
      <c r="D8" s="20">
        <v>0.056293</v>
      </c>
      <c r="E8" s="20">
        <f t="shared" si="1"/>
        <v>0.056293</v>
      </c>
    </row>
    <row r="9">
      <c r="A9" s="18" t="s">
        <v>24</v>
      </c>
      <c r="B9" s="20">
        <v>1.0</v>
      </c>
      <c r="C9" s="20" t="s">
        <v>17</v>
      </c>
      <c r="D9" s="20">
        <v>0.020574</v>
      </c>
      <c r="E9" s="20">
        <f t="shared" si="1"/>
        <v>0.020574</v>
      </c>
    </row>
    <row r="10">
      <c r="A10" s="18" t="s">
        <v>25</v>
      </c>
      <c r="B10" s="20">
        <v>1.0</v>
      </c>
      <c r="C10" s="20" t="s">
        <v>17</v>
      </c>
      <c r="D10" s="20">
        <v>0.055265</v>
      </c>
      <c r="E10" s="20">
        <f t="shared" si="1"/>
        <v>0.055265</v>
      </c>
    </row>
    <row r="11">
      <c r="A11" s="18" t="s">
        <v>26</v>
      </c>
      <c r="B11" s="20">
        <v>1.0</v>
      </c>
      <c r="C11" s="20" t="s">
        <v>17</v>
      </c>
      <c r="D11" s="20">
        <v>0.174399</v>
      </c>
      <c r="E11" s="20">
        <f t="shared" si="1"/>
        <v>0.174399</v>
      </c>
    </row>
    <row r="12">
      <c r="A12" s="18" t="s">
        <v>27</v>
      </c>
      <c r="B12" s="20">
        <v>1.0</v>
      </c>
      <c r="C12" s="20" t="s">
        <v>17</v>
      </c>
      <c r="D12" s="20">
        <v>0.175016</v>
      </c>
      <c r="E12" s="20">
        <f t="shared" si="1"/>
        <v>0.175016</v>
      </c>
    </row>
    <row r="13">
      <c r="A13" s="4"/>
      <c r="B13" s="4"/>
      <c r="C13" s="4"/>
      <c r="D13" s="19" t="s">
        <v>21</v>
      </c>
      <c r="E13" s="21">
        <f>SUM(E6:E12)</f>
        <v>0.546251</v>
      </c>
    </row>
    <row r="14">
      <c r="E14" s="2"/>
    </row>
    <row r="15">
      <c r="E15" s="2"/>
    </row>
    <row r="16">
      <c r="E1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43"/>
  </cols>
  <sheetData>
    <row r="1">
      <c r="A1" s="1" t="s">
        <v>0</v>
      </c>
      <c r="C1" s="2" t="s">
        <v>1</v>
      </c>
    </row>
    <row r="3">
      <c r="A3" s="3" t="s">
        <v>2</v>
      </c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</row>
    <row r="6">
      <c r="A6" s="7" t="s">
        <v>9</v>
      </c>
      <c r="B6" s="7">
        <v>1.0</v>
      </c>
      <c r="C6" s="7" t="s">
        <v>10</v>
      </c>
      <c r="D6" s="7">
        <v>0.001161</v>
      </c>
      <c r="E6" s="7">
        <f t="shared" ref="E6:E9" si="1">D6*B6</f>
        <v>0.001161</v>
      </c>
    </row>
    <row r="7">
      <c r="A7" s="7" t="s">
        <v>13</v>
      </c>
      <c r="B7" s="7">
        <v>1.0</v>
      </c>
      <c r="C7" s="7" t="s">
        <v>14</v>
      </c>
      <c r="D7" s="7">
        <v>0.006</v>
      </c>
      <c r="E7" s="7">
        <f t="shared" si="1"/>
        <v>0.006</v>
      </c>
    </row>
    <row r="8">
      <c r="A8" s="7" t="s">
        <v>15</v>
      </c>
      <c r="B8" s="7">
        <v>2.0</v>
      </c>
      <c r="C8" s="7" t="s">
        <v>16</v>
      </c>
      <c r="D8" s="7">
        <f>0.001557+0.00267+0.006+0.007</f>
        <v>0.017227</v>
      </c>
      <c r="E8" s="7">
        <f t="shared" si="1"/>
        <v>0.034454</v>
      </c>
    </row>
    <row r="9">
      <c r="A9" s="7" t="s">
        <v>19</v>
      </c>
      <c r="B9" s="7">
        <v>1.0</v>
      </c>
      <c r="C9" s="7" t="s">
        <v>20</v>
      </c>
      <c r="D9" s="7">
        <v>0.1007</v>
      </c>
      <c r="E9" s="7">
        <f t="shared" si="1"/>
        <v>0.1007</v>
      </c>
    </row>
    <row r="10">
      <c r="A10" s="4"/>
      <c r="B10" s="4"/>
      <c r="C10" s="4"/>
      <c r="D10" s="19" t="s">
        <v>21</v>
      </c>
      <c r="E10" s="21">
        <f>SUM(E6:E9)</f>
        <v>0.142315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</row>
    <row r="3">
      <c r="A3" s="3" t="s">
        <v>34</v>
      </c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</row>
    <row r="6">
      <c r="A6" s="31" t="s">
        <v>36</v>
      </c>
      <c r="B6" s="32">
        <v>1.0</v>
      </c>
      <c r="C6" s="33" t="s">
        <v>20</v>
      </c>
      <c r="D6" s="33" t="s">
        <v>38</v>
      </c>
      <c r="E6" s="33">
        <v>0.0</v>
      </c>
    </row>
    <row r="7">
      <c r="A7" s="7" t="s">
        <v>39</v>
      </c>
      <c r="B7" s="7">
        <v>4.0</v>
      </c>
      <c r="C7" s="7" t="s">
        <v>40</v>
      </c>
      <c r="D7" s="7">
        <v>0.0314</v>
      </c>
      <c r="E7" s="32">
        <f t="shared" ref="E7:E10" si="1">D7*B7</f>
        <v>0.1256</v>
      </c>
      <c r="F7" s="2" t="s">
        <v>42</v>
      </c>
    </row>
    <row r="8">
      <c r="A8" s="7" t="s">
        <v>44</v>
      </c>
      <c r="B8" s="7">
        <v>1.0</v>
      </c>
      <c r="C8" s="7" t="s">
        <v>16</v>
      </c>
      <c r="D8" s="7">
        <v>0.00245</v>
      </c>
      <c r="E8" s="32">
        <f t="shared" si="1"/>
        <v>0.00245</v>
      </c>
    </row>
    <row r="9">
      <c r="A9" s="7" t="s">
        <v>45</v>
      </c>
      <c r="B9" s="7">
        <v>1.0</v>
      </c>
      <c r="C9" s="7" t="s">
        <v>16</v>
      </c>
      <c r="D9" s="7">
        <v>0.001553</v>
      </c>
      <c r="E9" s="32">
        <f t="shared" si="1"/>
        <v>0.001553</v>
      </c>
    </row>
    <row r="10">
      <c r="A10" s="37" t="s">
        <v>46</v>
      </c>
      <c r="B10" s="38">
        <v>2.0</v>
      </c>
      <c r="C10" s="38" t="s">
        <v>16</v>
      </c>
      <c r="D10" s="38">
        <v>0.043362</v>
      </c>
      <c r="E10" s="32">
        <f t="shared" si="1"/>
        <v>0.086724</v>
      </c>
    </row>
    <row r="11">
      <c r="A11" s="4"/>
      <c r="B11" s="4"/>
      <c r="C11" s="4"/>
      <c r="D11" s="19" t="s">
        <v>21</v>
      </c>
      <c r="E11" s="21">
        <f>SUM(E6:E10)</f>
        <v>0.216327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29"/>
  </cols>
  <sheetData>
    <row r="1">
      <c r="A1" s="6" t="s">
        <v>0</v>
      </c>
      <c r="B1" s="8"/>
      <c r="C1" s="10" t="s">
        <v>1</v>
      </c>
      <c r="D1" s="8"/>
      <c r="E1" s="8"/>
    </row>
    <row r="2">
      <c r="A2" s="8"/>
      <c r="B2" s="8"/>
      <c r="C2" s="8"/>
      <c r="D2" s="8"/>
      <c r="E2" s="8"/>
    </row>
    <row r="3">
      <c r="A3" s="34" t="s">
        <v>37</v>
      </c>
      <c r="B3" s="14"/>
      <c r="C3" s="14"/>
      <c r="D3" s="14"/>
      <c r="E3" s="14"/>
    </row>
    <row r="4">
      <c r="A4" s="15"/>
      <c r="B4" s="15"/>
      <c r="C4" s="15"/>
      <c r="D4" s="15"/>
      <c r="E4" s="15"/>
    </row>
    <row r="5">
      <c r="A5" s="16" t="s">
        <v>4</v>
      </c>
      <c r="B5" s="17" t="s">
        <v>5</v>
      </c>
      <c r="C5" s="17" t="s">
        <v>6</v>
      </c>
      <c r="D5" s="17" t="s">
        <v>7</v>
      </c>
      <c r="E5" s="17" t="s">
        <v>8</v>
      </c>
    </row>
    <row r="6">
      <c r="A6" s="31" t="s">
        <v>41</v>
      </c>
      <c r="B6" s="32">
        <v>1.0</v>
      </c>
      <c r="C6" s="32" t="s">
        <v>43</v>
      </c>
      <c r="D6" s="32">
        <v>0.281</v>
      </c>
      <c r="E6" s="32">
        <f>D6*B6</f>
        <v>0.281</v>
      </c>
    </row>
    <row r="7">
      <c r="A7" s="35"/>
      <c r="B7" s="35"/>
      <c r="C7" s="35"/>
      <c r="D7" s="36" t="s">
        <v>21</v>
      </c>
      <c r="E7" s="39">
        <f>SUM(E6)</f>
        <v>0.281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</row>
    <row r="3">
      <c r="A3" s="3" t="s">
        <v>50</v>
      </c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</row>
    <row r="6">
      <c r="A6" s="41" t="s">
        <v>52</v>
      </c>
      <c r="B6" s="42">
        <v>1.0</v>
      </c>
      <c r="C6" s="42" t="s">
        <v>20</v>
      </c>
      <c r="D6" s="42">
        <v>0.053</v>
      </c>
      <c r="E6" s="42">
        <f>D6*B6</f>
        <v>0.053</v>
      </c>
    </row>
    <row r="7">
      <c r="A7" s="4"/>
      <c r="B7" s="4"/>
      <c r="C7" s="4"/>
      <c r="D7" s="19" t="s">
        <v>21</v>
      </c>
      <c r="E7" s="21">
        <f>SUM(E6)</f>
        <v>0.053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0"/>
    <col customWidth="1" min="3" max="3" width="17.29"/>
  </cols>
  <sheetData>
    <row r="1">
      <c r="A1" s="1" t="s">
        <v>0</v>
      </c>
      <c r="C1" s="2" t="s">
        <v>1</v>
      </c>
    </row>
    <row r="3">
      <c r="A3" s="3" t="s">
        <v>49</v>
      </c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</row>
    <row r="6">
      <c r="A6" s="7" t="s">
        <v>51</v>
      </c>
      <c r="B6" s="7">
        <v>1.0</v>
      </c>
      <c r="C6" s="7" t="s">
        <v>20</v>
      </c>
      <c r="D6" s="7">
        <v>0.0465</v>
      </c>
      <c r="E6" s="44">
        <f t="shared" ref="E6:E11" si="1">D6*B6</f>
        <v>0.0465</v>
      </c>
    </row>
    <row r="7">
      <c r="A7" s="31" t="s">
        <v>56</v>
      </c>
      <c r="B7" s="32">
        <v>3.0</v>
      </c>
      <c r="C7" s="46" t="s">
        <v>57</v>
      </c>
      <c r="D7" s="33">
        <v>0.0286</v>
      </c>
      <c r="E7" s="44">
        <f t="shared" si="1"/>
        <v>0.0858</v>
      </c>
    </row>
    <row r="8">
      <c r="A8" s="47" t="s">
        <v>58</v>
      </c>
      <c r="B8" s="44">
        <v>2.0</v>
      </c>
      <c r="C8" s="44" t="s">
        <v>16</v>
      </c>
      <c r="D8" s="44">
        <v>0.008648</v>
      </c>
      <c r="E8" s="44">
        <f t="shared" si="1"/>
        <v>0.017296</v>
      </c>
    </row>
    <row r="9">
      <c r="A9" s="47" t="s">
        <v>59</v>
      </c>
      <c r="B9" s="44">
        <v>2.0</v>
      </c>
      <c r="C9" s="44" t="s">
        <v>16</v>
      </c>
      <c r="D9" s="44">
        <v>0.007627</v>
      </c>
      <c r="E9" s="44">
        <f t="shared" si="1"/>
        <v>0.015254</v>
      </c>
    </row>
    <row r="10">
      <c r="A10" s="47" t="s">
        <v>60</v>
      </c>
      <c r="B10" s="44">
        <v>1.0</v>
      </c>
      <c r="C10" s="44" t="s">
        <v>16</v>
      </c>
      <c r="D10" s="44">
        <v>0.012817</v>
      </c>
      <c r="E10" s="44">
        <f t="shared" si="1"/>
        <v>0.012817</v>
      </c>
    </row>
    <row r="11">
      <c r="A11" s="47" t="s">
        <v>61</v>
      </c>
      <c r="B11" s="44">
        <v>1.0</v>
      </c>
      <c r="C11" s="44" t="s">
        <v>16</v>
      </c>
      <c r="D11" s="44">
        <v>0.012298</v>
      </c>
      <c r="E11" s="44">
        <f t="shared" si="1"/>
        <v>0.012298</v>
      </c>
    </row>
    <row r="12">
      <c r="A12" s="4"/>
      <c r="B12" s="4"/>
      <c r="C12" s="4"/>
      <c r="D12" s="19" t="s">
        <v>21</v>
      </c>
      <c r="E12" s="21">
        <f>SUM(E6:E11)</f>
        <v>0.189965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86"/>
    <col customWidth="1" min="4" max="4" width="30.71"/>
  </cols>
  <sheetData>
    <row r="1">
      <c r="A1" s="2" t="s">
        <v>47</v>
      </c>
    </row>
    <row r="3">
      <c r="A3" s="40" t="s">
        <v>48</v>
      </c>
      <c r="B3" s="40" t="s">
        <v>53</v>
      </c>
      <c r="C3" s="40" t="s">
        <v>54</v>
      </c>
      <c r="D3" s="40" t="s">
        <v>55</v>
      </c>
    </row>
    <row r="4">
      <c r="A4" s="43" t="s">
        <v>12</v>
      </c>
      <c r="B4" s="45">
        <f>'Solar Panels'!E13</f>
        <v>0.870383</v>
      </c>
      <c r="C4" s="43">
        <v>15.0</v>
      </c>
      <c r="D4" s="45">
        <f t="shared" ref="D4:D10" si="1">B4*(1+C4/100)</f>
        <v>1.00094045</v>
      </c>
    </row>
    <row r="5">
      <c r="A5" s="43" t="s">
        <v>3</v>
      </c>
      <c r="B5" s="45">
        <f>Structure!E13</f>
        <v>0.546251</v>
      </c>
      <c r="C5" s="43">
        <v>15.0</v>
      </c>
      <c r="D5" s="45">
        <f t="shared" si="1"/>
        <v>0.62818865</v>
      </c>
    </row>
    <row r="6">
      <c r="A6" s="43" t="s">
        <v>2</v>
      </c>
      <c r="B6" s="45">
        <f>TTC!E10</f>
        <v>0.142315</v>
      </c>
      <c r="C6" s="43">
        <v>15.0</v>
      </c>
      <c r="D6" s="45">
        <f t="shared" si="1"/>
        <v>0.16366225</v>
      </c>
    </row>
    <row r="7">
      <c r="A7" s="43" t="s">
        <v>34</v>
      </c>
      <c r="B7" s="45">
        <f>Power!E11</f>
        <v>0.216327</v>
      </c>
      <c r="C7" s="43">
        <v>15.0</v>
      </c>
      <c r="D7" s="45">
        <f t="shared" si="1"/>
        <v>0.24877605</v>
      </c>
    </row>
    <row r="8">
      <c r="A8" s="43" t="s">
        <v>37</v>
      </c>
      <c r="B8" s="45">
        <f>Payload!E7</f>
        <v>0.281</v>
      </c>
      <c r="C8" s="43">
        <v>15.0</v>
      </c>
      <c r="D8" s="45">
        <f t="shared" si="1"/>
        <v>0.32315</v>
      </c>
    </row>
    <row r="9">
      <c r="A9" s="43" t="s">
        <v>50</v>
      </c>
      <c r="B9" s="45">
        <f>OBC!E7</f>
        <v>0.053</v>
      </c>
      <c r="C9" s="43">
        <v>15.0</v>
      </c>
      <c r="D9" s="45">
        <f t="shared" si="1"/>
        <v>0.06095</v>
      </c>
    </row>
    <row r="10">
      <c r="A10" s="43" t="s">
        <v>49</v>
      </c>
      <c r="B10" s="45">
        <f>ACS!E12</f>
        <v>0.189965</v>
      </c>
      <c r="C10" s="43">
        <v>15.0</v>
      </c>
      <c r="D10" s="45">
        <f t="shared" si="1"/>
        <v>0.21845975</v>
      </c>
    </row>
    <row r="11">
      <c r="A11" s="43" t="s">
        <v>21</v>
      </c>
      <c r="B11" s="45">
        <f>SUM(B4:B10)</f>
        <v>2.299241</v>
      </c>
      <c r="C11" s="43"/>
      <c r="D11" s="45">
        <f>sum(D4:D10)</f>
        <v>2.64412715</v>
      </c>
    </row>
  </sheetData>
  <drawing r:id="rId1"/>
</worksheet>
</file>