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hossein/Library/CloudStorage/GoogleDrive-mohammadhossein211@gmail.com/My Drive/Master Thesis 2/Hossein's Master Thesis/data/code 2/"/>
    </mc:Choice>
  </mc:AlternateContent>
  <xr:revisionPtr revIDLastSave="0" documentId="13_ncr:1_{19F36910-3C88-2B4F-8779-3CD3C7B75659}" xr6:coauthVersionLast="47" xr6:coauthVersionMax="47" xr10:uidLastSave="{00000000-0000-0000-0000-000000000000}"/>
  <bookViews>
    <workbookView xWindow="1420" yWindow="500" windowWidth="17200" windowHeight="21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7" i="1" l="1" a="1"/>
  <c r="AI17" i="1" s="1"/>
  <c r="AI21" i="1" a="1"/>
  <c r="AI21" i="1" s="1"/>
  <c r="AI20" i="1" a="1"/>
  <c r="AI20" i="1" s="1"/>
  <c r="AI16" i="1" a="1"/>
  <c r="AI16" i="1" s="1"/>
  <c r="AI14" i="1" a="1"/>
  <c r="AI14" i="1" s="1"/>
  <c r="AI13" i="1" a="1"/>
  <c r="AI13" i="1" s="1"/>
  <c r="AI10" i="1" a="1"/>
  <c r="AI10" i="1" s="1"/>
  <c r="AI9" i="1" a="1"/>
  <c r="AI9" i="1" s="1"/>
  <c r="AI7" i="1" a="1"/>
  <c r="AI7" i="1" s="1"/>
  <c r="AI4" i="1" a="1"/>
  <c r="AI4" i="1" s="1"/>
  <c r="AI2" i="1" a="1"/>
  <c r="AI2" i="1" s="1"/>
  <c r="AI23" i="1" a="1"/>
  <c r="AI23" i="1" s="1"/>
  <c r="AI22" i="1" a="1"/>
  <c r="AI22" i="1" s="1"/>
  <c r="AI19" i="1" a="1"/>
  <c r="AI19" i="1" s="1"/>
  <c r="AI18" i="1" a="1"/>
  <c r="AI18" i="1" s="1"/>
  <c r="AI15" i="1" a="1"/>
  <c r="AI15" i="1" s="1"/>
  <c r="AI12" i="1" a="1"/>
  <c r="AI12" i="1" s="1"/>
  <c r="AI11" i="1" a="1"/>
  <c r="AI11" i="1" s="1"/>
  <c r="AI8" i="1" a="1"/>
  <c r="AI8" i="1" s="1"/>
  <c r="AI6" i="1" a="1"/>
  <c r="AI6" i="1" s="1"/>
  <c r="AI5" i="1" a="1"/>
  <c r="AI5" i="1" s="1"/>
  <c r="AI3" i="1" a="1"/>
  <c r="AI3" i="1" s="1"/>
  <c r="AG3" i="1" a="1"/>
  <c r="AG3" i="1" s="1"/>
  <c r="AG5" i="1" a="1"/>
  <c r="AG5" i="1" s="1"/>
  <c r="AG6" i="1" a="1"/>
  <c r="AG6" i="1" s="1"/>
  <c r="AG8" i="1" a="1"/>
  <c r="AG8" i="1" s="1"/>
  <c r="AG11" i="1" a="1"/>
  <c r="AG11" i="1" s="1"/>
  <c r="AG12" i="1" a="1"/>
  <c r="AG12" i="1" s="1"/>
  <c r="AG15" i="1" a="1"/>
  <c r="AG15" i="1" s="1"/>
  <c r="AG18" i="1" a="1"/>
  <c r="AG18" i="1" s="1"/>
  <c r="AG19" i="1" a="1"/>
  <c r="AG19" i="1" s="1"/>
  <c r="AG22" i="1" a="1"/>
  <c r="AG22" i="1" s="1"/>
  <c r="AG23" i="1" a="1"/>
  <c r="AG23" i="1" s="1"/>
  <c r="AG2" i="1" a="1"/>
  <c r="AG2" i="1" s="1"/>
  <c r="AG4" i="1" a="1"/>
  <c r="AG4" i="1" s="1"/>
  <c r="AG7" i="1" a="1"/>
  <c r="AG7" i="1" s="1"/>
  <c r="AG9" i="1" a="1"/>
  <c r="AG9" i="1" s="1"/>
  <c r="AG10" i="1" a="1"/>
  <c r="AG10" i="1" s="1"/>
  <c r="AG13" i="1" a="1"/>
  <c r="AG13" i="1" s="1"/>
  <c r="AG14" i="1" a="1"/>
  <c r="AG14" i="1" s="1"/>
  <c r="AG16" i="1" a="1"/>
  <c r="AG16" i="1" s="1"/>
  <c r="AG20" i="1" a="1"/>
  <c r="AG20" i="1" s="1"/>
  <c r="AG21" i="1" a="1"/>
  <c r="AG21" i="1" s="1"/>
  <c r="AG17" i="1" a="1"/>
  <c r="AG17" i="1" s="1"/>
  <c r="AE3" i="1" a="1"/>
  <c r="AE3" i="1" s="1"/>
  <c r="AE5" i="1" a="1"/>
  <c r="AE5" i="1" s="1"/>
  <c r="AE6" i="1" a="1"/>
  <c r="AE6" i="1" s="1"/>
  <c r="AE8" i="1" a="1"/>
  <c r="AE8" i="1" s="1"/>
  <c r="AE11" i="1" a="1"/>
  <c r="AE11" i="1" s="1"/>
  <c r="AE12" i="1" a="1"/>
  <c r="AE12" i="1" s="1"/>
  <c r="AE15" i="1" a="1"/>
  <c r="AE15" i="1" s="1"/>
  <c r="AE18" i="1" a="1"/>
  <c r="AE18" i="1" s="1"/>
  <c r="AE19" i="1" a="1"/>
  <c r="AE19" i="1" s="1"/>
  <c r="AE22" i="1" a="1"/>
  <c r="AE22" i="1" s="1"/>
  <c r="AE23" i="1" a="1"/>
  <c r="AE23" i="1" s="1"/>
  <c r="AE2" i="1" a="1"/>
  <c r="AE2" i="1" s="1"/>
  <c r="AE4" i="1" a="1"/>
  <c r="AE4" i="1" s="1"/>
  <c r="AE7" i="1" a="1"/>
  <c r="AE7" i="1" s="1"/>
  <c r="AE9" i="1" a="1"/>
  <c r="AE9" i="1" s="1"/>
  <c r="AE10" i="1" a="1"/>
  <c r="AE10" i="1" s="1"/>
  <c r="AE13" i="1" a="1"/>
  <c r="AE13" i="1" s="1"/>
  <c r="AE14" i="1" a="1"/>
  <c r="AE14" i="1" s="1"/>
  <c r="AE16" i="1" a="1"/>
  <c r="AE16" i="1" s="1"/>
  <c r="AE20" i="1" a="1"/>
  <c r="AE20" i="1" s="1"/>
  <c r="AE21" i="1" a="1"/>
  <c r="AE21" i="1" s="1"/>
  <c r="AE17" i="1" a="1"/>
  <c r="AE17" i="1" s="1"/>
  <c r="AC3" i="1" a="1"/>
  <c r="AC3" i="1" s="1"/>
  <c r="AC5" i="1" a="1"/>
  <c r="AC5" i="1" s="1"/>
  <c r="AC6" i="1" a="1"/>
  <c r="AC6" i="1" s="1"/>
  <c r="AC8" i="1" a="1"/>
  <c r="AC8" i="1" s="1"/>
  <c r="AC11" i="1" a="1"/>
  <c r="AC11" i="1" s="1"/>
  <c r="AC12" i="1" a="1"/>
  <c r="AC12" i="1" s="1"/>
  <c r="AC15" i="1" a="1"/>
  <c r="AC15" i="1" s="1"/>
  <c r="AC18" i="1" a="1"/>
  <c r="AC18" i="1" s="1"/>
  <c r="AC19" i="1" a="1"/>
  <c r="AC19" i="1" s="1"/>
  <c r="AC22" i="1" a="1"/>
  <c r="AC22" i="1" s="1"/>
  <c r="AC23" i="1" a="1"/>
  <c r="AC23" i="1" s="1"/>
  <c r="AC2" i="1" a="1"/>
  <c r="AC2" i="1" s="1"/>
  <c r="AC4" i="1" a="1"/>
  <c r="AC4" i="1" s="1"/>
  <c r="AC7" i="1" a="1"/>
  <c r="AC7" i="1" s="1"/>
  <c r="AC9" i="1" a="1"/>
  <c r="AC9" i="1" s="1"/>
  <c r="AC10" i="1" a="1"/>
  <c r="AC10" i="1" s="1"/>
  <c r="AC13" i="1" a="1"/>
  <c r="AC13" i="1" s="1"/>
  <c r="AC14" i="1" a="1"/>
  <c r="AC14" i="1" s="1"/>
  <c r="AC16" i="1" a="1"/>
  <c r="AC16" i="1" s="1"/>
  <c r="AC20" i="1" a="1"/>
  <c r="AC20" i="1" s="1"/>
  <c r="AC21" i="1" a="1"/>
  <c r="AC21" i="1" s="1"/>
  <c r="AC17" i="1" a="1"/>
  <c r="AC17" i="1" s="1"/>
  <c r="AA3" i="1" a="1"/>
  <c r="AA3" i="1" s="1"/>
  <c r="AA5" i="1" a="1"/>
  <c r="AA5" i="1" s="1"/>
  <c r="AA6" i="1" a="1"/>
  <c r="AA6" i="1" s="1"/>
  <c r="AA8" i="1" a="1"/>
  <c r="AA8" i="1" s="1"/>
  <c r="AA11" i="1" a="1"/>
  <c r="AA11" i="1" s="1"/>
  <c r="AA12" i="1" a="1"/>
  <c r="AA12" i="1" s="1"/>
  <c r="AA15" i="1" a="1"/>
  <c r="AA15" i="1" s="1"/>
  <c r="AA18" i="1" a="1"/>
  <c r="AA18" i="1" s="1"/>
  <c r="AA19" i="1" a="1"/>
  <c r="AA19" i="1" s="1"/>
  <c r="AA22" i="1" a="1"/>
  <c r="AA22" i="1" s="1"/>
  <c r="AA23" i="1" a="1"/>
  <c r="AA23" i="1" s="1"/>
  <c r="AA2" i="1" a="1"/>
  <c r="AA2" i="1" s="1"/>
  <c r="AA4" i="1" a="1"/>
  <c r="AA4" i="1" s="1"/>
  <c r="AA7" i="1" a="1"/>
  <c r="AA7" i="1" s="1"/>
  <c r="AA9" i="1" a="1"/>
  <c r="AA9" i="1" s="1"/>
  <c r="AA10" i="1" a="1"/>
  <c r="AA10" i="1" s="1"/>
  <c r="AA13" i="1" a="1"/>
  <c r="AA13" i="1" s="1"/>
  <c r="AA14" i="1" a="1"/>
  <c r="AA14" i="1" s="1"/>
  <c r="AA16" i="1" a="1"/>
  <c r="AA16" i="1" s="1"/>
  <c r="AA20" i="1" a="1"/>
  <c r="AA20" i="1" s="1"/>
  <c r="AA21" i="1" a="1"/>
  <c r="AA21" i="1" s="1"/>
  <c r="AA17" i="1" a="1"/>
  <c r="AA17" i="1" s="1"/>
  <c r="X3" i="1" a="1"/>
  <c r="X3" i="1" s="1"/>
  <c r="X5" i="1" a="1"/>
  <c r="X5" i="1" s="1"/>
  <c r="X6" i="1" a="1"/>
  <c r="X6" i="1" s="1"/>
  <c r="X8" i="1" a="1"/>
  <c r="X8" i="1" s="1"/>
  <c r="X11" i="1" a="1"/>
  <c r="X11" i="1" s="1"/>
  <c r="X12" i="1" a="1"/>
  <c r="X12" i="1" s="1"/>
  <c r="X15" i="1" a="1"/>
  <c r="X15" i="1" s="1"/>
  <c r="X18" i="1" a="1"/>
  <c r="X18" i="1" s="1"/>
  <c r="X19" i="1" a="1"/>
  <c r="X19" i="1" s="1"/>
  <c r="X22" i="1" a="1"/>
  <c r="X22" i="1" s="1"/>
  <c r="X23" i="1" a="1"/>
  <c r="X23" i="1" s="1"/>
  <c r="X2" i="1" a="1"/>
  <c r="X2" i="1" s="1"/>
  <c r="X4" i="1" a="1"/>
  <c r="X4" i="1" s="1"/>
  <c r="X7" i="1" a="1"/>
  <c r="X7" i="1" s="1"/>
  <c r="X9" i="1" a="1"/>
  <c r="X9" i="1" s="1"/>
  <c r="X10" i="1" a="1"/>
  <c r="X10" i="1" s="1"/>
  <c r="X13" i="1" a="1"/>
  <c r="X13" i="1" s="1"/>
  <c r="X14" i="1" a="1"/>
  <c r="X14" i="1" s="1"/>
  <c r="X16" i="1" a="1"/>
  <c r="X16" i="1" s="1"/>
  <c r="X20" i="1" a="1"/>
  <c r="X20" i="1" s="1"/>
  <c r="X21" i="1" a="1"/>
  <c r="X21" i="1" s="1"/>
  <c r="X17" i="1" a="1"/>
  <c r="X17" i="1" s="1"/>
  <c r="V3" i="1" a="1"/>
  <c r="V3" i="1" s="1"/>
  <c r="V5" i="1" a="1"/>
  <c r="V5" i="1" s="1"/>
  <c r="V6" i="1" a="1"/>
  <c r="V6" i="1" s="1"/>
  <c r="V8" i="1" a="1"/>
  <c r="V8" i="1" s="1"/>
  <c r="V11" i="1" a="1"/>
  <c r="V11" i="1" s="1"/>
  <c r="V12" i="1" a="1"/>
  <c r="V12" i="1" s="1"/>
  <c r="V15" i="1" a="1"/>
  <c r="V15" i="1" s="1"/>
  <c r="V18" i="1" a="1"/>
  <c r="V18" i="1" s="1"/>
  <c r="V19" i="1" a="1"/>
  <c r="V19" i="1" s="1"/>
  <c r="V22" i="1" a="1"/>
  <c r="V22" i="1" s="1"/>
  <c r="V23" i="1" a="1"/>
  <c r="V23" i="1" s="1"/>
  <c r="V2" i="1" a="1"/>
  <c r="V2" i="1" s="1"/>
  <c r="V4" i="1" a="1"/>
  <c r="V4" i="1" s="1"/>
  <c r="V7" i="1" a="1"/>
  <c r="V7" i="1" s="1"/>
  <c r="V9" i="1" a="1"/>
  <c r="V9" i="1" s="1"/>
  <c r="V10" i="1" a="1"/>
  <c r="V10" i="1" s="1"/>
  <c r="V13" i="1" a="1"/>
  <c r="V13" i="1" s="1"/>
  <c r="V14" i="1" a="1"/>
  <c r="V14" i="1" s="1"/>
  <c r="V16" i="1" a="1"/>
  <c r="V16" i="1" s="1"/>
  <c r="V20" i="1" a="1"/>
  <c r="V20" i="1" s="1"/>
  <c r="V21" i="1" a="1"/>
  <c r="V21" i="1" s="1"/>
  <c r="V17" i="1" a="1"/>
  <c r="V17" i="1" s="1"/>
  <c r="T3" i="1" a="1"/>
  <c r="T3" i="1" s="1"/>
  <c r="T5" i="1" a="1"/>
  <c r="T5" i="1" s="1"/>
  <c r="T6" i="1" a="1"/>
  <c r="T6" i="1" s="1"/>
  <c r="T8" i="1" a="1"/>
  <c r="T8" i="1" s="1"/>
  <c r="T11" i="1" a="1"/>
  <c r="T11" i="1" s="1"/>
  <c r="T12" i="1" a="1"/>
  <c r="T12" i="1" s="1"/>
  <c r="T15" i="1" a="1"/>
  <c r="T15" i="1" s="1"/>
  <c r="T18" i="1" a="1"/>
  <c r="T18" i="1" s="1"/>
  <c r="T19" i="1" a="1"/>
  <c r="T19" i="1" s="1"/>
  <c r="T22" i="1" a="1"/>
  <c r="T22" i="1" s="1"/>
  <c r="T23" i="1" a="1"/>
  <c r="T23" i="1" s="1"/>
  <c r="T2" i="1" a="1"/>
  <c r="T2" i="1" s="1"/>
  <c r="T4" i="1" a="1"/>
  <c r="T4" i="1" s="1"/>
  <c r="T7" i="1" a="1"/>
  <c r="T7" i="1" s="1"/>
  <c r="T9" i="1" a="1"/>
  <c r="T9" i="1" s="1"/>
  <c r="T10" i="1" a="1"/>
  <c r="T10" i="1" s="1"/>
  <c r="T13" i="1" a="1"/>
  <c r="T13" i="1" s="1"/>
  <c r="T14" i="1" a="1"/>
  <c r="T14" i="1" s="1"/>
  <c r="T16" i="1" a="1"/>
  <c r="T16" i="1" s="1"/>
  <c r="T20" i="1" a="1"/>
  <c r="T20" i="1" s="1"/>
  <c r="T21" i="1" a="1"/>
  <c r="T21" i="1" s="1"/>
  <c r="T17" i="1" a="1"/>
  <c r="T17" i="1" s="1"/>
  <c r="R3" i="1" a="1"/>
  <c r="R3" i="1" s="1"/>
  <c r="R5" i="1" a="1"/>
  <c r="R5" i="1" s="1"/>
  <c r="R6" i="1" a="1"/>
  <c r="R6" i="1" s="1"/>
  <c r="R8" i="1" a="1"/>
  <c r="R8" i="1" s="1"/>
  <c r="R11" i="1" a="1"/>
  <c r="R11" i="1" s="1"/>
  <c r="R12" i="1" a="1"/>
  <c r="R12" i="1" s="1"/>
  <c r="R15" i="1" a="1"/>
  <c r="R15" i="1" s="1"/>
  <c r="R18" i="1" a="1"/>
  <c r="R18" i="1" s="1"/>
  <c r="R19" i="1" a="1"/>
  <c r="R19" i="1" s="1"/>
  <c r="R22" i="1" a="1"/>
  <c r="R22" i="1" s="1"/>
  <c r="R23" i="1" a="1"/>
  <c r="R23" i="1" s="1"/>
  <c r="R2" i="1" a="1"/>
  <c r="R2" i="1" s="1"/>
  <c r="R4" i="1" a="1"/>
  <c r="R4" i="1" s="1"/>
  <c r="R7" i="1" a="1"/>
  <c r="R7" i="1" s="1"/>
  <c r="R9" i="1" a="1"/>
  <c r="R9" i="1" s="1"/>
  <c r="R10" i="1" a="1"/>
  <c r="R10" i="1" s="1"/>
  <c r="R13" i="1" a="1"/>
  <c r="R13" i="1" s="1"/>
  <c r="R14" i="1" a="1"/>
  <c r="R14" i="1" s="1"/>
  <c r="R16" i="1" a="1"/>
  <c r="R16" i="1" s="1"/>
  <c r="R20" i="1" a="1"/>
  <c r="R20" i="1" s="1"/>
  <c r="R21" i="1" a="1"/>
  <c r="R21" i="1" s="1"/>
  <c r="R17" i="1" a="1"/>
  <c r="R17" i="1" s="1"/>
  <c r="P3" i="1" a="1"/>
  <c r="P3" i="1" s="1"/>
  <c r="P5" i="1" a="1"/>
  <c r="P5" i="1" s="1"/>
  <c r="P6" i="1" a="1"/>
  <c r="P6" i="1" s="1"/>
  <c r="P8" i="1" a="1"/>
  <c r="P8" i="1" s="1"/>
  <c r="P11" i="1" a="1"/>
  <c r="P11" i="1" s="1"/>
  <c r="P12" i="1" a="1"/>
  <c r="P12" i="1" s="1"/>
  <c r="P15" i="1" a="1"/>
  <c r="P15" i="1" s="1"/>
  <c r="P18" i="1" a="1"/>
  <c r="P18" i="1" s="1"/>
  <c r="P19" i="1" a="1"/>
  <c r="P19" i="1" s="1"/>
  <c r="P22" i="1" a="1"/>
  <c r="P22" i="1" s="1"/>
  <c r="P23" i="1" a="1"/>
  <c r="P23" i="1" s="1"/>
  <c r="P2" i="1" a="1"/>
  <c r="P2" i="1" s="1"/>
  <c r="P4" i="1" a="1"/>
  <c r="P4" i="1" s="1"/>
  <c r="P7" i="1" a="1"/>
  <c r="P7" i="1" s="1"/>
  <c r="P9" i="1" a="1"/>
  <c r="P9" i="1" s="1"/>
  <c r="P10" i="1" a="1"/>
  <c r="P10" i="1" s="1"/>
  <c r="P13" i="1" a="1"/>
  <c r="P13" i="1" s="1"/>
  <c r="P14" i="1" a="1"/>
  <c r="P14" i="1" s="1"/>
  <c r="P16" i="1" a="1"/>
  <c r="P16" i="1" s="1"/>
  <c r="P20" i="1" a="1"/>
  <c r="P20" i="1" s="1"/>
  <c r="P21" i="1" a="1"/>
  <c r="P21" i="1" s="1"/>
  <c r="P17" i="1" a="1"/>
  <c r="P17" i="1" s="1"/>
  <c r="AK10" i="1" l="1"/>
  <c r="AK7" i="1"/>
  <c r="AK13" i="1"/>
  <c r="AK2" i="1"/>
  <c r="AK23" i="1"/>
  <c r="AK22" i="1"/>
  <c r="AK17" i="1"/>
  <c r="AK19" i="1"/>
  <c r="AK21" i="1"/>
  <c r="AK20" i="1"/>
  <c r="AK14" i="1"/>
  <c r="AK9" i="1"/>
  <c r="AK15" i="1"/>
  <c r="AK4" i="1"/>
  <c r="AK18" i="1"/>
  <c r="AK12" i="1"/>
  <c r="AK6" i="1"/>
  <c r="AK5" i="1"/>
  <c r="AK3" i="1"/>
  <c r="AK16" i="1"/>
  <c r="AJ8" i="1"/>
  <c r="AJ11" i="1"/>
  <c r="AJ17" i="1"/>
  <c r="AJ21" i="1"/>
  <c r="AK11" i="1"/>
  <c r="AK8" i="1"/>
  <c r="AJ12" i="1"/>
  <c r="AJ16" i="1"/>
  <c r="AJ5" i="1"/>
  <c r="AJ20" i="1"/>
  <c r="AJ6" i="1"/>
  <c r="AJ23" i="1"/>
  <c r="AJ7" i="1"/>
  <c r="AJ22" i="1"/>
  <c r="AJ10" i="1"/>
  <c r="AJ4" i="1"/>
  <c r="AJ2" i="1"/>
  <c r="AJ19" i="1"/>
  <c r="AJ13" i="1"/>
  <c r="AJ9" i="1"/>
  <c r="AJ18" i="1"/>
  <c r="AJ3" i="1"/>
  <c r="AJ14" i="1"/>
  <c r="AJ15" i="1"/>
  <c r="Y12" i="1"/>
  <c r="Y2" i="1"/>
  <c r="Y6" i="1"/>
  <c r="Y5" i="1"/>
  <c r="Y4" i="1"/>
  <c r="Y21" i="1"/>
  <c r="Y7" i="1"/>
  <c r="Y11" i="1"/>
  <c r="Y17" i="1"/>
  <c r="Y8" i="1"/>
  <c r="Y23" i="1"/>
  <c r="Y16" i="1"/>
  <c r="Y22" i="1"/>
  <c r="Y14" i="1"/>
  <c r="Y19" i="1"/>
  <c r="Y20" i="1"/>
  <c r="Y13" i="1"/>
  <c r="Y18" i="1"/>
  <c r="Y10" i="1"/>
  <c r="Y15" i="1"/>
  <c r="Y3" i="1"/>
  <c r="Y9" i="1"/>
  <c r="AL2" i="1" a="1"/>
  <c r="AL16" i="1" a="1"/>
  <c r="AL8" i="1" a="1"/>
  <c r="AL3" i="1" a="1"/>
  <c r="AL14" i="1" a="1"/>
  <c r="AL23" i="1" a="1"/>
  <c r="AL6" i="1" a="1"/>
  <c r="AL19" i="1" a="1"/>
  <c r="AL7" i="1" a="1"/>
  <c r="AL17" i="1" a="1"/>
  <c r="AL13" i="1" a="1"/>
  <c r="AL18" i="1" a="1"/>
  <c r="AL10" i="1" a="1"/>
  <c r="AL15" i="1" a="1"/>
  <c r="AL20" i="1" a="1"/>
  <c r="AL22" i="1" a="1"/>
  <c r="AL9" i="1" a="1"/>
  <c r="AL21" i="1" a="1"/>
  <c r="AL4" i="1" a="1"/>
  <c r="AL5" i="1" a="1"/>
  <c r="AL12" i="1" a="1"/>
  <c r="AL11" i="1" a="1"/>
  <c r="AL3" i="1" l="1"/>
  <c r="AL4" i="1"/>
  <c r="AL5" i="1"/>
  <c r="AL12" i="1"/>
  <c r="AL18" i="1"/>
  <c r="AL15" i="1"/>
  <c r="AL9" i="1"/>
  <c r="AL14" i="1"/>
  <c r="AL20" i="1"/>
  <c r="AL21" i="1"/>
  <c r="AL19" i="1"/>
  <c r="AL17" i="1"/>
  <c r="AL22" i="1"/>
  <c r="AL11" i="1"/>
  <c r="AL8" i="1"/>
  <c r="AL16" i="1"/>
  <c r="AL6" i="1"/>
  <c r="AL7" i="1"/>
  <c r="AL23" i="1"/>
  <c r="AL2" i="1"/>
  <c r="AL13" i="1"/>
  <c r="AL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<sst xmlns="http://schemas.openxmlformats.org/spreadsheetml/2006/main" count="434" uniqueCount="121">
  <si>
    <t>ID</t>
  </si>
  <si>
    <t>Start time</t>
  </si>
  <si>
    <t>Completion time</t>
  </si>
  <si>
    <t>Participant ID</t>
  </si>
  <si>
    <t>Participant Group (for this video)</t>
  </si>
  <si>
    <t>Age</t>
  </si>
  <si>
    <t>Field of Study</t>
  </si>
  <si>
    <t>Gender</t>
  </si>
  <si>
    <t>02</t>
  </si>
  <si>
    <t>Verbal</t>
  </si>
  <si>
    <t>26</t>
  </si>
  <si>
    <t>geoinformatics</t>
  </si>
  <si>
    <t>Male</t>
  </si>
  <si>
    <t>7</t>
  </si>
  <si>
    <t>Statue;Play ground;Apollo;Car Roundabout;Small Roundabout with Fountain;Kodi Store;Defense Tower;</t>
  </si>
  <si>
    <t>This is longer (Statue - Defense Tower)</t>
  </si>
  <si>
    <t>This is longer (Car Roundabout - Playground)</t>
  </si>
  <si>
    <t>This is longer (Playground  - Car Roundabout)</t>
  </si>
  <si>
    <t>This is longer (Defense Tower - Car Roundabout)</t>
  </si>
  <si>
    <t>This is longer (Defense Tower - Kodi Store)</t>
  </si>
  <si>
    <t>10</t>
  </si>
  <si>
    <t>5</t>
  </si>
  <si>
    <t>4</t>
  </si>
  <si>
    <t>6</t>
  </si>
  <si>
    <t>8</t>
  </si>
  <si>
    <t>03</t>
  </si>
  <si>
    <t>Sketch Map</t>
  </si>
  <si>
    <t>Geoinformatics</t>
  </si>
  <si>
    <t>3</t>
  </si>
  <si>
    <t>2</t>
  </si>
  <si>
    <t>04</t>
  </si>
  <si>
    <t>24</t>
  </si>
  <si>
    <t>This is longer (Playground - Apollo)</t>
  </si>
  <si>
    <t>11</t>
  </si>
  <si>
    <t>9</t>
  </si>
  <si>
    <t>05</t>
  </si>
  <si>
    <t>27</t>
  </si>
  <si>
    <t>Statue;Play ground;Car Roundabout;Apollo;Small Roundabout with Fountain;Kodi Store;Defense Tower;</t>
  </si>
  <si>
    <t>This is longer (Car Roundabout - Small Roundabout with Fountain)</t>
  </si>
  <si>
    <t>12</t>
  </si>
  <si>
    <t>06</t>
  </si>
  <si>
    <t>Informatics</t>
  </si>
  <si>
    <t>This is longer (Defense Tower - Playground)</t>
  </si>
  <si>
    <t>07</t>
  </si>
  <si>
    <t>landscape ecology</t>
  </si>
  <si>
    <t>Female</t>
  </si>
  <si>
    <t>08</t>
  </si>
  <si>
    <t>water science</t>
  </si>
  <si>
    <t>Statue;Play ground;Defense Tower;Apollo;Car Roundabout;Small Roundabout with Fountain;Kodi Store;</t>
  </si>
  <si>
    <t>13</t>
  </si>
  <si>
    <t>09</t>
  </si>
  <si>
    <t>British and American Studies</t>
  </si>
  <si>
    <t>This is longer (Defense Tower - Apollo)</t>
  </si>
  <si>
    <t>20</t>
  </si>
  <si>
    <t xml:space="preserve">geographie bachelor of science </t>
  </si>
  <si>
    <t>Statue;Play ground;Apollo;Car Roundabout;Kodi Store;Small Roundabout with Fountain;Defense Tower;</t>
  </si>
  <si>
    <t>25</t>
  </si>
  <si>
    <t>15</t>
  </si>
  <si>
    <t>Master Geoinformatics</t>
  </si>
  <si>
    <t>34</t>
  </si>
  <si>
    <t>14</t>
  </si>
  <si>
    <t>31</t>
  </si>
  <si>
    <t xml:space="preserve">Civil Engineering </t>
  </si>
  <si>
    <t>36</t>
  </si>
  <si>
    <t>Linguistics</t>
  </si>
  <si>
    <t>Statue;Play ground;Apollo;Small Roundabout with Fountain;Car Roundabout;Kodi Store;Defense Tower;</t>
  </si>
  <si>
    <t>16</t>
  </si>
  <si>
    <t>30</t>
  </si>
  <si>
    <t>Business</t>
  </si>
  <si>
    <t>Statue;Play ground;Apollo;Car Roundabout;Small Roundabout with Fountain;Defense Tower;Kodi Store;</t>
  </si>
  <si>
    <t>18</t>
  </si>
  <si>
    <t>smart cities</t>
  </si>
  <si>
    <t>Statue;Play ground;Kodi Store;Apollo;Car Roundabout;Small Roundabout with Fountain;Defense Tower;</t>
  </si>
  <si>
    <t>19</t>
  </si>
  <si>
    <t>32</t>
  </si>
  <si>
    <t>Statue;Play ground;Apollo;Kodi Store;Car Roundabout;Small Roundabout with Fountain;Defense Tower;</t>
  </si>
  <si>
    <t>0</t>
  </si>
  <si>
    <t>Human Geography</t>
  </si>
  <si>
    <t>22</t>
  </si>
  <si>
    <t>33</t>
  </si>
  <si>
    <t>chemical engineering</t>
  </si>
  <si>
    <t>23</t>
  </si>
  <si>
    <t>29</t>
  </si>
  <si>
    <t>geotech - erasmus</t>
  </si>
  <si>
    <t>17</t>
  </si>
  <si>
    <t>practical geology</t>
  </si>
  <si>
    <t>Statue;Play ground;Small Roundabout with Fountain;Apollo;Car Roundabout;Defense Tower;Kodi Store;</t>
  </si>
  <si>
    <t>40</t>
  </si>
  <si>
    <t>Left Turns</t>
  </si>
  <si>
    <t>Ordering the Landmarks</t>
  </si>
  <si>
    <t>Distance 1</t>
  </si>
  <si>
    <t>Distance 1 - Points</t>
  </si>
  <si>
    <t>Distance 2</t>
  </si>
  <si>
    <t>Distance 3</t>
  </si>
  <si>
    <t>Distance 4</t>
  </si>
  <si>
    <t>Distance 5</t>
  </si>
  <si>
    <t>Distance Sum</t>
  </si>
  <si>
    <t>Orientation 1</t>
  </si>
  <si>
    <t>Orientation 2</t>
  </si>
  <si>
    <t>Orientation 3</t>
  </si>
  <si>
    <t>Orientation 4</t>
  </si>
  <si>
    <t>Orientation 5</t>
  </si>
  <si>
    <t>Orientation 1 - Points</t>
  </si>
  <si>
    <t>Orientation 2 - Points</t>
  </si>
  <si>
    <t>Orientation 3 - Points</t>
  </si>
  <si>
    <t>Orientation 4 - Points</t>
  </si>
  <si>
    <t>Orientation 5 - Points</t>
  </si>
  <si>
    <t>Distance 2 - Points</t>
  </si>
  <si>
    <t>Distance 3 - Points</t>
  </si>
  <si>
    <t>Distance 4 - Points</t>
  </si>
  <si>
    <t>Distance 5 - Points</t>
  </si>
  <si>
    <t>LCS Score</t>
  </si>
  <si>
    <t>Kendall's Tau</t>
  </si>
  <si>
    <t>Orientation Errors Average</t>
  </si>
  <si>
    <t>Orientation Errors</t>
  </si>
  <si>
    <t>Orientation Points</t>
  </si>
  <si>
    <t>best_spearman</t>
  </si>
  <si>
    <t>21</t>
  </si>
  <si>
    <t>Experiment Order</t>
  </si>
  <si>
    <t>second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</si>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</sst>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/>
    </xf>
  </cellXfs>
  <cellStyles count="1">
    <cellStyle name="Normal" xfId="0" builtinId="0"/>
  </cellStyles>
  <dxfs count="37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L23" totalsRowShown="0">
  <autoFilter ref="A1:AL23" xr:uid="{00000000-0009-0000-0100-000001000000}"/>
  <sortState xmlns:xlrd2="http://schemas.microsoft.com/office/spreadsheetml/2017/richdata2" ref="A2:AL23">
    <sortCondition ref="D1:D23"/>
  </sortState>
  <tableColumns count="38">
    <tableColumn id="1" xr3:uid="{00000000-0010-0000-0000-000001000000}" name="ID" dataDxfId="36"/>
    <tableColumn id="2" xr3:uid="{00000000-0010-0000-0000-000002000000}" name="Start time" dataDxfId="35"/>
    <tableColumn id="3" xr3:uid="{00000000-0010-0000-0000-000003000000}" name="Completion time" dataDxfId="34"/>
    <tableColumn id="9" xr3:uid="{00000000-0010-0000-0000-000009000000}" name="Participant ID" dataDxfId="3"/>
    <tableColumn id="10" xr3:uid="{1CDEDB42-4A67-3A49-84E1-2B96DC7131CD}" name="Experiment Order" dataDxfId="2"/>
    <tableColumn id="12" xr3:uid="{00000000-0010-0000-0000-00000C000000}" name="Participant Group (for this video)" dataDxfId="0"/>
    <tableColumn id="15" xr3:uid="{00000000-0010-0000-0000-00000F000000}" name="Age" dataDxfId="1"/>
    <tableColumn id="18" xr3:uid="{00000000-0010-0000-0000-000012000000}" name="Field of Study" dataDxfId="33"/>
    <tableColumn id="21" xr3:uid="{00000000-0010-0000-0000-000015000000}" name="Gender" dataDxfId="32"/>
    <tableColumn id="24" xr3:uid="{00000000-0010-0000-0000-000018000000}" name="Left Turns" dataDxfId="31"/>
    <tableColumn id="27" xr3:uid="{00000000-0010-0000-0000-00001B000000}" name="Ordering the Landmarks" dataDxfId="30"/>
    <tableColumn id="8" xr3:uid="{3256631B-7409-F449-A23D-98502754CE6F}" name="best_spearman" dataDxfId="29"/>
    <tableColumn id="5" xr3:uid="{6939D547-70B1-49C4-8042-E1B7D1E8D823}" name="LCS Score"/>
    <tableColumn id="6" xr3:uid="{33F076B1-6E68-4104-8692-DAC736FB18C7}" name="Kendall's Tau" dataDxfId="28"/>
    <tableColumn id="30" xr3:uid="{00000000-0010-0000-0000-00001E000000}" name="Distance 1" dataDxfId="27"/>
    <tableColumn id="31" xr3:uid="{00000000-0010-0000-0000-00001F000000}" name="Distance 1 - Points" dataDxfId="26">
      <calculatedColumnFormula array="1">IF(INDEX(2:2, COLUMN()-1)="This is longer (Statue - Defense Tower)", 1, 0)</calculatedColumnFormula>
    </tableColumn>
    <tableColumn id="33" xr3:uid="{00000000-0010-0000-0000-000021000000}" name="Distance 2" dataDxfId="25"/>
    <tableColumn id="34" xr3:uid="{00000000-0010-0000-0000-000022000000}" name="Distance 2 - Points" dataDxfId="24">
      <calculatedColumnFormula array="1">IF(INDEX(2:2, COLUMN()-1)="This is longer (Car Roundabout - Playground)", 1, 0)</calculatedColumnFormula>
    </tableColumn>
    <tableColumn id="36" xr3:uid="{00000000-0010-0000-0000-000024000000}" name="Distance 3" dataDxfId="23"/>
    <tableColumn id="37" xr3:uid="{00000000-0010-0000-0000-000025000000}" name="Distance 3 - Points" dataDxfId="22">
      <calculatedColumnFormula array="1">IF(INDEX(2:2, COLUMN()-1)="This is longer (Playground  - Car Roundabout)", 1, 0)</calculatedColumnFormula>
    </tableColumn>
    <tableColumn id="39" xr3:uid="{00000000-0010-0000-0000-000027000000}" name="Distance 4" dataDxfId="21"/>
    <tableColumn id="40" xr3:uid="{00000000-0010-0000-0000-000028000000}" name="Distance 4 - Points" dataDxfId="20">
      <calculatedColumnFormula array="1">IF(INDEX(2:2, COLUMN()-1)="This is longer (Defense Tower - Car Roundabout)", 1, 0)</calculatedColumnFormula>
    </tableColumn>
    <tableColumn id="42" xr3:uid="{00000000-0010-0000-0000-00002A000000}" name="Distance 5" dataDxfId="19"/>
    <tableColumn id="43" xr3:uid="{00000000-0010-0000-0000-00002B000000}" name="Distance 5 - Points" dataDxfId="18">
      <calculatedColumnFormula array="1">IF(INDEX(2:2, COLUMN()-1)="This is longer (Defense Tower - Kodi Store)", 1, 0)</calculatedColumnFormula>
    </tableColumn>
    <tableColumn id="48" xr3:uid="{00000000-0010-0000-0000-000030000000}" name="Distance Sum" dataDxfId="17">
      <calculatedColumnFormula>SUM(P2,R2,T2,V2,X2)</calculatedColumnFormula>
    </tableColumn>
    <tableColumn id="51" xr3:uid="{00000000-0010-0000-0000-000033000000}" name="Orientation 1" dataDxfId="16"/>
    <tableColumn id="52" xr3:uid="{00000000-0010-0000-0000-000034000000}" name="Orientation 1 - Points" dataDxfId="15">
      <calculatedColumnFormula array="1">MIN(ABS(INDEX(2:2, COLUMN()-1)-10), 16 - ABS(INDEX(2:2, COLUMN()-1)-10))</calculatedColumnFormula>
    </tableColumn>
    <tableColumn id="60" xr3:uid="{00000000-0010-0000-0000-00003C000000}" name="Orientation 2" dataDxfId="14"/>
    <tableColumn id="61" xr3:uid="{00000000-0010-0000-0000-00003D000000}" name="Orientation 2 - Points" dataDxfId="13">
      <calculatedColumnFormula array="1">MIN(ABS(INDEX(2:2, COLUMN()-1)-7), 16 - ABS(INDEX(2:2, COLUMN()-1)-7))</calculatedColumnFormula>
    </tableColumn>
    <tableColumn id="69" xr3:uid="{00000000-0010-0000-0000-000045000000}" name="Orientation 3" dataDxfId="12"/>
    <tableColumn id="70" xr3:uid="{00000000-0010-0000-0000-000046000000}" name="Orientation 3 - Points" dataDxfId="11">
      <calculatedColumnFormula array="1">MIN(ABS(INDEX(2:2, COLUMN()-1)-5), 16 - ABS(INDEX(2:2, COLUMN()-1)-5))</calculatedColumnFormula>
    </tableColumn>
    <tableColumn id="78" xr3:uid="{00000000-0010-0000-0000-00004E000000}" name="Orientation 4" dataDxfId="10"/>
    <tableColumn id="79" xr3:uid="{00000000-0010-0000-0000-00004F000000}" name="Orientation 4 - Points" dataDxfId="9">
      <calculatedColumnFormula array="1">MIN(ABS(INDEX(2:2, COLUMN()-1)-7.5), 16 - ABS(INDEX(2:2, COLUMN()-1)-7.5))</calculatedColumnFormula>
    </tableColumn>
    <tableColumn id="87" xr3:uid="{00000000-0010-0000-0000-000057000000}" name="Orientation 5" dataDxfId="8"/>
    <tableColumn id="88" xr3:uid="{00000000-0010-0000-0000-000058000000}" name="Orientation 5 - Points" dataDxfId="7">
      <calculatedColumnFormula array="1">MIN(ABS(INDEX(2:2, COLUMN()-1)-3), 16 - ABS(INDEX(2:2, COLUMN()-1)-3))</calculatedColumnFormula>
    </tableColumn>
    <tableColumn id="7" xr3:uid="{4765D1C4-BCBC-466B-805F-B00925881669}" name="Orientation Errors Average" dataDxfId="6">
      <calculatedColumnFormula>AVERAGE(AA2,AC2,AE2,AG2,AI2)</calculatedColumnFormula>
    </tableColumn>
    <tableColumn id="4" xr3:uid="{EF64236B-DC26-4BC8-BD63-349748B79799}" name="Orientation Errors" dataDxfId="5">
      <calculatedColumnFormula>SUM(AA2,AC2,AE2,AG2,AI2)</calculatedColumnFormula>
    </tableColumn>
    <tableColumn id="89" xr3:uid="{00000000-0010-0000-0000-000059000000}" name="Orientation Points" dataDxfId="4">
      <calculatedColumnFormula array="1">40 - OFFSET(INDIRECT(ADDRESS(ROW(), COLUMN())), 0, 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3"/>
  <sheetViews>
    <sheetView tabSelected="1" topLeftCell="C1" zoomScale="168" zoomScaleNormal="171" workbookViewId="0">
      <selection activeCell="F2" sqref="F2"/>
    </sheetView>
  </sheetViews>
  <sheetFormatPr baseColWidth="10" defaultColWidth="8.83203125" defaultRowHeight="15" x14ac:dyDescent="0.2"/>
  <cols>
    <col min="1" max="4" width="20" bestFit="1" customWidth="1"/>
    <col min="5" max="5" width="20" style="3" bestFit="1" customWidth="1"/>
    <col min="6" max="6" width="31.6640625" style="3" bestFit="1" customWidth="1"/>
    <col min="7" max="7" width="32.5" customWidth="1"/>
    <col min="8" max="8" width="20" bestFit="1" customWidth="1"/>
    <col min="9" max="9" width="20" style="3" bestFit="1" customWidth="1"/>
    <col min="10" max="10" width="81.6640625" bestFit="1" customWidth="1"/>
    <col min="11" max="11" width="15.33203125" style="3" bestFit="1" customWidth="1"/>
    <col min="12" max="12" width="11.5" bestFit="1" customWidth="1"/>
    <col min="13" max="13" width="11.5" customWidth="1"/>
    <col min="14" max="14" width="36" bestFit="1" customWidth="1"/>
    <col min="15" max="15" width="20" style="3" bestFit="1" customWidth="1"/>
    <col min="16" max="16" width="60.6640625" bestFit="1" customWidth="1"/>
    <col min="17" max="17" width="19.6640625" style="3" bestFit="1" customWidth="1"/>
    <col min="18" max="18" width="41.5" bestFit="1" customWidth="1"/>
    <col min="19" max="19" width="20" style="3" bestFit="1" customWidth="1"/>
    <col min="20" max="20" width="44.6640625" bestFit="1" customWidth="1"/>
    <col min="21" max="21" width="20" style="3" bestFit="1" customWidth="1"/>
    <col min="22" max="22" width="40.5" bestFit="1" customWidth="1"/>
    <col min="23" max="23" width="20" style="3" bestFit="1" customWidth="1"/>
    <col min="24" max="24" width="15.1640625" style="3" bestFit="1" customWidth="1"/>
    <col min="25" max="34" width="20" style="3" bestFit="1" customWidth="1"/>
    <col min="35" max="35" width="29.5" style="3" bestFit="1" customWidth="1"/>
    <col min="36" max="36" width="20" style="3" customWidth="1"/>
    <col min="37" max="37" width="29.5" style="3" bestFit="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s="13" t="s">
        <v>118</v>
      </c>
      <c r="F1" s="3" t="s">
        <v>4</v>
      </c>
      <c r="G1" t="s">
        <v>5</v>
      </c>
      <c r="H1" t="s">
        <v>6</v>
      </c>
      <c r="I1" t="s">
        <v>7</v>
      </c>
      <c r="J1" s="3" t="s">
        <v>88</v>
      </c>
      <c r="K1" t="s">
        <v>89</v>
      </c>
      <c r="L1" s="3" t="s">
        <v>116</v>
      </c>
      <c r="M1" s="3" t="s">
        <v>111</v>
      </c>
      <c r="N1" s="3" t="s">
        <v>112</v>
      </c>
      <c r="O1" t="s">
        <v>90</v>
      </c>
      <c r="P1" s="3" t="s">
        <v>91</v>
      </c>
      <c r="Q1" t="s">
        <v>92</v>
      </c>
      <c r="R1" s="3" t="s">
        <v>107</v>
      </c>
      <c r="S1" t="s">
        <v>93</v>
      </c>
      <c r="T1" s="3" t="s">
        <v>108</v>
      </c>
      <c r="U1" t="s">
        <v>94</v>
      </c>
      <c r="V1" s="3" t="s">
        <v>109</v>
      </c>
      <c r="W1" t="s">
        <v>95</v>
      </c>
      <c r="X1" s="3" t="s">
        <v>110</v>
      </c>
      <c r="Y1" s="3" t="s">
        <v>96</v>
      </c>
      <c r="Z1" s="6" t="s">
        <v>97</v>
      </c>
      <c r="AA1" s="7" t="s">
        <v>102</v>
      </c>
      <c r="AB1" s="3" t="s">
        <v>98</v>
      </c>
      <c r="AC1" s="3" t="s">
        <v>103</v>
      </c>
      <c r="AD1" s="6" t="s">
        <v>99</v>
      </c>
      <c r="AE1" s="7" t="s">
        <v>104</v>
      </c>
      <c r="AF1" s="3" t="s">
        <v>100</v>
      </c>
      <c r="AG1" s="3" t="s">
        <v>105</v>
      </c>
      <c r="AH1" s="6" t="s">
        <v>101</v>
      </c>
      <c r="AI1" s="7" t="s">
        <v>106</v>
      </c>
      <c r="AJ1" s="3" t="s">
        <v>113</v>
      </c>
      <c r="AK1" s="3" t="s">
        <v>114</v>
      </c>
      <c r="AL1" s="3" t="s">
        <v>115</v>
      </c>
    </row>
    <row r="2" spans="1:38" x14ac:dyDescent="0.2">
      <c r="A2">
        <v>2</v>
      </c>
      <c r="B2" s="1">
        <v>45748.704861111102</v>
      </c>
      <c r="C2" s="1">
        <v>45748.719791666699</v>
      </c>
      <c r="D2" s="2" t="s">
        <v>8</v>
      </c>
      <c r="E2" s="3" t="s">
        <v>119</v>
      </c>
      <c r="F2" s="3" t="s">
        <v>9</v>
      </c>
      <c r="G2" s="2" t="s">
        <v>10</v>
      </c>
      <c r="H2" t="s">
        <v>11</v>
      </c>
      <c r="I2" t="s">
        <v>12</v>
      </c>
      <c r="J2" s="4" t="s">
        <v>13</v>
      </c>
      <c r="K2" t="s">
        <v>14</v>
      </c>
      <c r="L2" s="12">
        <v>1</v>
      </c>
      <c r="M2" s="3">
        <v>7</v>
      </c>
      <c r="N2">
        <v>1</v>
      </c>
      <c r="O2" t="s">
        <v>15</v>
      </c>
      <c r="P2" s="3" cm="1">
        <f t="array" ref="P2">IF(INDEX(2:2, COLUMN()-1)="This is longer (Statue - Defense Tower)", 1, 0)</f>
        <v>1</v>
      </c>
      <c r="Q2" t="s">
        <v>16</v>
      </c>
      <c r="R2" s="3" cm="1">
        <f t="array" ref="R2">IF(INDEX(2:2, COLUMN()-1)="This is longer (Car Roundabout - Playground)", 1, 0)</f>
        <v>1</v>
      </c>
      <c r="S2" t="s">
        <v>17</v>
      </c>
      <c r="T2" s="3" cm="1">
        <f t="array" ref="T2">IF(INDEX(2:2, COLUMN()-1)="This is longer (Playground  - Car Roundabout)", 1, 0)</f>
        <v>1</v>
      </c>
      <c r="U2" t="s">
        <v>18</v>
      </c>
      <c r="V2" s="3" cm="1">
        <f t="array" ref="V2">IF(INDEX(2:2, COLUMN()-1)="This is longer (Defense Tower - Car Roundabout)", 1, 0)</f>
        <v>1</v>
      </c>
      <c r="W2" t="s">
        <v>19</v>
      </c>
      <c r="X2" s="3" cm="1">
        <f t="array" ref="X2">IF(INDEX(2:2, COLUMN()-1)="This is longer (Defense Tower - Kodi Store)", 1, 0)</f>
        <v>1</v>
      </c>
      <c r="Y2" s="3">
        <f t="shared" ref="Y2:Y23" si="0">SUM(P2,R2,T2,V2,X2)</f>
        <v>5</v>
      </c>
      <c r="Z2" s="8" t="s">
        <v>20</v>
      </c>
      <c r="AA2" s="9" cm="1">
        <f t="array" ref="AA2">MIN(ABS(INDEX(2:2, COLUMN()-1)-10), 16 - ABS(INDEX(2:2, COLUMN()-1)-10))</f>
        <v>0</v>
      </c>
      <c r="AB2" s="4" t="s">
        <v>21</v>
      </c>
      <c r="AC2" s="3" cm="1">
        <f t="array" ref="AC2">MIN(ABS(INDEX(2:2, COLUMN()-1)-7), 16 - ABS(INDEX(2:2, COLUMN()-1)-7))</f>
        <v>2</v>
      </c>
      <c r="AD2" s="8" t="s">
        <v>22</v>
      </c>
      <c r="AE2" s="9" cm="1">
        <f t="array" ref="AE2">MIN(ABS(INDEX(2:2, COLUMN()-1)-5), 16 - ABS(INDEX(2:2, COLUMN()-1)-5))</f>
        <v>1</v>
      </c>
      <c r="AF2" s="4" t="s">
        <v>23</v>
      </c>
      <c r="AG2" s="3" cm="1">
        <f t="array" ref="AG2">MIN(ABS(INDEX(2:2, COLUMN()-1)-7.5), 16 - ABS(INDEX(2:2, COLUMN()-1)-7.5))</f>
        <v>1.5</v>
      </c>
      <c r="AH2" s="8" t="s">
        <v>24</v>
      </c>
      <c r="AI2" s="9" cm="1">
        <f t="array" ref="AI2">MIN(ABS(INDEX(2:2, COLUMN()-1)-3), 16 - ABS(INDEX(2:2, COLUMN()-1)-3))</f>
        <v>5</v>
      </c>
      <c r="AJ2" s="3">
        <f t="shared" ref="AJ2:AJ23" si="1">AVERAGE(AA2,AC2,AE2,AG2,AI2)</f>
        <v>1.9</v>
      </c>
      <c r="AK2" s="3">
        <f t="shared" ref="AK2:AK23" si="2">SUM(AA2,AC2,AE2,AG2,AI2)</f>
        <v>9.5</v>
      </c>
      <c r="AL2" s="3" cm="1">
        <f t="array" aca="1" ref="AL2" ca="1">40 - OFFSET(INDIRECT(ADDRESS(ROW(), COLUMN())), 0, -1)</f>
        <v>30.5</v>
      </c>
    </row>
    <row r="3" spans="1:38" x14ac:dyDescent="0.2">
      <c r="A3">
        <v>3</v>
      </c>
      <c r="B3" s="1">
        <v>45748.7359953704</v>
      </c>
      <c r="C3" s="1">
        <v>45748.759444444397</v>
      </c>
      <c r="D3" s="2" t="s">
        <v>25</v>
      </c>
      <c r="E3" s="3" t="s">
        <v>120</v>
      </c>
      <c r="F3" s="3" t="s">
        <v>26</v>
      </c>
      <c r="G3" s="2" t="s">
        <v>10</v>
      </c>
      <c r="H3" t="s">
        <v>27</v>
      </c>
      <c r="I3" t="s">
        <v>12</v>
      </c>
      <c r="J3" s="4" t="s">
        <v>28</v>
      </c>
      <c r="K3" t="s">
        <v>14</v>
      </c>
      <c r="L3" s="12">
        <v>1</v>
      </c>
      <c r="M3" s="3">
        <v>7</v>
      </c>
      <c r="N3">
        <v>1</v>
      </c>
      <c r="O3" t="s">
        <v>15</v>
      </c>
      <c r="P3" s="3" cm="1">
        <f t="array" ref="P3">IF(INDEX(3:3, COLUMN()-1)="This is longer (Statue - Defense Tower)", 1, 0)</f>
        <v>1</v>
      </c>
      <c r="Q3" t="s">
        <v>16</v>
      </c>
      <c r="R3" s="3" cm="1">
        <f t="array" ref="R3">IF(INDEX(3:3, COLUMN()-1)="This is longer (Car Roundabout - Playground)", 1, 0)</f>
        <v>1</v>
      </c>
      <c r="S3" t="s">
        <v>17</v>
      </c>
      <c r="T3" s="3" cm="1">
        <f t="array" ref="T3">IF(INDEX(3:3, COLUMN()-1)="This is longer (Playground  - Car Roundabout)", 1, 0)</f>
        <v>1</v>
      </c>
      <c r="U3" t="s">
        <v>18</v>
      </c>
      <c r="V3" s="3" cm="1">
        <f t="array" ref="V3">IF(INDEX(3:3, COLUMN()-1)="This is longer (Defense Tower - Car Roundabout)", 1, 0)</f>
        <v>1</v>
      </c>
      <c r="W3" t="s">
        <v>19</v>
      </c>
      <c r="X3" s="3" cm="1">
        <f t="array" ref="X3">IF(INDEX(3:3, COLUMN()-1)="This is longer (Defense Tower - Kodi Store)", 1, 0)</f>
        <v>1</v>
      </c>
      <c r="Y3" s="3">
        <f t="shared" si="0"/>
        <v>5</v>
      </c>
      <c r="Z3" s="8" t="s">
        <v>20</v>
      </c>
      <c r="AA3" s="9" cm="1">
        <f t="array" ref="AA3">MIN(ABS(INDEX(3:3, COLUMN()-1)-10), 16 - ABS(INDEX(3:3, COLUMN()-1)-10))</f>
        <v>0</v>
      </c>
      <c r="AB3" s="4" t="s">
        <v>24</v>
      </c>
      <c r="AC3" s="3" cm="1">
        <f t="array" ref="AC3">MIN(ABS(INDEX(3:3, COLUMN()-1)-7), 16 - ABS(INDEX(3:3, COLUMN()-1)-7))</f>
        <v>1</v>
      </c>
      <c r="AD3" s="8" t="s">
        <v>29</v>
      </c>
      <c r="AE3" s="9" cm="1">
        <f t="array" ref="AE3">MIN(ABS(INDEX(3:3, COLUMN()-1)-5), 16 - ABS(INDEX(3:3, COLUMN()-1)-5))</f>
        <v>3</v>
      </c>
      <c r="AF3" s="4" t="s">
        <v>24</v>
      </c>
      <c r="AG3" s="3" cm="1">
        <f t="array" ref="AG3">MIN(ABS(INDEX(3:3, COLUMN()-1)-7.5), 16 - ABS(INDEX(3:3, COLUMN()-1)-7.5))</f>
        <v>0.5</v>
      </c>
      <c r="AH3" s="8" t="s">
        <v>29</v>
      </c>
      <c r="AI3" s="9" cm="1">
        <f t="array" ref="AI3">MIN(ABS(INDEX(3:3, COLUMN()-1)-3), 16 - ABS(INDEX(3:3, COLUMN()-1)-3))</f>
        <v>1</v>
      </c>
      <c r="AJ3" s="5">
        <f t="shared" si="1"/>
        <v>1.1000000000000001</v>
      </c>
      <c r="AK3" s="3">
        <f t="shared" si="2"/>
        <v>5.5</v>
      </c>
      <c r="AL3" s="3" cm="1">
        <f t="array" aca="1" ref="AL3" ca="1">40 - OFFSET(INDIRECT(ADDRESS(ROW(), COLUMN())), 0, -1)</f>
        <v>34.5</v>
      </c>
    </row>
    <row r="4" spans="1:38" x14ac:dyDescent="0.2">
      <c r="A4">
        <v>4</v>
      </c>
      <c r="B4" s="1">
        <v>45749.645879629599</v>
      </c>
      <c r="C4" s="1">
        <v>45749.647187499999</v>
      </c>
      <c r="D4" s="2" t="s">
        <v>30</v>
      </c>
      <c r="E4" s="3" t="s">
        <v>120</v>
      </c>
      <c r="F4" s="3" t="s">
        <v>9</v>
      </c>
      <c r="G4" s="2" t="s">
        <v>31</v>
      </c>
      <c r="H4" t="s">
        <v>27</v>
      </c>
      <c r="I4" t="s">
        <v>12</v>
      </c>
      <c r="J4" s="4" t="s">
        <v>22</v>
      </c>
      <c r="K4" t="s">
        <v>14</v>
      </c>
      <c r="L4" s="12">
        <v>1</v>
      </c>
      <c r="M4" s="3">
        <v>7</v>
      </c>
      <c r="N4">
        <v>1</v>
      </c>
      <c r="O4" t="s">
        <v>15</v>
      </c>
      <c r="P4" s="3" cm="1">
        <f t="array" ref="P4">IF(INDEX(4:4, COLUMN()-1)="This is longer (Statue - Defense Tower)", 1, 0)</f>
        <v>1</v>
      </c>
      <c r="Q4" t="s">
        <v>16</v>
      </c>
      <c r="R4" s="3" cm="1">
        <f t="array" ref="R4">IF(INDEX(4:4, COLUMN()-1)="This is longer (Car Roundabout - Playground)", 1, 0)</f>
        <v>1</v>
      </c>
      <c r="S4" t="s">
        <v>32</v>
      </c>
      <c r="T4" s="3" cm="1">
        <f t="array" ref="T4">IF(INDEX(4:4, COLUMN()-1)="This is longer (Playground  - Car Roundabout)", 1, 0)</f>
        <v>0</v>
      </c>
      <c r="U4" t="s">
        <v>18</v>
      </c>
      <c r="V4" s="3" cm="1">
        <f t="array" ref="V4">IF(INDEX(4:4, COLUMN()-1)="This is longer (Defense Tower - Car Roundabout)", 1, 0)</f>
        <v>1</v>
      </c>
      <c r="W4" t="s">
        <v>19</v>
      </c>
      <c r="X4" s="3" cm="1">
        <f t="array" ref="X4">IF(INDEX(4:4, COLUMN()-1)="This is longer (Defense Tower - Kodi Store)", 1, 0)</f>
        <v>1</v>
      </c>
      <c r="Y4" s="3">
        <f t="shared" si="0"/>
        <v>4</v>
      </c>
      <c r="Z4" s="8" t="s">
        <v>33</v>
      </c>
      <c r="AA4" s="9" cm="1">
        <f t="array" ref="AA4">MIN(ABS(INDEX(4:4, COLUMN()-1)-10), 16 - ABS(INDEX(4:4, COLUMN()-1)-10))</f>
        <v>1</v>
      </c>
      <c r="AB4" s="4" t="s">
        <v>34</v>
      </c>
      <c r="AC4" s="3" cm="1">
        <f t="array" ref="AC4">MIN(ABS(INDEX(4:4, COLUMN()-1)-7), 16 - ABS(INDEX(4:4, COLUMN()-1)-7))</f>
        <v>2</v>
      </c>
      <c r="AD4" s="8" t="s">
        <v>23</v>
      </c>
      <c r="AE4" s="9" cm="1">
        <f t="array" ref="AE4">MIN(ABS(INDEX(4:4, COLUMN()-1)-5), 16 - ABS(INDEX(4:4, COLUMN()-1)-5))</f>
        <v>1</v>
      </c>
      <c r="AF4" s="4" t="s">
        <v>24</v>
      </c>
      <c r="AG4" s="3" cm="1">
        <f t="array" ref="AG4">MIN(ABS(INDEX(4:4, COLUMN()-1)-7.5), 16 - ABS(INDEX(4:4, COLUMN()-1)-7.5))</f>
        <v>0.5</v>
      </c>
      <c r="AH4" s="8" t="s">
        <v>21</v>
      </c>
      <c r="AI4" s="9" cm="1">
        <f t="array" ref="AI4">MIN(ABS(INDEX(4:4, COLUMN()-1)-3), 16 - ABS(INDEX(4:4, COLUMN()-1)-3))</f>
        <v>2</v>
      </c>
      <c r="AJ4" s="3">
        <f t="shared" si="1"/>
        <v>1.3</v>
      </c>
      <c r="AK4" s="3">
        <f t="shared" si="2"/>
        <v>6.5</v>
      </c>
      <c r="AL4" s="3" cm="1">
        <f t="array" aca="1" ref="AL4" ca="1">40 - OFFSET(INDIRECT(ADDRESS(ROW(), COLUMN())), 0, -1)</f>
        <v>33.5</v>
      </c>
    </row>
    <row r="5" spans="1:38" x14ac:dyDescent="0.2">
      <c r="A5">
        <v>5</v>
      </c>
      <c r="B5" s="1">
        <v>45749.7483796296</v>
      </c>
      <c r="C5" s="1">
        <v>45749.761030092603</v>
      </c>
      <c r="D5" s="2" t="s">
        <v>35</v>
      </c>
      <c r="E5" s="3" t="s">
        <v>120</v>
      </c>
      <c r="F5" s="3" t="s">
        <v>26</v>
      </c>
      <c r="G5" s="2" t="s">
        <v>36</v>
      </c>
      <c r="H5" t="s">
        <v>27</v>
      </c>
      <c r="I5" t="s">
        <v>12</v>
      </c>
      <c r="J5" s="4" t="s">
        <v>28</v>
      </c>
      <c r="K5" t="s">
        <v>37</v>
      </c>
      <c r="L5" s="12">
        <v>0.96428571428571452</v>
      </c>
      <c r="M5" s="3">
        <v>6</v>
      </c>
      <c r="N5">
        <v>0.90476190476190399</v>
      </c>
      <c r="O5" t="s">
        <v>15</v>
      </c>
      <c r="P5" s="3" cm="1">
        <f t="array" ref="P5">IF(INDEX(5:5, COLUMN()-1)="This is longer (Statue - Defense Tower)", 1, 0)</f>
        <v>1</v>
      </c>
      <c r="Q5" t="s">
        <v>38</v>
      </c>
      <c r="R5" s="3" cm="1">
        <f t="array" ref="R5">IF(INDEX(5:5, COLUMN()-1)="This is longer (Car Roundabout - Playground)", 1, 0)</f>
        <v>0</v>
      </c>
      <c r="S5" t="s">
        <v>32</v>
      </c>
      <c r="T5" s="3" cm="1">
        <f t="array" ref="T5">IF(INDEX(5:5, COLUMN()-1)="This is longer (Playground  - Car Roundabout)", 1, 0)</f>
        <v>0</v>
      </c>
      <c r="U5" t="s">
        <v>18</v>
      </c>
      <c r="V5" s="3" cm="1">
        <f t="array" ref="V5">IF(INDEX(5:5, COLUMN()-1)="This is longer (Defense Tower - Car Roundabout)", 1, 0)</f>
        <v>1</v>
      </c>
      <c r="W5" t="s">
        <v>19</v>
      </c>
      <c r="X5" s="3" cm="1">
        <f t="array" ref="X5">IF(INDEX(5:5, COLUMN()-1)="This is longer (Defense Tower - Kodi Store)", 1, 0)</f>
        <v>1</v>
      </c>
      <c r="Y5" s="3">
        <f t="shared" si="0"/>
        <v>3</v>
      </c>
      <c r="Z5" s="8" t="s">
        <v>39</v>
      </c>
      <c r="AA5" s="9" cm="1">
        <f t="array" ref="AA5">MIN(ABS(INDEX(5:5, COLUMN()-1)-10), 16 - ABS(INDEX(5:5, COLUMN()-1)-10))</f>
        <v>2</v>
      </c>
      <c r="AB5" s="4" t="s">
        <v>24</v>
      </c>
      <c r="AC5" s="3" cm="1">
        <f t="array" ref="AC5">MIN(ABS(INDEX(5:5, COLUMN()-1)-7), 16 - ABS(INDEX(5:5, COLUMN()-1)-7))</f>
        <v>1</v>
      </c>
      <c r="AD5" s="8" t="s">
        <v>24</v>
      </c>
      <c r="AE5" s="9" cm="1">
        <f t="array" ref="AE5">MIN(ABS(INDEX(5:5, COLUMN()-1)-5), 16 - ABS(INDEX(5:5, COLUMN()-1)-5))</f>
        <v>3</v>
      </c>
      <c r="AF5" s="4" t="s">
        <v>33</v>
      </c>
      <c r="AG5" s="3" cm="1">
        <f t="array" ref="AG5">MIN(ABS(INDEX(5:5, COLUMN()-1)-7.5), 16 - ABS(INDEX(5:5, COLUMN()-1)-7.5))</f>
        <v>3.5</v>
      </c>
      <c r="AH5" s="8" t="s">
        <v>33</v>
      </c>
      <c r="AI5" s="9" cm="1">
        <f t="array" ref="AI5">MIN(ABS(INDEX(5:5, COLUMN()-1)-3), 16 - ABS(INDEX(5:5, COLUMN()-1)-3))</f>
        <v>8</v>
      </c>
      <c r="AJ5" s="3">
        <f t="shared" si="1"/>
        <v>3.5</v>
      </c>
      <c r="AK5" s="3">
        <f t="shared" si="2"/>
        <v>17.5</v>
      </c>
      <c r="AL5" s="3" cm="1">
        <f t="array" aca="1" ref="AL5" ca="1">40 - OFFSET(INDIRECT(ADDRESS(ROW(), COLUMN())), 0, -1)</f>
        <v>22.5</v>
      </c>
    </row>
    <row r="6" spans="1:38" x14ac:dyDescent="0.2">
      <c r="A6">
        <v>6</v>
      </c>
      <c r="B6" s="1">
        <v>45750.477893518502</v>
      </c>
      <c r="C6" s="1">
        <v>45750.493009259299</v>
      </c>
      <c r="D6" s="2" t="s">
        <v>40</v>
      </c>
      <c r="E6" s="3" t="s">
        <v>119</v>
      </c>
      <c r="F6" s="3" t="s">
        <v>26</v>
      </c>
      <c r="G6" s="2" t="s">
        <v>36</v>
      </c>
      <c r="H6" t="s">
        <v>41</v>
      </c>
      <c r="I6" t="s">
        <v>12</v>
      </c>
      <c r="J6" s="4" t="s">
        <v>29</v>
      </c>
      <c r="K6" t="s">
        <v>14</v>
      </c>
      <c r="L6" s="12">
        <v>1</v>
      </c>
      <c r="M6" s="3">
        <v>7</v>
      </c>
      <c r="N6">
        <v>1</v>
      </c>
      <c r="O6" t="s">
        <v>15</v>
      </c>
      <c r="P6" s="3" cm="1">
        <f t="array" ref="P6">IF(INDEX(6:6, COLUMN()-1)="This is longer (Statue - Defense Tower)", 1, 0)</f>
        <v>1</v>
      </c>
      <c r="Q6" t="s">
        <v>16</v>
      </c>
      <c r="R6" s="3" cm="1">
        <f t="array" ref="R6">IF(INDEX(6:6, COLUMN()-1)="This is longer (Car Roundabout - Playground)", 1, 0)</f>
        <v>1</v>
      </c>
      <c r="S6" t="s">
        <v>17</v>
      </c>
      <c r="T6" s="3" cm="1">
        <f t="array" ref="T6">IF(INDEX(6:6, COLUMN()-1)="This is longer (Playground  - Car Roundabout)", 1, 0)</f>
        <v>1</v>
      </c>
      <c r="U6" t="s">
        <v>18</v>
      </c>
      <c r="V6" s="3" cm="1">
        <f t="array" ref="V6">IF(INDEX(6:6, COLUMN()-1)="This is longer (Defense Tower - Car Roundabout)", 1, 0)</f>
        <v>1</v>
      </c>
      <c r="W6" t="s">
        <v>42</v>
      </c>
      <c r="X6" s="3" cm="1">
        <f t="array" ref="X6">IF(INDEX(6:6, COLUMN()-1)="This is longer (Defense Tower - Kodi Store)", 1, 0)</f>
        <v>0</v>
      </c>
      <c r="Y6" s="3">
        <f t="shared" si="0"/>
        <v>4</v>
      </c>
      <c r="Z6" s="8" t="s">
        <v>33</v>
      </c>
      <c r="AA6" s="9" cm="1">
        <f t="array" ref="AA6">MIN(ABS(INDEX(6:6, COLUMN()-1)-10), 16 - ABS(INDEX(6:6, COLUMN()-1)-10))</f>
        <v>1</v>
      </c>
      <c r="AB6" s="4" t="s">
        <v>34</v>
      </c>
      <c r="AC6" s="3" cm="1">
        <f t="array" ref="AC6">MIN(ABS(INDEX(6:6, COLUMN()-1)-7), 16 - ABS(INDEX(6:6, COLUMN()-1)-7))</f>
        <v>2</v>
      </c>
      <c r="AD6" s="8" t="s">
        <v>23</v>
      </c>
      <c r="AE6" s="9" cm="1">
        <f t="array" ref="AE6">MIN(ABS(INDEX(6:6, COLUMN()-1)-5), 16 - ABS(INDEX(6:6, COLUMN()-1)-5))</f>
        <v>1</v>
      </c>
      <c r="AF6" s="4" t="s">
        <v>20</v>
      </c>
      <c r="AG6" s="3" cm="1">
        <f t="array" ref="AG6">MIN(ABS(INDEX(6:6, COLUMN()-1)-7.5), 16 - ABS(INDEX(6:6, COLUMN()-1)-7.5))</f>
        <v>2.5</v>
      </c>
      <c r="AH6" s="8" t="s">
        <v>29</v>
      </c>
      <c r="AI6" s="9" cm="1">
        <f t="array" ref="AI6">MIN(ABS(INDEX(6:6, COLUMN()-1)-3), 16 - ABS(INDEX(6:6, COLUMN()-1)-3))</f>
        <v>1</v>
      </c>
      <c r="AJ6" s="3">
        <f t="shared" si="1"/>
        <v>1.5</v>
      </c>
      <c r="AK6" s="3">
        <f t="shared" si="2"/>
        <v>7.5</v>
      </c>
      <c r="AL6" s="3" cm="1">
        <f t="array" aca="1" ref="AL6" ca="1">40 - OFFSET(INDIRECT(ADDRESS(ROW(), COLUMN())), 0, -1)</f>
        <v>32.5</v>
      </c>
    </row>
    <row r="7" spans="1:38" x14ac:dyDescent="0.2">
      <c r="A7">
        <v>7</v>
      </c>
      <c r="B7" s="1">
        <v>45750.633877314802</v>
      </c>
      <c r="C7" s="1">
        <v>45750.647303240701</v>
      </c>
      <c r="D7" s="2" t="s">
        <v>43</v>
      </c>
      <c r="E7" s="3" t="s">
        <v>119</v>
      </c>
      <c r="F7" s="3" t="s">
        <v>9</v>
      </c>
      <c r="G7" s="2" t="s">
        <v>63</v>
      </c>
      <c r="H7" t="s">
        <v>44</v>
      </c>
      <c r="I7" t="s">
        <v>45</v>
      </c>
      <c r="J7" s="4" t="s">
        <v>13</v>
      </c>
      <c r="K7" t="s">
        <v>37</v>
      </c>
      <c r="L7" s="12">
        <v>0.96428571428571452</v>
      </c>
      <c r="M7" s="3">
        <v>6</v>
      </c>
      <c r="N7">
        <v>0.90476190476190399</v>
      </c>
      <c r="O7" t="s">
        <v>15</v>
      </c>
      <c r="P7" s="3" cm="1">
        <f t="array" ref="P7">IF(INDEX(7:7, COLUMN()-1)="This is longer (Statue - Defense Tower)", 1, 0)</f>
        <v>1</v>
      </c>
      <c r="Q7" t="s">
        <v>16</v>
      </c>
      <c r="R7" s="3" cm="1">
        <f t="array" ref="R7">IF(INDEX(7:7, COLUMN()-1)="This is longer (Car Roundabout - Playground)", 1, 0)</f>
        <v>1</v>
      </c>
      <c r="S7" t="s">
        <v>32</v>
      </c>
      <c r="T7" s="3" cm="1">
        <f t="array" ref="T7">IF(INDEX(7:7, COLUMN()-1)="This is longer (Playground  - Car Roundabout)", 1, 0)</f>
        <v>0</v>
      </c>
      <c r="U7" t="s">
        <v>18</v>
      </c>
      <c r="V7" s="3" cm="1">
        <f t="array" ref="V7">IF(INDEX(7:7, COLUMN()-1)="This is longer (Defense Tower - Car Roundabout)", 1, 0)</f>
        <v>1</v>
      </c>
      <c r="W7" t="s">
        <v>42</v>
      </c>
      <c r="X7" s="3" cm="1">
        <f t="array" ref="X7">IF(INDEX(7:7, COLUMN()-1)="This is longer (Defense Tower - Kodi Store)", 1, 0)</f>
        <v>0</v>
      </c>
      <c r="Y7" s="3">
        <f t="shared" si="0"/>
        <v>3</v>
      </c>
      <c r="Z7" s="8" t="s">
        <v>20</v>
      </c>
      <c r="AA7" s="9" cm="1">
        <f t="array" ref="AA7">MIN(ABS(INDEX(7:7, COLUMN()-1)-10), 16 - ABS(INDEX(7:7, COLUMN()-1)-10))</f>
        <v>0</v>
      </c>
      <c r="AB7" s="4" t="s">
        <v>21</v>
      </c>
      <c r="AC7" s="3" cm="1">
        <f t="array" ref="AC7">MIN(ABS(INDEX(7:7, COLUMN()-1)-7), 16 - ABS(INDEX(7:7, COLUMN()-1)-7))</f>
        <v>2</v>
      </c>
      <c r="AD7" s="8" t="s">
        <v>23</v>
      </c>
      <c r="AE7" s="9" cm="1">
        <f t="array" ref="AE7">MIN(ABS(INDEX(7:7, COLUMN()-1)-5), 16 - ABS(INDEX(7:7, COLUMN()-1)-5))</f>
        <v>1</v>
      </c>
      <c r="AF7" s="4" t="s">
        <v>28</v>
      </c>
      <c r="AG7" s="3" cm="1">
        <f t="array" ref="AG7">MIN(ABS(INDEX(7:7, COLUMN()-1)-7.5), 16 - ABS(INDEX(7:7, COLUMN()-1)-7.5))</f>
        <v>4.5</v>
      </c>
      <c r="AH7" s="8" t="s">
        <v>29</v>
      </c>
      <c r="AI7" s="9" cm="1">
        <f t="array" ref="AI7">MIN(ABS(INDEX(7:7, COLUMN()-1)-3), 16 - ABS(INDEX(7:7, COLUMN()-1)-3))</f>
        <v>1</v>
      </c>
      <c r="AJ7" s="3">
        <f t="shared" si="1"/>
        <v>1.7</v>
      </c>
      <c r="AK7" s="3">
        <f t="shared" si="2"/>
        <v>8.5</v>
      </c>
      <c r="AL7" s="3" cm="1">
        <f t="array" aca="1" ref="AL7" ca="1">40 - OFFSET(INDIRECT(ADDRESS(ROW(), COLUMN())), 0, -1)</f>
        <v>31.5</v>
      </c>
    </row>
    <row r="8" spans="1:38" x14ac:dyDescent="0.2">
      <c r="A8">
        <v>8</v>
      </c>
      <c r="B8" s="1">
        <v>45750.670914351896</v>
      </c>
      <c r="C8" s="1">
        <v>45750.682129629597</v>
      </c>
      <c r="D8" s="2" t="s">
        <v>46</v>
      </c>
      <c r="E8" s="3" t="s">
        <v>119</v>
      </c>
      <c r="F8" s="3" t="s">
        <v>26</v>
      </c>
      <c r="G8" s="2" t="s">
        <v>31</v>
      </c>
      <c r="H8" t="s">
        <v>47</v>
      </c>
      <c r="I8" t="s">
        <v>45</v>
      </c>
      <c r="J8" s="4" t="s">
        <v>29</v>
      </c>
      <c r="K8" t="s">
        <v>48</v>
      </c>
      <c r="L8" s="12">
        <v>1</v>
      </c>
      <c r="M8" s="3">
        <v>7</v>
      </c>
      <c r="N8">
        <v>1</v>
      </c>
      <c r="O8" t="s">
        <v>15</v>
      </c>
      <c r="P8" s="3" cm="1">
        <f t="array" ref="P8">IF(INDEX(8:8, COLUMN()-1)="This is longer (Statue - Defense Tower)", 1, 0)</f>
        <v>1</v>
      </c>
      <c r="Q8" t="s">
        <v>16</v>
      </c>
      <c r="R8" s="3" cm="1">
        <f t="array" ref="R8">IF(INDEX(8:8, COLUMN()-1)="This is longer (Car Roundabout - Playground)", 1, 0)</f>
        <v>1</v>
      </c>
      <c r="S8" t="s">
        <v>17</v>
      </c>
      <c r="T8" s="3" cm="1">
        <f t="array" ref="T8">IF(INDEX(8:8, COLUMN()-1)="This is longer (Playground  - Car Roundabout)", 1, 0)</f>
        <v>1</v>
      </c>
      <c r="U8" t="s">
        <v>18</v>
      </c>
      <c r="V8" s="3" cm="1">
        <f t="array" ref="V8">IF(INDEX(8:8, COLUMN()-1)="This is longer (Defense Tower - Car Roundabout)", 1, 0)</f>
        <v>1</v>
      </c>
      <c r="W8" t="s">
        <v>19</v>
      </c>
      <c r="X8" s="3" cm="1">
        <f t="array" ref="X8">IF(INDEX(8:8, COLUMN()-1)="This is longer (Defense Tower - Kodi Store)", 1, 0)</f>
        <v>1</v>
      </c>
      <c r="Y8" s="3">
        <f t="shared" si="0"/>
        <v>5</v>
      </c>
      <c r="Z8" s="8" t="s">
        <v>49</v>
      </c>
      <c r="AA8" s="9" cm="1">
        <f t="array" ref="AA8">MIN(ABS(INDEX(8:8, COLUMN()-1)-10), 16 - ABS(INDEX(8:8, COLUMN()-1)-10))</f>
        <v>3</v>
      </c>
      <c r="AB8" s="4" t="s">
        <v>28</v>
      </c>
      <c r="AC8" s="3" cm="1">
        <f t="array" ref="AC8">MIN(ABS(INDEX(8:8, COLUMN()-1)-7), 16 - ABS(INDEX(8:8, COLUMN()-1)-7))</f>
        <v>4</v>
      </c>
      <c r="AD8" s="8" t="s">
        <v>13</v>
      </c>
      <c r="AE8" s="9" cm="1">
        <f t="array" ref="AE8">MIN(ABS(INDEX(8:8, COLUMN()-1)-5), 16 - ABS(INDEX(8:8, COLUMN()-1)-5))</f>
        <v>2</v>
      </c>
      <c r="AF8" s="4" t="s">
        <v>13</v>
      </c>
      <c r="AG8" s="3" cm="1">
        <f t="array" ref="AG8">MIN(ABS(INDEX(8:8, COLUMN()-1)-7.5), 16 - ABS(INDEX(8:8, COLUMN()-1)-7.5))</f>
        <v>0.5</v>
      </c>
      <c r="AH8" s="8" t="s">
        <v>49</v>
      </c>
      <c r="AI8" s="9" cm="1">
        <f t="array" ref="AI8">MIN(ABS(INDEX(8:8, COLUMN()-1)-3), 16 - ABS(INDEX(8:8, COLUMN()-1)-3))</f>
        <v>6</v>
      </c>
      <c r="AJ8" s="3">
        <f t="shared" si="1"/>
        <v>3.1</v>
      </c>
      <c r="AK8" s="3">
        <f t="shared" si="2"/>
        <v>15.5</v>
      </c>
      <c r="AL8" s="3" cm="1">
        <f t="array" aca="1" ref="AL8" ca="1">40 - OFFSET(INDIRECT(ADDRESS(ROW(), COLUMN())), 0, -1)</f>
        <v>24.5</v>
      </c>
    </row>
    <row r="9" spans="1:38" x14ac:dyDescent="0.2">
      <c r="A9">
        <v>9</v>
      </c>
      <c r="B9" s="1">
        <v>45754.502210648097</v>
      </c>
      <c r="C9" s="1">
        <v>45754.5136921296</v>
      </c>
      <c r="D9" s="2" t="s">
        <v>50</v>
      </c>
      <c r="E9" s="3" t="s">
        <v>119</v>
      </c>
      <c r="F9" s="3" t="s">
        <v>9</v>
      </c>
      <c r="G9" s="2" t="s">
        <v>36</v>
      </c>
      <c r="H9" t="s">
        <v>51</v>
      </c>
      <c r="I9" t="s">
        <v>45</v>
      </c>
      <c r="J9" s="4" t="s">
        <v>22</v>
      </c>
      <c r="K9" t="s">
        <v>14</v>
      </c>
      <c r="L9" s="12">
        <v>1</v>
      </c>
      <c r="M9" s="3">
        <v>7</v>
      </c>
      <c r="N9">
        <v>1</v>
      </c>
      <c r="O9" t="s">
        <v>15</v>
      </c>
      <c r="P9" s="3" cm="1">
        <f t="array" ref="P9">IF(INDEX(9:9, COLUMN()-1)="This is longer (Statue - Defense Tower)", 1, 0)</f>
        <v>1</v>
      </c>
      <c r="Q9" t="s">
        <v>16</v>
      </c>
      <c r="R9" s="3" cm="1">
        <f t="array" ref="R9">IF(INDEX(9:9, COLUMN()-1)="This is longer (Car Roundabout - Playground)", 1, 0)</f>
        <v>1</v>
      </c>
      <c r="S9" t="s">
        <v>17</v>
      </c>
      <c r="T9" s="3" cm="1">
        <f t="array" ref="T9">IF(INDEX(9:9, COLUMN()-1)="This is longer (Playground  - Car Roundabout)", 1, 0)</f>
        <v>1</v>
      </c>
      <c r="U9" t="s">
        <v>52</v>
      </c>
      <c r="V9" s="3" cm="1">
        <f t="array" ref="V9">IF(INDEX(9:9, COLUMN()-1)="This is longer (Defense Tower - Car Roundabout)", 1, 0)</f>
        <v>0</v>
      </c>
      <c r="W9" t="s">
        <v>19</v>
      </c>
      <c r="X9" s="3" cm="1">
        <f t="array" ref="X9">IF(INDEX(9:9, COLUMN()-1)="This is longer (Defense Tower - Kodi Store)", 1, 0)</f>
        <v>1</v>
      </c>
      <c r="Y9" s="3">
        <f t="shared" si="0"/>
        <v>4</v>
      </c>
      <c r="Z9" s="8" t="s">
        <v>33</v>
      </c>
      <c r="AA9" s="9" cm="1">
        <f t="array" ref="AA9">MIN(ABS(INDEX(9:9, COLUMN()-1)-10), 16 - ABS(INDEX(9:9, COLUMN()-1)-10))</f>
        <v>1</v>
      </c>
      <c r="AB9" s="4" t="s">
        <v>24</v>
      </c>
      <c r="AC9" s="3" cm="1">
        <f t="array" ref="AC9">MIN(ABS(INDEX(9:9, COLUMN()-1)-7), 16 - ABS(INDEX(9:9, COLUMN()-1)-7))</f>
        <v>1</v>
      </c>
      <c r="AD9" s="8" t="s">
        <v>21</v>
      </c>
      <c r="AE9" s="9" cm="1">
        <f t="array" ref="AE9">MIN(ABS(INDEX(9:9, COLUMN()-1)-5), 16 - ABS(INDEX(9:9, COLUMN()-1)-5))</f>
        <v>0</v>
      </c>
      <c r="AF9" s="4" t="s">
        <v>24</v>
      </c>
      <c r="AG9" s="3" cm="1">
        <f t="array" ref="AG9">MIN(ABS(INDEX(9:9, COLUMN()-1)-7.5), 16 - ABS(INDEX(9:9, COLUMN()-1)-7.5))</f>
        <v>0.5</v>
      </c>
      <c r="AH9" s="8" t="s">
        <v>23</v>
      </c>
      <c r="AI9" s="9" cm="1">
        <f t="array" ref="AI9">MIN(ABS(INDEX(9:9, COLUMN()-1)-3), 16 - ABS(INDEX(9:9, COLUMN()-1)-3))</f>
        <v>3</v>
      </c>
      <c r="AJ9" s="3">
        <f t="shared" si="1"/>
        <v>1.1000000000000001</v>
      </c>
      <c r="AK9" s="3">
        <f t="shared" si="2"/>
        <v>5.5</v>
      </c>
      <c r="AL9" s="3" cm="1">
        <f t="array" aca="1" ref="AL9" ca="1">40 - OFFSET(INDIRECT(ADDRESS(ROW(), COLUMN())), 0, -1)</f>
        <v>34.5</v>
      </c>
    </row>
    <row r="10" spans="1:38" x14ac:dyDescent="0.2">
      <c r="A10">
        <v>10</v>
      </c>
      <c r="B10" s="1">
        <v>45754.5359606481</v>
      </c>
      <c r="C10" s="1">
        <v>45754.547407407401</v>
      </c>
      <c r="D10" s="2" t="s">
        <v>20</v>
      </c>
      <c r="E10" s="3" t="s">
        <v>120</v>
      </c>
      <c r="F10" s="3" t="s">
        <v>9</v>
      </c>
      <c r="G10" s="2" t="s">
        <v>53</v>
      </c>
      <c r="H10" t="s">
        <v>54</v>
      </c>
      <c r="I10" t="s">
        <v>12</v>
      </c>
      <c r="J10" s="4" t="s">
        <v>21</v>
      </c>
      <c r="K10" t="s">
        <v>55</v>
      </c>
      <c r="L10" s="12">
        <v>0.96428571428571452</v>
      </c>
      <c r="M10" s="3">
        <v>6</v>
      </c>
      <c r="N10">
        <v>0.90476190476190399</v>
      </c>
      <c r="O10" t="s">
        <v>15</v>
      </c>
      <c r="P10" s="3" cm="1">
        <f t="array" ref="P10">IF(INDEX(10:10, COLUMN()-1)="This is longer (Statue - Defense Tower)", 1, 0)</f>
        <v>1</v>
      </c>
      <c r="Q10" t="s">
        <v>16</v>
      </c>
      <c r="R10" s="3" cm="1">
        <f t="array" ref="R10">IF(INDEX(10:10, COLUMN()-1)="This is longer (Car Roundabout - Playground)", 1, 0)</f>
        <v>1</v>
      </c>
      <c r="S10" t="s">
        <v>17</v>
      </c>
      <c r="T10" s="3" cm="1">
        <f t="array" ref="T10">IF(INDEX(10:10, COLUMN()-1)="This is longer (Playground  - Car Roundabout)", 1, 0)</f>
        <v>1</v>
      </c>
      <c r="U10" t="s">
        <v>52</v>
      </c>
      <c r="V10" s="3" cm="1">
        <f t="array" ref="V10">IF(INDEX(10:10, COLUMN()-1)="This is longer (Defense Tower - Car Roundabout)", 1, 0)</f>
        <v>0</v>
      </c>
      <c r="W10" t="s">
        <v>42</v>
      </c>
      <c r="X10" s="3" cm="1">
        <f t="array" ref="X10">IF(INDEX(10:10, COLUMN()-1)="This is longer (Defense Tower - Kodi Store)", 1, 0)</f>
        <v>0</v>
      </c>
      <c r="Y10" s="3">
        <f t="shared" si="0"/>
        <v>3</v>
      </c>
      <c r="Z10" s="8" t="s">
        <v>33</v>
      </c>
      <c r="AA10" s="9" cm="1">
        <f t="array" ref="AA10">MIN(ABS(INDEX(10:10, COLUMN()-1)-10), 16 - ABS(INDEX(10:10, COLUMN()-1)-10))</f>
        <v>1</v>
      </c>
      <c r="AB10" s="4" t="s">
        <v>22</v>
      </c>
      <c r="AC10" s="3" cm="1">
        <f t="array" ref="AC10">MIN(ABS(INDEX(10:10, COLUMN()-1)-7), 16 - ABS(INDEX(10:10, COLUMN()-1)-7))</f>
        <v>3</v>
      </c>
      <c r="AD10" s="8" t="s">
        <v>24</v>
      </c>
      <c r="AE10" s="9" cm="1">
        <f t="array" ref="AE10">MIN(ABS(INDEX(10:10, COLUMN()-1)-5), 16 - ABS(INDEX(10:10, COLUMN()-1)-5))</f>
        <v>3</v>
      </c>
      <c r="AF10" s="4" t="s">
        <v>13</v>
      </c>
      <c r="AG10" s="3" cm="1">
        <f t="array" ref="AG10">MIN(ABS(INDEX(10:10, COLUMN()-1)-7.5), 16 - ABS(INDEX(10:10, COLUMN()-1)-7.5))</f>
        <v>0.5</v>
      </c>
      <c r="AH10" s="8" t="s">
        <v>24</v>
      </c>
      <c r="AI10" s="9" cm="1">
        <f t="array" ref="AI10">MIN(ABS(INDEX(10:10, COLUMN()-1)-3), 16 - ABS(INDEX(10:10, COLUMN()-1)-3))</f>
        <v>5</v>
      </c>
      <c r="AJ10" s="3">
        <f t="shared" si="1"/>
        <v>2.5</v>
      </c>
      <c r="AK10" s="3">
        <f t="shared" si="2"/>
        <v>12.5</v>
      </c>
      <c r="AL10" s="3" cm="1">
        <f t="array" aca="1" ref="AL10" ca="1">40 - OFFSET(INDIRECT(ADDRESS(ROW(), COLUMN())), 0, -1)</f>
        <v>27.5</v>
      </c>
    </row>
    <row r="11" spans="1:38" x14ac:dyDescent="0.2">
      <c r="A11">
        <v>11</v>
      </c>
      <c r="B11" s="1">
        <v>45754.6483449074</v>
      </c>
      <c r="C11" s="1">
        <v>45754.661168981504</v>
      </c>
      <c r="D11" s="2" t="s">
        <v>33</v>
      </c>
      <c r="E11" s="3" t="s">
        <v>119</v>
      </c>
      <c r="F11" s="3" t="s">
        <v>26</v>
      </c>
      <c r="G11" s="2" t="s">
        <v>56</v>
      </c>
      <c r="H11" t="s">
        <v>27</v>
      </c>
      <c r="I11" t="s">
        <v>45</v>
      </c>
      <c r="J11" s="4" t="s">
        <v>22</v>
      </c>
      <c r="K11" t="s">
        <v>55</v>
      </c>
      <c r="L11" s="12">
        <v>0.96428571428571452</v>
      </c>
      <c r="M11" s="3">
        <v>6</v>
      </c>
      <c r="N11">
        <v>0.90476190476190399</v>
      </c>
      <c r="O11" t="s">
        <v>15</v>
      </c>
      <c r="P11" s="3" cm="1">
        <f t="array" ref="P11">IF(INDEX(11:11, COLUMN()-1)="This is longer (Statue - Defense Tower)", 1, 0)</f>
        <v>1</v>
      </c>
      <c r="Q11" t="s">
        <v>38</v>
      </c>
      <c r="R11" s="3" cm="1">
        <f t="array" ref="R11">IF(INDEX(11:11, COLUMN()-1)="This is longer (Car Roundabout - Playground)", 1, 0)</f>
        <v>0</v>
      </c>
      <c r="S11" t="s">
        <v>32</v>
      </c>
      <c r="T11" s="3" cm="1">
        <f t="array" ref="T11">IF(INDEX(11:11, COLUMN()-1)="This is longer (Playground  - Car Roundabout)", 1, 0)</f>
        <v>0</v>
      </c>
      <c r="U11" t="s">
        <v>18</v>
      </c>
      <c r="V11" s="3" cm="1">
        <f t="array" ref="V11">IF(INDEX(11:11, COLUMN()-1)="This is longer (Defense Tower - Car Roundabout)", 1, 0)</f>
        <v>1</v>
      </c>
      <c r="W11" t="s">
        <v>42</v>
      </c>
      <c r="X11" s="3" cm="1">
        <f t="array" ref="X11">IF(INDEX(11:11, COLUMN()-1)="This is longer (Defense Tower - Kodi Store)", 1, 0)</f>
        <v>0</v>
      </c>
      <c r="Y11" s="3">
        <f t="shared" si="0"/>
        <v>2</v>
      </c>
      <c r="Z11" s="8" t="s">
        <v>39</v>
      </c>
      <c r="AA11" s="9" cm="1">
        <f t="array" ref="AA11">MIN(ABS(INDEX(11:11, COLUMN()-1)-10), 16 - ABS(INDEX(11:11, COLUMN()-1)-10))</f>
        <v>2</v>
      </c>
      <c r="AB11" s="4" t="s">
        <v>13</v>
      </c>
      <c r="AC11" s="3" cm="1">
        <f t="array" ref="AC11">MIN(ABS(INDEX(11:11, COLUMN()-1)-7), 16 - ABS(INDEX(11:11, COLUMN()-1)-7))</f>
        <v>0</v>
      </c>
      <c r="AD11" s="8" t="s">
        <v>24</v>
      </c>
      <c r="AE11" s="9" cm="1">
        <f t="array" ref="AE11">MIN(ABS(INDEX(11:11, COLUMN()-1)-5), 16 - ABS(INDEX(11:11, COLUMN()-1)-5))</f>
        <v>3</v>
      </c>
      <c r="AF11" s="4" t="s">
        <v>13</v>
      </c>
      <c r="AG11" s="3" cm="1">
        <f t="array" ref="AG11">MIN(ABS(INDEX(11:11, COLUMN()-1)-7.5), 16 - ABS(INDEX(11:11, COLUMN()-1)-7.5))</f>
        <v>0.5</v>
      </c>
      <c r="AH11" s="8" t="s">
        <v>57</v>
      </c>
      <c r="AI11" s="9" cm="1">
        <f t="array" ref="AI11">MIN(ABS(INDEX(11:11, COLUMN()-1)-3), 16 - ABS(INDEX(11:11, COLUMN()-1)-3))</f>
        <v>4</v>
      </c>
      <c r="AJ11" s="3">
        <f t="shared" si="1"/>
        <v>1.9</v>
      </c>
      <c r="AK11" s="3">
        <f t="shared" si="2"/>
        <v>9.5</v>
      </c>
      <c r="AL11" s="3" cm="1">
        <f t="array" aca="1" ref="AL11" ca="1">40 - OFFSET(INDIRECT(ADDRESS(ROW(), COLUMN())), 0, -1)</f>
        <v>30.5</v>
      </c>
    </row>
    <row r="12" spans="1:38" x14ac:dyDescent="0.2">
      <c r="A12">
        <v>12</v>
      </c>
      <c r="B12" s="1">
        <v>45754.6969791667</v>
      </c>
      <c r="C12" s="1">
        <v>45754.703379629602</v>
      </c>
      <c r="D12" s="2" t="s">
        <v>39</v>
      </c>
      <c r="E12" s="3" t="s">
        <v>120</v>
      </c>
      <c r="F12" s="3" t="s">
        <v>26</v>
      </c>
      <c r="G12" s="2" t="s">
        <v>36</v>
      </c>
      <c r="H12" t="s">
        <v>58</v>
      </c>
      <c r="I12" t="s">
        <v>45</v>
      </c>
      <c r="J12" s="4" t="s">
        <v>23</v>
      </c>
      <c r="K12" t="s">
        <v>55</v>
      </c>
      <c r="L12" s="12">
        <v>0.96428571428571452</v>
      </c>
      <c r="M12" s="3">
        <v>6</v>
      </c>
      <c r="N12">
        <v>0.90476190476190399</v>
      </c>
      <c r="O12" t="s">
        <v>15</v>
      </c>
      <c r="P12" s="3" cm="1">
        <f t="array" ref="P12">IF(INDEX(12:12, COLUMN()-1)="This is longer (Statue - Defense Tower)", 1, 0)</f>
        <v>1</v>
      </c>
      <c r="Q12" t="s">
        <v>16</v>
      </c>
      <c r="R12" s="3" cm="1">
        <f t="array" ref="R12">IF(INDEX(12:12, COLUMN()-1)="This is longer (Car Roundabout - Playground)", 1, 0)</f>
        <v>1</v>
      </c>
      <c r="S12" t="s">
        <v>17</v>
      </c>
      <c r="T12" s="3" cm="1">
        <f t="array" ref="T12">IF(INDEX(12:12, COLUMN()-1)="This is longer (Playground  - Car Roundabout)", 1, 0)</f>
        <v>1</v>
      </c>
      <c r="U12" t="s">
        <v>18</v>
      </c>
      <c r="V12" s="3" cm="1">
        <f t="array" ref="V12">IF(INDEX(12:12, COLUMN()-1)="This is longer (Defense Tower - Car Roundabout)", 1, 0)</f>
        <v>1</v>
      </c>
      <c r="W12" t="s">
        <v>19</v>
      </c>
      <c r="X12" s="3" cm="1">
        <f t="array" ref="X12">IF(INDEX(12:12, COLUMN()-1)="This is longer (Defense Tower - Kodi Store)", 1, 0)</f>
        <v>1</v>
      </c>
      <c r="Y12" s="3">
        <f t="shared" si="0"/>
        <v>5</v>
      </c>
      <c r="Z12" s="8" t="s">
        <v>49</v>
      </c>
      <c r="AA12" s="9" cm="1">
        <f t="array" ref="AA12">MIN(ABS(INDEX(12:12, COLUMN()-1)-10), 16 - ABS(INDEX(12:12, COLUMN()-1)-10))</f>
        <v>3</v>
      </c>
      <c r="AB12" s="4" t="s">
        <v>23</v>
      </c>
      <c r="AC12" s="3" cm="1">
        <f t="array" ref="AC12">MIN(ABS(INDEX(12:12, COLUMN()-1)-7), 16 - ABS(INDEX(12:12, COLUMN()-1)-7))</f>
        <v>1</v>
      </c>
      <c r="AD12" s="8" t="s">
        <v>13</v>
      </c>
      <c r="AE12" s="9" cm="1">
        <f t="array" ref="AE12">MIN(ABS(INDEX(12:12, COLUMN()-1)-5), 16 - ABS(INDEX(12:12, COLUMN()-1)-5))</f>
        <v>2</v>
      </c>
      <c r="AF12" s="4" t="s">
        <v>20</v>
      </c>
      <c r="AG12" s="3" cm="1">
        <f t="array" ref="AG12">MIN(ABS(INDEX(12:12, COLUMN()-1)-7.5), 16 - ABS(INDEX(12:12, COLUMN()-1)-7.5))</f>
        <v>2.5</v>
      </c>
      <c r="AH12" s="8" t="s">
        <v>21</v>
      </c>
      <c r="AI12" s="9" cm="1">
        <f t="array" ref="AI12">MIN(ABS(INDEX(12:12, COLUMN()-1)-3), 16 - ABS(INDEX(12:12, COLUMN()-1)-3))</f>
        <v>2</v>
      </c>
      <c r="AJ12" s="3">
        <f t="shared" si="1"/>
        <v>2.1</v>
      </c>
      <c r="AK12" s="3">
        <f t="shared" si="2"/>
        <v>10.5</v>
      </c>
      <c r="AL12" s="3" cm="1">
        <f t="array" aca="1" ref="AL12" ca="1">40 - OFFSET(INDIRECT(ADDRESS(ROW(), COLUMN())), 0, -1)</f>
        <v>29.5</v>
      </c>
    </row>
    <row r="13" spans="1:38" x14ac:dyDescent="0.2">
      <c r="A13">
        <v>13</v>
      </c>
      <c r="B13" s="1">
        <v>45754.7505439815</v>
      </c>
      <c r="C13" s="1">
        <v>45754.765069444402</v>
      </c>
      <c r="D13" s="2" t="s">
        <v>49</v>
      </c>
      <c r="E13" s="3" t="s">
        <v>119</v>
      </c>
      <c r="F13" s="3" t="s">
        <v>9</v>
      </c>
      <c r="G13" s="2" t="s">
        <v>59</v>
      </c>
      <c r="H13" t="s">
        <v>27</v>
      </c>
      <c r="I13" t="s">
        <v>45</v>
      </c>
      <c r="J13" s="4" t="s">
        <v>21</v>
      </c>
      <c r="K13" t="s">
        <v>48</v>
      </c>
      <c r="L13" s="12">
        <v>1</v>
      </c>
      <c r="M13" s="3">
        <v>7</v>
      </c>
      <c r="N13">
        <v>1</v>
      </c>
      <c r="O13" t="s">
        <v>15</v>
      </c>
      <c r="P13" s="3" cm="1">
        <f t="array" ref="P13">IF(INDEX(13:13, COLUMN()-1)="This is longer (Statue - Defense Tower)", 1, 0)</f>
        <v>1</v>
      </c>
      <c r="Q13" t="s">
        <v>16</v>
      </c>
      <c r="R13" s="3" cm="1">
        <f t="array" ref="R13">IF(INDEX(13:13, COLUMN()-1)="This is longer (Car Roundabout - Playground)", 1, 0)</f>
        <v>1</v>
      </c>
      <c r="S13" t="s">
        <v>17</v>
      </c>
      <c r="T13" s="3" cm="1">
        <f t="array" ref="T13">IF(INDEX(13:13, COLUMN()-1)="This is longer (Playground  - Car Roundabout)", 1, 0)</f>
        <v>1</v>
      </c>
      <c r="U13" t="s">
        <v>18</v>
      </c>
      <c r="V13" s="3" cm="1">
        <f t="array" ref="V13">IF(INDEX(13:13, COLUMN()-1)="This is longer (Defense Tower - Car Roundabout)", 1, 0)</f>
        <v>1</v>
      </c>
      <c r="W13" t="s">
        <v>19</v>
      </c>
      <c r="X13" s="3" cm="1">
        <f t="array" ref="X13">IF(INDEX(13:13, COLUMN()-1)="This is longer (Defense Tower - Kodi Store)", 1, 0)</f>
        <v>1</v>
      </c>
      <c r="Y13" s="3">
        <f t="shared" si="0"/>
        <v>5</v>
      </c>
      <c r="Z13" s="8" t="s">
        <v>33</v>
      </c>
      <c r="AA13" s="9" cm="1">
        <f t="array" ref="AA13">MIN(ABS(INDEX(13:13, COLUMN()-1)-10), 16 - ABS(INDEX(13:13, COLUMN()-1)-10))</f>
        <v>1</v>
      </c>
      <c r="AB13" s="4" t="s">
        <v>13</v>
      </c>
      <c r="AC13" s="3" cm="1">
        <f t="array" ref="AC13">MIN(ABS(INDEX(13:13, COLUMN()-1)-7), 16 - ABS(INDEX(13:13, COLUMN()-1)-7))</f>
        <v>0</v>
      </c>
      <c r="AD13" s="8" t="s">
        <v>21</v>
      </c>
      <c r="AE13" s="9" cm="1">
        <f t="array" ref="AE13">MIN(ABS(INDEX(13:13, COLUMN()-1)-5), 16 - ABS(INDEX(13:13, COLUMN()-1)-5))</f>
        <v>0</v>
      </c>
      <c r="AF13" s="4" t="s">
        <v>24</v>
      </c>
      <c r="AG13" s="3" cm="1">
        <f t="array" ref="AG13">MIN(ABS(INDEX(13:13, COLUMN()-1)-7.5), 16 - ABS(INDEX(13:13, COLUMN()-1)-7.5))</f>
        <v>0.5</v>
      </c>
      <c r="AH13" s="8" t="s">
        <v>28</v>
      </c>
      <c r="AI13" s="9" cm="1">
        <f t="array" ref="AI13">MIN(ABS(INDEX(13:13, COLUMN()-1)-3), 16 - ABS(INDEX(13:13, COLUMN()-1)-3))</f>
        <v>0</v>
      </c>
      <c r="AJ13" s="3">
        <f t="shared" si="1"/>
        <v>0.3</v>
      </c>
      <c r="AK13" s="3">
        <f t="shared" si="2"/>
        <v>1.5</v>
      </c>
      <c r="AL13" s="3" cm="1">
        <f t="array" aca="1" ref="AL13" ca="1">40 - OFFSET(INDIRECT(ADDRESS(ROW(), COLUMN())), 0, -1)</f>
        <v>38.5</v>
      </c>
    </row>
    <row r="14" spans="1:38" x14ac:dyDescent="0.2">
      <c r="A14">
        <v>14</v>
      </c>
      <c r="B14" s="1">
        <v>45755.605891203697</v>
      </c>
      <c r="C14" s="1">
        <v>45755.619270833296</v>
      </c>
      <c r="D14" s="2" t="s">
        <v>60</v>
      </c>
      <c r="E14" s="3" t="s">
        <v>119</v>
      </c>
      <c r="F14" s="3" t="s">
        <v>9</v>
      </c>
      <c r="G14" s="2" t="s">
        <v>61</v>
      </c>
      <c r="H14" t="s">
        <v>62</v>
      </c>
      <c r="I14" t="s">
        <v>12</v>
      </c>
      <c r="J14" s="4" t="s">
        <v>22</v>
      </c>
      <c r="K14" t="s">
        <v>14</v>
      </c>
      <c r="L14" s="12">
        <v>1</v>
      </c>
      <c r="M14" s="3">
        <v>7</v>
      </c>
      <c r="N14">
        <v>1</v>
      </c>
      <c r="O14" t="s">
        <v>15</v>
      </c>
      <c r="P14" s="3" cm="1">
        <f t="array" ref="P14">IF(INDEX(14:14, COLUMN()-1)="This is longer (Statue - Defense Tower)", 1, 0)</f>
        <v>1</v>
      </c>
      <c r="Q14" t="s">
        <v>16</v>
      </c>
      <c r="R14" s="3" cm="1">
        <f t="array" ref="R14">IF(INDEX(14:14, COLUMN()-1)="This is longer (Car Roundabout - Playground)", 1, 0)</f>
        <v>1</v>
      </c>
      <c r="S14" t="s">
        <v>17</v>
      </c>
      <c r="T14" s="3" cm="1">
        <f t="array" ref="T14">IF(INDEX(14:14, COLUMN()-1)="This is longer (Playground  - Car Roundabout)", 1, 0)</f>
        <v>1</v>
      </c>
      <c r="U14" t="s">
        <v>18</v>
      </c>
      <c r="V14" s="3" cm="1">
        <f t="array" ref="V14">IF(INDEX(14:14, COLUMN()-1)="This is longer (Defense Tower - Car Roundabout)", 1, 0)</f>
        <v>1</v>
      </c>
      <c r="W14" t="s">
        <v>19</v>
      </c>
      <c r="X14" s="3" cm="1">
        <f t="array" ref="X14">IF(INDEX(14:14, COLUMN()-1)="This is longer (Defense Tower - Kodi Store)", 1, 0)</f>
        <v>1</v>
      </c>
      <c r="Y14" s="3">
        <f t="shared" si="0"/>
        <v>5</v>
      </c>
      <c r="Z14" s="8" t="s">
        <v>20</v>
      </c>
      <c r="AA14" s="9" cm="1">
        <f t="array" ref="AA14">MIN(ABS(INDEX(14:14, COLUMN()-1)-10), 16 - ABS(INDEX(14:14, COLUMN()-1)-10))</f>
        <v>0</v>
      </c>
      <c r="AB14" s="4" t="s">
        <v>13</v>
      </c>
      <c r="AC14" s="3" cm="1">
        <f t="array" ref="AC14">MIN(ABS(INDEX(14:14, COLUMN()-1)-7), 16 - ABS(INDEX(14:14, COLUMN()-1)-7))</f>
        <v>0</v>
      </c>
      <c r="AD14" s="8" t="s">
        <v>21</v>
      </c>
      <c r="AE14" s="9" cm="1">
        <f t="array" ref="AE14">MIN(ABS(INDEX(14:14, COLUMN()-1)-5), 16 - ABS(INDEX(14:14, COLUMN()-1)-5))</f>
        <v>0</v>
      </c>
      <c r="AF14" s="4" t="s">
        <v>24</v>
      </c>
      <c r="AG14" s="3" cm="1">
        <f t="array" ref="AG14">MIN(ABS(INDEX(14:14, COLUMN()-1)-7.5), 16 - ABS(INDEX(14:14, COLUMN()-1)-7.5))</f>
        <v>0.5</v>
      </c>
      <c r="AH14" s="8" t="s">
        <v>21</v>
      </c>
      <c r="AI14" s="9" cm="1">
        <f t="array" ref="AI14">MIN(ABS(INDEX(14:14, COLUMN()-1)-3), 16 - ABS(INDEX(14:14, COLUMN()-1)-3))</f>
        <v>2</v>
      </c>
      <c r="AJ14" s="3">
        <f t="shared" si="1"/>
        <v>0.5</v>
      </c>
      <c r="AK14" s="3">
        <f t="shared" si="2"/>
        <v>2.5</v>
      </c>
      <c r="AL14" s="3" cm="1">
        <f t="array" aca="1" ref="AL14" ca="1">40 - OFFSET(INDIRECT(ADDRESS(ROW(), COLUMN())), 0, -1)</f>
        <v>37.5</v>
      </c>
    </row>
    <row r="15" spans="1:38" x14ac:dyDescent="0.2">
      <c r="A15">
        <v>15</v>
      </c>
      <c r="B15" s="1">
        <v>45755.658101851797</v>
      </c>
      <c r="C15" s="1">
        <v>45755.661192129599</v>
      </c>
      <c r="D15" s="2" t="s">
        <v>57</v>
      </c>
      <c r="E15" s="3" t="s">
        <v>119</v>
      </c>
      <c r="F15" s="3" t="s">
        <v>26</v>
      </c>
      <c r="G15" s="2" t="s">
        <v>63</v>
      </c>
      <c r="H15" t="s">
        <v>64</v>
      </c>
      <c r="I15" t="s">
        <v>12</v>
      </c>
      <c r="J15" s="4" t="s">
        <v>23</v>
      </c>
      <c r="K15" t="s">
        <v>65</v>
      </c>
      <c r="L15" s="12">
        <v>0.96428571428571452</v>
      </c>
      <c r="M15" s="3">
        <v>6</v>
      </c>
      <c r="N15">
        <v>0.90476190476190399</v>
      </c>
      <c r="O15" t="s">
        <v>15</v>
      </c>
      <c r="P15" s="3" cm="1">
        <f t="array" ref="P15">IF(INDEX(15:15, COLUMN()-1)="This is longer (Statue - Defense Tower)", 1, 0)</f>
        <v>1</v>
      </c>
      <c r="Q15" t="s">
        <v>16</v>
      </c>
      <c r="R15" s="3" cm="1">
        <f t="array" ref="R15">IF(INDEX(15:15, COLUMN()-1)="This is longer (Car Roundabout - Playground)", 1, 0)</f>
        <v>1</v>
      </c>
      <c r="S15" t="s">
        <v>17</v>
      </c>
      <c r="T15" s="3" cm="1">
        <f t="array" ref="T15">IF(INDEX(15:15, COLUMN()-1)="This is longer (Playground  - Car Roundabout)", 1, 0)</f>
        <v>1</v>
      </c>
      <c r="U15" t="s">
        <v>52</v>
      </c>
      <c r="V15" s="3" cm="1">
        <f t="array" ref="V15">IF(INDEX(15:15, COLUMN()-1)="This is longer (Defense Tower - Car Roundabout)", 1, 0)</f>
        <v>0</v>
      </c>
      <c r="W15" t="s">
        <v>42</v>
      </c>
      <c r="X15" s="3" cm="1">
        <f t="array" ref="X15">IF(INDEX(15:15, COLUMN()-1)="This is longer (Defense Tower - Kodi Store)", 1, 0)</f>
        <v>0</v>
      </c>
      <c r="Y15" s="3">
        <f t="shared" si="0"/>
        <v>3</v>
      </c>
      <c r="Z15" s="8" t="s">
        <v>49</v>
      </c>
      <c r="AA15" s="9" cm="1">
        <f t="array" ref="AA15">MIN(ABS(INDEX(15:15, COLUMN()-1)-10), 16 - ABS(INDEX(15:15, COLUMN()-1)-10))</f>
        <v>3</v>
      </c>
      <c r="AB15" s="4" t="s">
        <v>33</v>
      </c>
      <c r="AC15" s="3" cm="1">
        <f t="array" ref="AC15">MIN(ABS(INDEX(15:15, COLUMN()-1)-7), 16 - ABS(INDEX(15:15, COLUMN()-1)-7))</f>
        <v>4</v>
      </c>
      <c r="AD15" s="8" t="s">
        <v>33</v>
      </c>
      <c r="AE15" s="9" cm="1">
        <f t="array" ref="AE15">MIN(ABS(INDEX(15:15, COLUMN()-1)-5), 16 - ABS(INDEX(15:15, COLUMN()-1)-5))</f>
        <v>6</v>
      </c>
      <c r="AF15" s="4" t="s">
        <v>34</v>
      </c>
      <c r="AG15" s="3" cm="1">
        <f t="array" ref="AG15">MIN(ABS(INDEX(15:15, COLUMN()-1)-7.5), 16 - ABS(INDEX(15:15, COLUMN()-1)-7.5))</f>
        <v>1.5</v>
      </c>
      <c r="AH15" s="8" t="s">
        <v>49</v>
      </c>
      <c r="AI15" s="9" cm="1">
        <f t="array" ref="AI15">MIN(ABS(INDEX(15:15, COLUMN()-1)-3), 16 - ABS(INDEX(15:15, COLUMN()-1)-3))</f>
        <v>6</v>
      </c>
      <c r="AJ15" s="3">
        <f t="shared" si="1"/>
        <v>4.0999999999999996</v>
      </c>
      <c r="AK15" s="3">
        <f t="shared" si="2"/>
        <v>20.5</v>
      </c>
      <c r="AL15" s="3" cm="1">
        <f t="array" aca="1" ref="AL15" ca="1">40 - OFFSET(INDIRECT(ADDRESS(ROW(), COLUMN())), 0, -1)</f>
        <v>19.5</v>
      </c>
    </row>
    <row r="16" spans="1:38" x14ac:dyDescent="0.2">
      <c r="A16">
        <v>16</v>
      </c>
      <c r="B16" s="1">
        <v>45755.7092708333</v>
      </c>
      <c r="C16" s="1">
        <v>45755.714074074102</v>
      </c>
      <c r="D16" s="2" t="s">
        <v>66</v>
      </c>
      <c r="E16" s="3" t="s">
        <v>119</v>
      </c>
      <c r="F16" s="3" t="s">
        <v>9</v>
      </c>
      <c r="G16" s="2" t="s">
        <v>67</v>
      </c>
      <c r="H16" t="s">
        <v>68</v>
      </c>
      <c r="I16" t="s">
        <v>12</v>
      </c>
      <c r="J16" s="4" t="s">
        <v>22</v>
      </c>
      <c r="K16" t="s">
        <v>69</v>
      </c>
      <c r="L16" s="12">
        <v>0.96428571428571452</v>
      </c>
      <c r="M16" s="3">
        <v>6</v>
      </c>
      <c r="N16">
        <v>0.90476190476190399</v>
      </c>
      <c r="O16" t="s">
        <v>15</v>
      </c>
      <c r="P16" s="3" cm="1">
        <f t="array" ref="P16">IF(INDEX(16:16, COLUMN()-1)="This is longer (Statue - Defense Tower)", 1, 0)</f>
        <v>1</v>
      </c>
      <c r="Q16" t="s">
        <v>16</v>
      </c>
      <c r="R16" s="3" cm="1">
        <f t="array" ref="R16">IF(INDEX(16:16, COLUMN()-1)="This is longer (Car Roundabout - Playground)", 1, 0)</f>
        <v>1</v>
      </c>
      <c r="S16" t="s">
        <v>17</v>
      </c>
      <c r="T16" s="3" cm="1">
        <f t="array" ref="T16">IF(INDEX(16:16, COLUMN()-1)="This is longer (Playground  - Car Roundabout)", 1, 0)</f>
        <v>1</v>
      </c>
      <c r="U16" t="s">
        <v>18</v>
      </c>
      <c r="V16" s="3" cm="1">
        <f t="array" ref="V16">IF(INDEX(16:16, COLUMN()-1)="This is longer (Defense Tower - Car Roundabout)", 1, 0)</f>
        <v>1</v>
      </c>
      <c r="W16" t="s">
        <v>42</v>
      </c>
      <c r="X16" s="3" cm="1">
        <f t="array" ref="X16">IF(INDEX(16:16, COLUMN()-1)="This is longer (Defense Tower - Kodi Store)", 1, 0)</f>
        <v>0</v>
      </c>
      <c r="Y16" s="3">
        <f t="shared" si="0"/>
        <v>4</v>
      </c>
      <c r="Z16" s="8" t="s">
        <v>49</v>
      </c>
      <c r="AA16" s="9" cm="1">
        <f t="array" ref="AA16">MIN(ABS(INDEX(16:16, COLUMN()-1)-10), 16 - ABS(INDEX(16:16, COLUMN()-1)-10))</f>
        <v>3</v>
      </c>
      <c r="AB16" s="4" t="s">
        <v>22</v>
      </c>
      <c r="AC16" s="3" cm="1">
        <f t="array" ref="AC16">MIN(ABS(INDEX(16:16, COLUMN()-1)-7), 16 - ABS(INDEX(16:16, COLUMN()-1)-7))</f>
        <v>3</v>
      </c>
      <c r="AD16" s="8" t="s">
        <v>28</v>
      </c>
      <c r="AE16" s="9" cm="1">
        <f t="array" ref="AE16">MIN(ABS(INDEX(16:16, COLUMN()-1)-5), 16 - ABS(INDEX(16:16, COLUMN()-1)-5))</f>
        <v>2</v>
      </c>
      <c r="AF16" s="4" t="s">
        <v>21</v>
      </c>
      <c r="AG16" s="3" cm="1">
        <f t="array" ref="AG16">MIN(ABS(INDEX(16:16, COLUMN()-1)-7.5), 16 - ABS(INDEX(16:16, COLUMN()-1)-7.5))</f>
        <v>2.5</v>
      </c>
      <c r="AH16" s="8" t="s">
        <v>13</v>
      </c>
      <c r="AI16" s="9" cm="1">
        <f t="array" ref="AI16">MIN(ABS(INDEX(16:16, COLUMN()-1)-3), 16 - ABS(INDEX(16:16, COLUMN()-1)-3))</f>
        <v>4</v>
      </c>
      <c r="AJ16" s="3">
        <f t="shared" si="1"/>
        <v>2.9</v>
      </c>
      <c r="AK16" s="3">
        <f t="shared" si="2"/>
        <v>14.5</v>
      </c>
      <c r="AL16" s="3" cm="1">
        <f t="array" aca="1" ref="AL16" ca="1">40 - OFFSET(INDIRECT(ADDRESS(ROW(), COLUMN())), 0, -1)</f>
        <v>25.5</v>
      </c>
    </row>
    <row r="17" spans="1:38" x14ac:dyDescent="0.2">
      <c r="A17">
        <v>23</v>
      </c>
      <c r="B17" s="1">
        <v>45757.680682870399</v>
      </c>
      <c r="C17" s="1">
        <v>45757.6891666667</v>
      </c>
      <c r="D17" s="2" t="s">
        <v>84</v>
      </c>
      <c r="E17" s="3" t="s">
        <v>120</v>
      </c>
      <c r="F17" s="3" t="s">
        <v>9</v>
      </c>
      <c r="G17" s="2" t="s">
        <v>59</v>
      </c>
      <c r="H17" t="s">
        <v>85</v>
      </c>
      <c r="I17" t="s">
        <v>45</v>
      </c>
      <c r="J17" s="4" t="s">
        <v>22</v>
      </c>
      <c r="K17" t="s">
        <v>86</v>
      </c>
      <c r="L17" s="12">
        <v>0.85714285714285732</v>
      </c>
      <c r="M17" s="3">
        <v>5</v>
      </c>
      <c r="N17">
        <v>0.71428571428571397</v>
      </c>
      <c r="O17" t="s">
        <v>15</v>
      </c>
      <c r="P17" s="3" cm="1">
        <f t="array" ref="P17">IF(INDEX(17:17, COLUMN()-1)="This is longer (Statue - Defense Tower)", 1, 0)</f>
        <v>1</v>
      </c>
      <c r="Q17" t="s">
        <v>38</v>
      </c>
      <c r="R17" s="3" cm="1">
        <f t="array" ref="R17">IF(INDEX(17:17, COLUMN()-1)="This is longer (Car Roundabout - Playground)", 1, 0)</f>
        <v>0</v>
      </c>
      <c r="S17" t="s">
        <v>17</v>
      </c>
      <c r="T17" s="3" cm="1">
        <f t="array" ref="T17">IF(INDEX(17:17, COLUMN()-1)="This is longer (Playground  - Car Roundabout)", 1, 0)</f>
        <v>1</v>
      </c>
      <c r="U17" t="s">
        <v>52</v>
      </c>
      <c r="V17" s="3" cm="1">
        <f t="array" ref="V17">IF(INDEX(17:17, COLUMN()-1)="This is longer (Defense Tower - Car Roundabout)", 1, 0)</f>
        <v>0</v>
      </c>
      <c r="W17" t="s">
        <v>42</v>
      </c>
      <c r="X17" s="3" cm="1">
        <f t="array" ref="X17">IF(INDEX(17:17, COLUMN()-1)="This is longer (Defense Tower - Kodi Store)", 1, 0)</f>
        <v>0</v>
      </c>
      <c r="Y17" s="3">
        <f t="shared" si="0"/>
        <v>2</v>
      </c>
      <c r="Z17" s="8" t="s">
        <v>22</v>
      </c>
      <c r="AA17" s="9" cm="1">
        <f t="array" ref="AA17">MIN(ABS(INDEX(17:17, COLUMN()-1)-10), 16 - ABS(INDEX(17:17, COLUMN()-1)-10))</f>
        <v>6</v>
      </c>
      <c r="AB17" s="4" t="s">
        <v>39</v>
      </c>
      <c r="AC17" s="3" cm="1">
        <f t="array" ref="AC17">MIN(ABS(INDEX(17:17, COLUMN()-1)-7), 16 - ABS(INDEX(17:17, COLUMN()-1)-7))</f>
        <v>5</v>
      </c>
      <c r="AD17" s="8" t="s">
        <v>39</v>
      </c>
      <c r="AE17" s="9" cm="1">
        <f t="array" ref="AE17">MIN(ABS(INDEX(17:17, COLUMN()-1)-5), 16 - ABS(INDEX(17:17, COLUMN()-1)-5))</f>
        <v>7</v>
      </c>
      <c r="AF17" s="4" t="s">
        <v>23</v>
      </c>
      <c r="AG17" s="3" cm="1">
        <f t="array" ref="AG17">MIN(ABS(INDEX(17:17, COLUMN()-1)-7.5), 16 - ABS(INDEX(17:17, COLUMN()-1)-7.5))</f>
        <v>1.5</v>
      </c>
      <c r="AH17" s="8" t="s">
        <v>21</v>
      </c>
      <c r="AI17" s="9" cm="1">
        <f t="array" ref="AI17">MIN(ABS(INDEX(17:17, COLUMN()-1)-3), 16 - ABS(INDEX(17:17, COLUMN()-1)-3))</f>
        <v>2</v>
      </c>
      <c r="AJ17" s="3">
        <f t="shared" si="1"/>
        <v>4.3</v>
      </c>
      <c r="AK17" s="3">
        <f t="shared" si="2"/>
        <v>21.5</v>
      </c>
      <c r="AL17" s="3" cm="1">
        <f t="array" aca="1" ref="AL17" ca="1">40 - OFFSET(INDIRECT(ADDRESS(ROW(), COLUMN())), 0, -1)</f>
        <v>18.5</v>
      </c>
    </row>
    <row r="18" spans="1:38" x14ac:dyDescent="0.2">
      <c r="A18">
        <v>17</v>
      </c>
      <c r="B18" s="1">
        <v>45756.5335416667</v>
      </c>
      <c r="C18" s="1">
        <v>45756.547129629602</v>
      </c>
      <c r="D18" s="2" t="s">
        <v>70</v>
      </c>
      <c r="E18" s="3" t="s">
        <v>120</v>
      </c>
      <c r="F18" s="3" t="s">
        <v>26</v>
      </c>
      <c r="G18" s="2" t="s">
        <v>87</v>
      </c>
      <c r="H18" t="s">
        <v>71</v>
      </c>
      <c r="I18" t="s">
        <v>45</v>
      </c>
      <c r="J18" s="4" t="s">
        <v>28</v>
      </c>
      <c r="K18" t="s">
        <v>72</v>
      </c>
      <c r="L18" s="12">
        <v>0.78571428571428592</v>
      </c>
      <c r="M18" s="3">
        <v>6</v>
      </c>
      <c r="N18">
        <v>0.71428571428571397</v>
      </c>
      <c r="O18" t="s">
        <v>15</v>
      </c>
      <c r="P18" s="3" cm="1">
        <f t="array" ref="P18">IF(INDEX(18:18, COLUMN()-1)="This is longer (Statue - Defense Tower)", 1, 0)</f>
        <v>1</v>
      </c>
      <c r="Q18" t="s">
        <v>16</v>
      </c>
      <c r="R18" s="3" cm="1">
        <f t="array" ref="R18">IF(INDEX(18:18, COLUMN()-1)="This is longer (Car Roundabout - Playground)", 1, 0)</f>
        <v>1</v>
      </c>
      <c r="S18" t="s">
        <v>17</v>
      </c>
      <c r="T18" s="3" cm="1">
        <f t="array" ref="T18">IF(INDEX(18:18, COLUMN()-1)="This is longer (Playground  - Car Roundabout)", 1, 0)</f>
        <v>1</v>
      </c>
      <c r="U18" t="s">
        <v>52</v>
      </c>
      <c r="V18" s="3" cm="1">
        <f t="array" ref="V18">IF(INDEX(18:18, COLUMN()-1)="This is longer (Defense Tower - Car Roundabout)", 1, 0)</f>
        <v>0</v>
      </c>
      <c r="W18" t="s">
        <v>19</v>
      </c>
      <c r="X18" s="3" cm="1">
        <f t="array" ref="X18">IF(INDEX(18:18, COLUMN()-1)="This is longer (Defense Tower - Kodi Store)", 1, 0)</f>
        <v>1</v>
      </c>
      <c r="Y18" s="3">
        <f t="shared" si="0"/>
        <v>4</v>
      </c>
      <c r="Z18" s="8" t="s">
        <v>28</v>
      </c>
      <c r="AA18" s="9" cm="1">
        <f t="array" ref="AA18">MIN(ABS(INDEX(18:18, COLUMN()-1)-10), 16 - ABS(INDEX(18:18, COLUMN()-1)-10))</f>
        <v>7</v>
      </c>
      <c r="AB18" s="4" t="s">
        <v>20</v>
      </c>
      <c r="AC18" s="3" cm="1">
        <f t="array" ref="AC18">MIN(ABS(INDEX(18:18, COLUMN()-1)-7), 16 - ABS(INDEX(18:18, COLUMN()-1)-7))</f>
        <v>3</v>
      </c>
      <c r="AD18" s="8" t="s">
        <v>23</v>
      </c>
      <c r="AE18" s="9" cm="1">
        <f t="array" ref="AE18">MIN(ABS(INDEX(18:18, COLUMN()-1)-5), 16 - ABS(INDEX(18:18, COLUMN()-1)-5))</f>
        <v>1</v>
      </c>
      <c r="AF18" s="4" t="s">
        <v>28</v>
      </c>
      <c r="AG18" s="3" cm="1">
        <f t="array" ref="AG18">MIN(ABS(INDEX(18:18, COLUMN()-1)-7.5), 16 - ABS(INDEX(18:18, COLUMN()-1)-7.5))</f>
        <v>4.5</v>
      </c>
      <c r="AH18" s="8" t="s">
        <v>22</v>
      </c>
      <c r="AI18" s="9" cm="1">
        <f t="array" ref="AI18">MIN(ABS(INDEX(18:18, COLUMN()-1)-3), 16 - ABS(INDEX(18:18, COLUMN()-1)-3))</f>
        <v>1</v>
      </c>
      <c r="AJ18" s="3">
        <f t="shared" si="1"/>
        <v>3.3</v>
      </c>
      <c r="AK18" s="3">
        <f t="shared" si="2"/>
        <v>16.5</v>
      </c>
      <c r="AL18" s="3" cm="1">
        <f t="array" aca="1" ref="AL18" ca="1">40 - OFFSET(INDIRECT(ADDRESS(ROW(), COLUMN())), 0, -1)</f>
        <v>23.5</v>
      </c>
    </row>
    <row r="19" spans="1:38" x14ac:dyDescent="0.2">
      <c r="A19">
        <v>18</v>
      </c>
      <c r="B19" s="1">
        <v>45756.597743055601</v>
      </c>
      <c r="C19" s="1">
        <v>45756.606666666703</v>
      </c>
      <c r="D19" s="2" t="s">
        <v>73</v>
      </c>
      <c r="E19" s="3" t="s">
        <v>119</v>
      </c>
      <c r="F19" s="3" t="s">
        <v>26</v>
      </c>
      <c r="G19" s="2" t="s">
        <v>74</v>
      </c>
      <c r="H19" t="s">
        <v>27</v>
      </c>
      <c r="I19" t="s">
        <v>12</v>
      </c>
      <c r="J19" s="4" t="s">
        <v>23</v>
      </c>
      <c r="K19" t="s">
        <v>14</v>
      </c>
      <c r="L19" s="12">
        <v>1</v>
      </c>
      <c r="M19" s="3">
        <v>7</v>
      </c>
      <c r="N19">
        <v>1</v>
      </c>
      <c r="O19" t="s">
        <v>15</v>
      </c>
      <c r="P19" s="3" cm="1">
        <f t="array" ref="P19">IF(INDEX(19:19, COLUMN()-1)="This is longer (Statue - Defense Tower)", 1, 0)</f>
        <v>1</v>
      </c>
      <c r="Q19" t="s">
        <v>16</v>
      </c>
      <c r="R19" s="3" cm="1">
        <f t="array" ref="R19">IF(INDEX(19:19, COLUMN()-1)="This is longer (Car Roundabout - Playground)", 1, 0)</f>
        <v>1</v>
      </c>
      <c r="S19" t="s">
        <v>17</v>
      </c>
      <c r="T19" s="3" cm="1">
        <f t="array" ref="T19">IF(INDEX(19:19, COLUMN()-1)="This is longer (Playground  - Car Roundabout)", 1, 0)</f>
        <v>1</v>
      </c>
      <c r="U19" t="s">
        <v>52</v>
      </c>
      <c r="V19" s="3" cm="1">
        <f t="array" ref="V19">IF(INDEX(19:19, COLUMN()-1)="This is longer (Defense Tower - Car Roundabout)", 1, 0)</f>
        <v>0</v>
      </c>
      <c r="W19" t="s">
        <v>42</v>
      </c>
      <c r="X19" s="3" cm="1">
        <f t="array" ref="X19">IF(INDEX(19:19, COLUMN()-1)="This is longer (Defense Tower - Kodi Store)", 1, 0)</f>
        <v>0</v>
      </c>
      <c r="Y19" s="3">
        <f t="shared" si="0"/>
        <v>3</v>
      </c>
      <c r="Z19" s="8" t="s">
        <v>39</v>
      </c>
      <c r="AA19" s="9" cm="1">
        <f t="array" ref="AA19">MIN(ABS(INDEX(19:19, COLUMN()-1)-10), 16 - ABS(INDEX(19:19, COLUMN()-1)-10))</f>
        <v>2</v>
      </c>
      <c r="AB19" s="4" t="s">
        <v>13</v>
      </c>
      <c r="AC19" s="3" cm="1">
        <f t="array" ref="AC19">MIN(ABS(INDEX(19:19, COLUMN()-1)-7), 16 - ABS(INDEX(19:19, COLUMN()-1)-7))</f>
        <v>0</v>
      </c>
      <c r="AD19" s="8" t="s">
        <v>24</v>
      </c>
      <c r="AE19" s="9" cm="1">
        <f t="array" ref="AE19">MIN(ABS(INDEX(19:19, COLUMN()-1)-5), 16 - ABS(INDEX(19:19, COLUMN()-1)-5))</f>
        <v>3</v>
      </c>
      <c r="AF19" s="4" t="s">
        <v>24</v>
      </c>
      <c r="AG19" s="3" cm="1">
        <f t="array" ref="AG19">MIN(ABS(INDEX(19:19, COLUMN()-1)-7.5), 16 - ABS(INDEX(19:19, COLUMN()-1)-7.5))</f>
        <v>0.5</v>
      </c>
      <c r="AH19" s="8" t="s">
        <v>39</v>
      </c>
      <c r="AI19" s="9" cm="1">
        <f t="array" ref="AI19">MIN(ABS(INDEX(19:19, COLUMN()-1)-3), 16 - ABS(INDEX(19:19, COLUMN()-1)-3))</f>
        <v>7</v>
      </c>
      <c r="AJ19" s="3">
        <f t="shared" si="1"/>
        <v>2.5</v>
      </c>
      <c r="AK19" s="3">
        <f t="shared" si="2"/>
        <v>12.5</v>
      </c>
      <c r="AL19" s="3" cm="1">
        <f t="array" aca="1" ref="AL19" ca="1">40 - OFFSET(INDIRECT(ADDRESS(ROW(), COLUMN())), 0, -1)</f>
        <v>27.5</v>
      </c>
    </row>
    <row r="20" spans="1:38" x14ac:dyDescent="0.2">
      <c r="A20">
        <v>19</v>
      </c>
      <c r="B20" s="1">
        <v>45756.697812500002</v>
      </c>
      <c r="C20" s="1">
        <v>45756.711817129602</v>
      </c>
      <c r="D20" s="2" t="s">
        <v>53</v>
      </c>
      <c r="E20" s="3" t="s">
        <v>120</v>
      </c>
      <c r="F20" s="3" t="s">
        <v>9</v>
      </c>
      <c r="G20" s="2" t="s">
        <v>67</v>
      </c>
      <c r="H20" t="s">
        <v>27</v>
      </c>
      <c r="I20" t="s">
        <v>12</v>
      </c>
      <c r="J20" s="4" t="s">
        <v>21</v>
      </c>
      <c r="K20" t="s">
        <v>75</v>
      </c>
      <c r="L20" s="12">
        <v>0.8928571428571429</v>
      </c>
      <c r="M20" s="3">
        <v>6</v>
      </c>
      <c r="N20">
        <v>0.80952380952380898</v>
      </c>
      <c r="O20" t="s">
        <v>15</v>
      </c>
      <c r="P20" s="3" cm="1">
        <f t="array" ref="P20">IF(INDEX(20:20, COLUMN()-1)="This is longer (Statue - Defense Tower)", 1, 0)</f>
        <v>1</v>
      </c>
      <c r="Q20" t="s">
        <v>16</v>
      </c>
      <c r="R20" s="3" cm="1">
        <f t="array" ref="R20">IF(INDEX(20:20, COLUMN()-1)="This is longer (Car Roundabout - Playground)", 1, 0)</f>
        <v>1</v>
      </c>
      <c r="S20" t="s">
        <v>17</v>
      </c>
      <c r="T20" s="3" cm="1">
        <f t="array" ref="T20">IF(INDEX(20:20, COLUMN()-1)="This is longer (Playground  - Car Roundabout)", 1, 0)</f>
        <v>1</v>
      </c>
      <c r="U20" t="s">
        <v>52</v>
      </c>
      <c r="V20" s="3" cm="1">
        <f t="array" ref="V20">IF(INDEX(20:20, COLUMN()-1)="This is longer (Defense Tower - Car Roundabout)", 1, 0)</f>
        <v>0</v>
      </c>
      <c r="W20" t="s">
        <v>42</v>
      </c>
      <c r="X20" s="3" cm="1">
        <f t="array" ref="X20">IF(INDEX(20:20, COLUMN()-1)="This is longer (Defense Tower - Kodi Store)", 1, 0)</f>
        <v>0</v>
      </c>
      <c r="Y20" s="3">
        <f t="shared" si="0"/>
        <v>3</v>
      </c>
      <c r="Z20" s="8" t="s">
        <v>24</v>
      </c>
      <c r="AA20" s="9" cm="1">
        <f t="array" ref="AA20">MIN(ABS(INDEX(20:20, COLUMN()-1)-10), 16 - ABS(INDEX(20:20, COLUMN()-1)-10))</f>
        <v>2</v>
      </c>
      <c r="AB20" s="4" t="s">
        <v>13</v>
      </c>
      <c r="AC20" s="3" cm="1">
        <f t="array" ref="AC20">MIN(ABS(INDEX(20:20, COLUMN()-1)-7), 16 - ABS(INDEX(20:20, COLUMN()-1)-7))</f>
        <v>0</v>
      </c>
      <c r="AD20" s="8" t="s">
        <v>39</v>
      </c>
      <c r="AE20" s="9" cm="1">
        <f t="array" ref="AE20">MIN(ABS(INDEX(20:20, COLUMN()-1)-5), 16 - ABS(INDEX(20:20, COLUMN()-1)-5))</f>
        <v>7</v>
      </c>
      <c r="AF20" s="4" t="s">
        <v>76</v>
      </c>
      <c r="AG20" s="3" cm="1">
        <f t="array" ref="AG20">MIN(ABS(INDEX(20:20, COLUMN()-1)-7.5), 16 - ABS(INDEX(20:20, COLUMN()-1)-7.5))</f>
        <v>7.5</v>
      </c>
      <c r="AH20" s="8" t="s">
        <v>21</v>
      </c>
      <c r="AI20" s="9" cm="1">
        <f t="array" ref="AI20">MIN(ABS(INDEX(20:20, COLUMN()-1)-3), 16 - ABS(INDEX(20:20, COLUMN()-1)-3))</f>
        <v>2</v>
      </c>
      <c r="AJ20" s="3">
        <f t="shared" si="1"/>
        <v>3.7</v>
      </c>
      <c r="AK20" s="3">
        <f t="shared" si="2"/>
        <v>18.5</v>
      </c>
      <c r="AL20" s="3" cm="1">
        <f t="array" aca="1" ref="AL20" ca="1">40 - OFFSET(INDIRECT(ADDRESS(ROW(), COLUMN())), 0, -1)</f>
        <v>21.5</v>
      </c>
    </row>
    <row r="21" spans="1:38" x14ac:dyDescent="0.2">
      <c r="A21">
        <v>20</v>
      </c>
      <c r="B21" s="1">
        <v>45757.487291666701</v>
      </c>
      <c r="C21" s="1">
        <v>45757.496365740699</v>
      </c>
      <c r="D21" s="2" t="s">
        <v>117</v>
      </c>
      <c r="E21" s="3" t="s">
        <v>120</v>
      </c>
      <c r="F21" s="3" t="s">
        <v>9</v>
      </c>
      <c r="G21" s="2" t="s">
        <v>36</v>
      </c>
      <c r="H21" t="s">
        <v>77</v>
      </c>
      <c r="I21" t="s">
        <v>12</v>
      </c>
      <c r="J21" s="4" t="s">
        <v>29</v>
      </c>
      <c r="K21" t="s">
        <v>48</v>
      </c>
      <c r="L21" s="12">
        <v>1</v>
      </c>
      <c r="M21" s="3">
        <v>7</v>
      </c>
      <c r="N21">
        <v>1</v>
      </c>
      <c r="O21" t="s">
        <v>15</v>
      </c>
      <c r="P21" s="3" cm="1">
        <f t="array" ref="P21">IF(INDEX(21:21, COLUMN()-1)="This is longer (Statue - Defense Tower)", 1, 0)</f>
        <v>1</v>
      </c>
      <c r="Q21" t="s">
        <v>16</v>
      </c>
      <c r="R21" s="3" cm="1">
        <f t="array" ref="R21">IF(INDEX(21:21, COLUMN()-1)="This is longer (Car Roundabout - Playground)", 1, 0)</f>
        <v>1</v>
      </c>
      <c r="S21" t="s">
        <v>17</v>
      </c>
      <c r="T21" s="3" cm="1">
        <f t="array" ref="T21">IF(INDEX(21:21, COLUMN()-1)="This is longer (Playground  - Car Roundabout)", 1, 0)</f>
        <v>1</v>
      </c>
      <c r="U21" t="s">
        <v>18</v>
      </c>
      <c r="V21" s="3" cm="1">
        <f t="array" ref="V21">IF(INDEX(21:21, COLUMN()-1)="This is longer (Defense Tower - Car Roundabout)", 1, 0)</f>
        <v>1</v>
      </c>
      <c r="W21" t="s">
        <v>19</v>
      </c>
      <c r="X21" s="3" cm="1">
        <f t="array" ref="X21">IF(INDEX(21:21, COLUMN()-1)="This is longer (Defense Tower - Kodi Store)", 1, 0)</f>
        <v>1</v>
      </c>
      <c r="Y21" s="3">
        <f t="shared" si="0"/>
        <v>5</v>
      </c>
      <c r="Z21" s="8" t="s">
        <v>39</v>
      </c>
      <c r="AA21" s="9" cm="1">
        <f t="array" ref="AA21">MIN(ABS(INDEX(21:21, COLUMN()-1)-10), 16 - ABS(INDEX(21:21, COLUMN()-1)-10))</f>
        <v>2</v>
      </c>
      <c r="AB21" s="4" t="s">
        <v>34</v>
      </c>
      <c r="AC21" s="3" cm="1">
        <f t="array" ref="AC21">MIN(ABS(INDEX(21:21, COLUMN()-1)-7), 16 - ABS(INDEX(21:21, COLUMN()-1)-7))</f>
        <v>2</v>
      </c>
      <c r="AD21" s="8" t="s">
        <v>23</v>
      </c>
      <c r="AE21" s="9" cm="1">
        <f t="array" ref="AE21">MIN(ABS(INDEX(21:21, COLUMN()-1)-5), 16 - ABS(INDEX(21:21, COLUMN()-1)-5))</f>
        <v>1</v>
      </c>
      <c r="AF21" s="4" t="s">
        <v>22</v>
      </c>
      <c r="AG21" s="3" cm="1">
        <f t="array" ref="AG21">MIN(ABS(INDEX(21:21, COLUMN()-1)-7.5), 16 - ABS(INDEX(21:21, COLUMN()-1)-7.5))</f>
        <v>3.5</v>
      </c>
      <c r="AH21" s="8" t="s">
        <v>28</v>
      </c>
      <c r="AI21" s="9" cm="1">
        <f t="array" ref="AI21">MIN(ABS(INDEX(21:21, COLUMN()-1)-3), 16 - ABS(INDEX(21:21, COLUMN()-1)-3))</f>
        <v>0</v>
      </c>
      <c r="AJ21" s="3">
        <f t="shared" si="1"/>
        <v>1.7</v>
      </c>
      <c r="AK21" s="3">
        <f t="shared" si="2"/>
        <v>8.5</v>
      </c>
      <c r="AL21" s="3" cm="1">
        <f t="array" aca="1" ref="AL21" ca="1">40 - OFFSET(INDIRECT(ADDRESS(ROW(), COLUMN())), 0, -1)</f>
        <v>31.5</v>
      </c>
    </row>
    <row r="22" spans="1:38" x14ac:dyDescent="0.2">
      <c r="A22">
        <v>21</v>
      </c>
      <c r="B22" s="1">
        <v>45757.541793981502</v>
      </c>
      <c r="C22" s="1">
        <v>45757.561516203699</v>
      </c>
      <c r="D22" s="2" t="s">
        <v>78</v>
      </c>
      <c r="E22" s="3" t="s">
        <v>119</v>
      </c>
      <c r="F22" s="3" t="s">
        <v>26</v>
      </c>
      <c r="G22" s="2" t="s">
        <v>79</v>
      </c>
      <c r="H22" t="s">
        <v>80</v>
      </c>
      <c r="I22" t="s">
        <v>45</v>
      </c>
      <c r="J22" s="4" t="s">
        <v>28</v>
      </c>
      <c r="K22" t="s">
        <v>65</v>
      </c>
      <c r="L22" s="12">
        <v>0.96428571428571452</v>
      </c>
      <c r="M22" s="3">
        <v>6</v>
      </c>
      <c r="N22">
        <v>0.90476190476190399</v>
      </c>
      <c r="O22" t="s">
        <v>15</v>
      </c>
      <c r="P22" s="3" cm="1">
        <f t="array" ref="P22">IF(INDEX(22:22, COLUMN()-1)="This is longer (Statue - Defense Tower)", 1, 0)</f>
        <v>1</v>
      </c>
      <c r="Q22" t="s">
        <v>16</v>
      </c>
      <c r="R22" s="3" cm="1">
        <f t="array" ref="R22">IF(INDEX(22:22, COLUMN()-1)="This is longer (Car Roundabout - Playground)", 1, 0)</f>
        <v>1</v>
      </c>
      <c r="S22" t="s">
        <v>17</v>
      </c>
      <c r="T22" s="3" cm="1">
        <f t="array" ref="T22">IF(INDEX(22:22, COLUMN()-1)="This is longer (Playground  - Car Roundabout)", 1, 0)</f>
        <v>1</v>
      </c>
      <c r="U22" t="s">
        <v>18</v>
      </c>
      <c r="V22" s="3" cm="1">
        <f t="array" ref="V22">IF(INDEX(22:22, COLUMN()-1)="This is longer (Defense Tower - Car Roundabout)", 1, 0)</f>
        <v>1</v>
      </c>
      <c r="W22" t="s">
        <v>19</v>
      </c>
      <c r="X22" s="3" cm="1">
        <f t="array" ref="X22">IF(INDEX(22:22, COLUMN()-1)="This is longer (Defense Tower - Kodi Store)", 1, 0)</f>
        <v>1</v>
      </c>
      <c r="Y22" s="3">
        <f t="shared" si="0"/>
        <v>5</v>
      </c>
      <c r="Z22" s="8" t="s">
        <v>39</v>
      </c>
      <c r="AA22" s="9" cm="1">
        <f t="array" ref="AA22">MIN(ABS(INDEX(22:22, COLUMN()-1)-10), 16 - ABS(INDEX(22:22, COLUMN()-1)-10))</f>
        <v>2</v>
      </c>
      <c r="AB22" s="4" t="s">
        <v>22</v>
      </c>
      <c r="AC22" s="3" cm="1">
        <f t="array" ref="AC22">MIN(ABS(INDEX(22:22, COLUMN()-1)-7), 16 - ABS(INDEX(22:22, COLUMN()-1)-7))</f>
        <v>3</v>
      </c>
      <c r="AD22" s="8" t="s">
        <v>24</v>
      </c>
      <c r="AE22" s="9" cm="1">
        <f t="array" ref="AE22">MIN(ABS(INDEX(22:22, COLUMN()-1)-5), 16 - ABS(INDEX(22:22, COLUMN()-1)-5))</f>
        <v>3</v>
      </c>
      <c r="AF22" s="4" t="s">
        <v>22</v>
      </c>
      <c r="AG22" s="3" cm="1">
        <f t="array" ref="AG22">MIN(ABS(INDEX(22:22, COLUMN()-1)-7.5), 16 - ABS(INDEX(22:22, COLUMN()-1)-7.5))</f>
        <v>3.5</v>
      </c>
      <c r="AH22" s="8" t="s">
        <v>24</v>
      </c>
      <c r="AI22" s="9" cm="1">
        <f t="array" ref="AI22">MIN(ABS(INDEX(22:22, COLUMN()-1)-3), 16 - ABS(INDEX(22:22, COLUMN()-1)-3))</f>
        <v>5</v>
      </c>
      <c r="AJ22" s="3">
        <f t="shared" si="1"/>
        <v>3.3</v>
      </c>
      <c r="AK22" s="3">
        <f t="shared" si="2"/>
        <v>16.5</v>
      </c>
      <c r="AL22" s="3" cm="1">
        <f t="array" aca="1" ref="AL22" ca="1">40 - OFFSET(INDIRECT(ADDRESS(ROW(), COLUMN())), 0, -1)</f>
        <v>23.5</v>
      </c>
    </row>
    <row r="23" spans="1:38" ht="16" thickBot="1" x14ac:dyDescent="0.25">
      <c r="A23">
        <v>22</v>
      </c>
      <c r="B23" s="1">
        <v>45757.650578703702</v>
      </c>
      <c r="C23" s="1">
        <v>45757.663576388899</v>
      </c>
      <c r="D23" s="2" t="s">
        <v>81</v>
      </c>
      <c r="E23" s="3" t="s">
        <v>120</v>
      </c>
      <c r="F23" s="3" t="s">
        <v>26</v>
      </c>
      <c r="G23" s="2" t="s">
        <v>82</v>
      </c>
      <c r="H23" t="s">
        <v>83</v>
      </c>
      <c r="I23" t="s">
        <v>45</v>
      </c>
      <c r="J23" s="4" t="s">
        <v>49</v>
      </c>
      <c r="K23" t="s">
        <v>14</v>
      </c>
      <c r="L23" s="12">
        <v>1</v>
      </c>
      <c r="M23" s="3">
        <v>7</v>
      </c>
      <c r="N23">
        <v>1</v>
      </c>
      <c r="O23" t="s">
        <v>15</v>
      </c>
      <c r="P23" s="3" cm="1">
        <f t="array" ref="P23">IF(INDEX(23:23, COLUMN()-1)="This is longer (Statue - Defense Tower)", 1, 0)</f>
        <v>1</v>
      </c>
      <c r="Q23" t="s">
        <v>16</v>
      </c>
      <c r="R23" s="3" cm="1">
        <f t="array" ref="R23">IF(INDEX(23:23, COLUMN()-1)="This is longer (Car Roundabout - Playground)", 1, 0)</f>
        <v>1</v>
      </c>
      <c r="S23" t="s">
        <v>17</v>
      </c>
      <c r="T23" s="3" cm="1">
        <f t="array" ref="T23">IF(INDEX(23:23, COLUMN()-1)="This is longer (Playground  - Car Roundabout)", 1, 0)</f>
        <v>1</v>
      </c>
      <c r="U23" t="s">
        <v>52</v>
      </c>
      <c r="V23" s="3" cm="1">
        <f t="array" ref="V23">IF(INDEX(23:23, COLUMN()-1)="This is longer (Defense Tower - Car Roundabout)", 1, 0)</f>
        <v>0</v>
      </c>
      <c r="W23" t="s">
        <v>42</v>
      </c>
      <c r="X23" s="3" cm="1">
        <f t="array" ref="X23">IF(INDEX(23:23, COLUMN()-1)="This is longer (Defense Tower - Kodi Store)", 1, 0)</f>
        <v>0</v>
      </c>
      <c r="Y23" s="3">
        <f t="shared" si="0"/>
        <v>3</v>
      </c>
      <c r="Z23" s="10" t="s">
        <v>20</v>
      </c>
      <c r="AA23" s="11" cm="1">
        <f t="array" ref="AA23">MIN(ABS(INDEX(23:23, COLUMN()-1)-10), 16 - ABS(INDEX(23:23, COLUMN()-1)-10))</f>
        <v>0</v>
      </c>
      <c r="AB23" s="4" t="s">
        <v>34</v>
      </c>
      <c r="AC23" s="3" cm="1">
        <f t="array" ref="AC23">MIN(ABS(INDEX(23:23, COLUMN()-1)-7), 16 - ABS(INDEX(23:23, COLUMN()-1)-7))</f>
        <v>2</v>
      </c>
      <c r="AD23" s="10" t="s">
        <v>23</v>
      </c>
      <c r="AE23" s="11" cm="1">
        <f t="array" ref="AE23">MIN(ABS(INDEX(23:23, COLUMN()-1)-5), 16 - ABS(INDEX(23:23, COLUMN()-1)-5))</f>
        <v>1</v>
      </c>
      <c r="AF23" s="4" t="s">
        <v>13</v>
      </c>
      <c r="AG23" s="3" cm="1">
        <f t="array" ref="AG23">MIN(ABS(INDEX(23:23, COLUMN()-1)-7.5), 16 - ABS(INDEX(23:23, COLUMN()-1)-7.5))</f>
        <v>0.5</v>
      </c>
      <c r="AH23" s="10" t="s">
        <v>33</v>
      </c>
      <c r="AI23" s="11" cm="1">
        <f t="array" ref="AI23">MIN(ABS(INDEX(23:23, COLUMN()-1)-3), 16 - ABS(INDEX(23:23, COLUMN()-1)-3))</f>
        <v>8</v>
      </c>
      <c r="AJ23" s="3">
        <f t="shared" si="1"/>
        <v>2.2999999999999998</v>
      </c>
      <c r="AK23" s="3">
        <f t="shared" si="2"/>
        <v>11.5</v>
      </c>
      <c r="AL23" s="3" cm="1">
        <f t="array" aca="1" ref="AL23" ca="1">40 - OFFSET(INDIRECT(ADDRESS(ROW(), COLUMN())), 0, -1)</f>
        <v>28.5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Seyedmohammadhossein Hosseini</cp:lastModifiedBy>
  <dcterms:created xsi:type="dcterms:W3CDTF">2025-04-11T16:29:43Z</dcterms:created>
  <dcterms:modified xsi:type="dcterms:W3CDTF">2025-05-22T10:11:12Z</dcterms:modified>
</cp:coreProperties>
</file>