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ohammad\Desktop\"/>
    </mc:Choice>
  </mc:AlternateContent>
  <bookViews>
    <workbookView xWindow="0" yWindow="0" windowWidth="19200" windowHeight="12045"/>
  </bookViews>
  <sheets>
    <sheet name="Sheet1" sheetId="1" r:id="rId1"/>
  </sheets>
  <definedNames>
    <definedName name="_xlnm.Print_Area" localSheetId="0">Sheet1!$A$1:$AG$153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 l="1"/>
  <c r="J43" i="1" l="1"/>
  <c r="J44" i="1"/>
  <c r="J45" i="1"/>
  <c r="J46" i="1"/>
  <c r="J47" i="1"/>
  <c r="J48" i="1"/>
  <c r="J49" i="1"/>
  <c r="J50" i="1"/>
  <c r="J51" i="1"/>
  <c r="J52" i="1"/>
  <c r="J53" i="1"/>
  <c r="J54" i="1"/>
  <c r="J55" i="1"/>
  <c r="J56" i="1"/>
  <c r="J42" i="1"/>
  <c r="J41" i="1"/>
  <c r="I22" i="1"/>
  <c r="I23" i="1"/>
  <c r="I24" i="1"/>
  <c r="I25" i="1"/>
  <c r="I26" i="1"/>
  <c r="I27" i="1"/>
  <c r="I28" i="1"/>
  <c r="I29" i="1"/>
  <c r="I30" i="1"/>
  <c r="I31" i="1"/>
  <c r="I32" i="1"/>
  <c r="I33" i="1"/>
  <c r="I34" i="1"/>
  <c r="I35" i="1"/>
  <c r="I36" i="1"/>
  <c r="I37" i="1"/>
  <c r="I38" i="1"/>
  <c r="I21" i="1"/>
  <c r="J40" i="1"/>
  <c r="J39" i="1"/>
  <c r="J59" i="1" l="1"/>
  <c r="J60" i="1"/>
  <c r="J61" i="1"/>
  <c r="J62" i="1"/>
  <c r="J63" i="1"/>
  <c r="J64" i="1"/>
  <c r="J65" i="1"/>
  <c r="J66" i="1"/>
  <c r="J67" i="1"/>
  <c r="J68" i="1"/>
  <c r="J69" i="1"/>
  <c r="J70" i="1"/>
  <c r="J71" i="1"/>
  <c r="J72" i="1"/>
  <c r="J73" i="1"/>
  <c r="J74" i="1"/>
  <c r="J75" i="1"/>
  <c r="J58" i="1"/>
  <c r="J21" i="1" l="1"/>
  <c r="J22" i="1"/>
  <c r="J23" i="1"/>
  <c r="J24" i="1"/>
  <c r="J25" i="1"/>
  <c r="J26" i="1"/>
  <c r="J27" i="1"/>
  <c r="J28" i="1"/>
  <c r="J29" i="1"/>
  <c r="J30" i="1"/>
  <c r="J31" i="1"/>
  <c r="J32" i="1"/>
  <c r="J33" i="1"/>
  <c r="J34" i="1"/>
  <c r="J35" i="1"/>
  <c r="J36" i="1"/>
  <c r="J37" i="1"/>
  <c r="J38" i="1"/>
  <c r="J6" i="1"/>
  <c r="J9" i="1"/>
  <c r="J12" i="1"/>
  <c r="J15" i="1"/>
  <c r="J18" i="1"/>
  <c r="J3" i="1"/>
  <c r="K20" i="1"/>
  <c r="J20" i="1" s="1"/>
  <c r="K19" i="1"/>
  <c r="J19" i="1" s="1"/>
  <c r="K17" i="1"/>
  <c r="J17" i="1" s="1"/>
  <c r="K16" i="1"/>
  <c r="J16" i="1" s="1"/>
  <c r="K14" i="1"/>
  <c r="J14" i="1" s="1"/>
  <c r="K13" i="1"/>
  <c r="J13" i="1" s="1"/>
  <c r="L29" i="1"/>
  <c r="K11" i="1"/>
  <c r="J11" i="1" s="1"/>
  <c r="K10" i="1"/>
  <c r="J10" i="1" s="1"/>
  <c r="K8" i="1"/>
  <c r="J8" i="1" s="1"/>
  <c r="K7" i="1"/>
  <c r="J7" i="1" s="1"/>
  <c r="K5" i="1"/>
  <c r="J5" i="1" s="1"/>
  <c r="K4" i="1"/>
  <c r="J4" i="1" s="1"/>
</calcChain>
</file>

<file path=xl/sharedStrings.xml><?xml version="1.0" encoding="utf-8"?>
<sst xmlns="http://schemas.openxmlformats.org/spreadsheetml/2006/main" count="138" uniqueCount="48">
  <si>
    <t>Test Number</t>
  </si>
  <si>
    <t>l</t>
  </si>
  <si>
    <t>r</t>
  </si>
  <si>
    <t>Cash line</t>
  </si>
  <si>
    <t>Block size</t>
  </si>
  <si>
    <t>K sets</t>
  </si>
  <si>
    <t>Rep policy</t>
  </si>
  <si>
    <t>HIT RATE</t>
  </si>
  <si>
    <t>REP RATE</t>
  </si>
  <si>
    <t>0.txt</t>
  </si>
  <si>
    <t>1.txt</t>
  </si>
  <si>
    <t>2.txt</t>
  </si>
  <si>
    <t>3.txt</t>
  </si>
  <si>
    <t>4.txt</t>
  </si>
  <si>
    <t>5.txt</t>
  </si>
  <si>
    <t>6.txt</t>
  </si>
  <si>
    <t>7.txt</t>
  </si>
  <si>
    <t>8.txt</t>
  </si>
  <si>
    <t>9.txt</t>
  </si>
  <si>
    <t>10.txt</t>
  </si>
  <si>
    <t>11.txt</t>
  </si>
  <si>
    <t>12.txt</t>
  </si>
  <si>
    <t>13.txt</t>
  </si>
  <si>
    <t>14.txt</t>
  </si>
  <si>
    <t>15.txt</t>
  </si>
  <si>
    <t>16.txt</t>
  </si>
  <si>
    <t>17.txt</t>
  </si>
  <si>
    <t>File Name</t>
  </si>
  <si>
    <t>MISS RATE</t>
  </si>
  <si>
    <t>REPORS1:</t>
  </si>
  <si>
    <r>
      <t xml:space="preserve">CASH BENCHMARKS TEST 
</t>
    </r>
    <r>
      <rPr>
        <sz val="9"/>
        <color theme="1"/>
        <rFont val="Calibri"/>
        <family val="2"/>
        <scheme val="minor"/>
      </rPr>
      <t>Mohammad Masoudie Hemmat Abadi / 9527393</t>
    </r>
  </si>
  <si>
    <t xml:space="preserve">Accesses </t>
  </si>
  <si>
    <t>Cash sizes: 32/512/1024
Block size: 32B/128B/512B
K sets: DirectMap/4WSA/16WSA</t>
  </si>
  <si>
    <t>Size(KB)</t>
  </si>
  <si>
    <t>full associative</t>
  </si>
  <si>
    <t>il1</t>
  </si>
  <si>
    <t>POWER(linier normalize)</t>
  </si>
  <si>
    <t>dl1(powe/2)</t>
  </si>
  <si>
    <t>sets/hitrate</t>
  </si>
  <si>
    <t>sets/Power</t>
  </si>
  <si>
    <t xml:space="preserve">توان مصرفی هم نسبت به k رشدی صعودی دارد. همانطور که میدانیم با اضافه شدن تعداد ست ها نیاز به ماژولی پرهزینه برای جتسجو در ست ها هستیم و تعداد ست به اندازه بلاک ها با این که نرخ برخورد ما را کم میکند و عملا دیگر برخوردی درکار نیست اما با این حال عمل جستجو توان زیادی از ما میگیرد و هزینه بر تر است ولی باتوجه به جدول نرخ برخورد میتوانیموجه شویم با تعداد 16 ست میتوانیم به حالت بهینه توان مصرفی و نرخ برخورد برسیم. </t>
  </si>
  <si>
    <t>replacment policy/replacmentRate</t>
  </si>
  <si>
    <t>با بررسی کلی و بررسی داده های نمودار متوجه میشویم که سیاست جایگزینی تصادفی عملا نرخ جایگزینی را افزایش میدهد. در حالت fully associative این افزایش با شهود بیشتری قابل ملاحضه است که ازر نرخ جایگزینی صفر مطلق در سیاست LRU به اعداد بیشتری در سیاست جایگزینی تصادفی میرسیم.</t>
  </si>
  <si>
    <t>Block size/HitRate</t>
  </si>
  <si>
    <t>cash size/ Hit rate</t>
  </si>
  <si>
    <t>در این نمودار مشاهده میکنیم با بالاتر رفتن مقدار k نرخ برخورد افزایش پیدا میکند. علت این امر کم شدن تعداد خط های حافظه میباشد بنابراین در هر خط ادرس های بیشتری جا میگیرد و برای رفتن به یک ادرس با احتمال کمتر آن ادرس ةmiss میشود. از directmap تا fullyassociative اما مشاهده میشود از k=16 تا k=2048 افزایش خاصی در نرخ برخورد نداشتیم و با توجه به نمودار توان مصرفی میتوانیم حدس بزنیم که 16 ست یک نقطه بهینه نسبت به  fully associative میباشد.</t>
  </si>
  <si>
    <t>در این جدول ملاحظه میشود که چه در نگاشت مستقیم و چه در حالت k=16 با افزوده شدن سایز بلاک تعداد خط های حافظه کمتر شده و به تبع آن miss های ما کمتر رخ میدهد جون در هر لاین فضای بیشتری برای تعداد بیشتری ادرس در اختیار داریم و نرخ برخورد افزایش محسوسی پیدا کرده است.</t>
  </si>
  <si>
    <t>با اضافه شدن سایز کش و ثابت نگاه داشتن باقی متغیر ها در k=4 , k=16  مشاهده میکنیم با اینکه تعداد لاین ها اضافه شده اما نرخ برخورد ثابت میماند. متوجه میشویم غیر از حالتdirect map که تغییر سایز، نرخ برخورد را تغییر میدهد. در k های دیگر تغییر نرخ برخورد به مشخصه های دیگر معماری حافظه مربوط است و با سایز همبستگی ندارد.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</si>
</sst>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
  </numFmts>
  <fonts count="12" x14ac:knownFonts="1">
    <font>
      <sz val="11"/>
      <color theme="1"/>
      <name val="Calibri"/>
      <family val="2"/>
      <scheme val="minor"/>
    </font>
    <font>
      <sz val="20"/>
      <color theme="1"/>
      <name val="Bahnschrift Condensed"/>
      <family val="2"/>
    </font>
    <font>
      <sz val="11"/>
      <color theme="0" tint="-0.34998626667073579"/>
      <name val="Calibri"/>
      <family val="2"/>
      <scheme val="minor"/>
    </font>
    <font>
      <sz val="11"/>
      <color theme="1" tint="4.9989318521683403E-2"/>
      <name val="Calibri"/>
      <family val="2"/>
      <scheme val="minor"/>
    </font>
    <font>
      <b/>
      <sz val="12"/>
      <color theme="1"/>
      <name val="Calibri"/>
      <family val="2"/>
      <scheme val="minor"/>
    </font>
    <font>
      <sz val="9"/>
      <color theme="1"/>
      <name val="Calibri"/>
      <family val="2"/>
      <scheme val="minor"/>
    </font>
    <font>
      <sz val="11"/>
      <color theme="1"/>
      <name val="Calibri"/>
      <family val="2"/>
      <scheme val="minor"/>
    </font>
    <font>
      <sz val="11"/>
      <color rgb="FFFF0000"/>
      <name val="Calibri"/>
      <family val="2"/>
      <scheme val="minor"/>
    </font>
    <font>
      <sz val="11"/>
      <color theme="3" tint="0.39997558519241921"/>
      <name val="Calibri"/>
      <family val="2"/>
      <scheme val="minor"/>
    </font>
    <font>
      <sz val="11"/>
      <color rgb="FF000000"/>
      <name val="Calibri"/>
      <family val="2"/>
    </font>
    <font>
      <sz val="18"/>
      <color theme="1"/>
      <name val="Calibri"/>
      <family val="2"/>
      <scheme val="minor"/>
    </font>
    <font>
      <sz val="18"/>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46">
    <xf numFmtId="0" fontId="0" fillId="0" borderId="0" xfId="0"/>
    <xf numFmtId="0" fontId="0" fillId="3" borderId="0" xfId="0" applyFill="1"/>
    <xf numFmtId="0" fontId="2" fillId="3" borderId="0" xfId="0" applyFont="1" applyFill="1" applyAlignment="1"/>
    <xf numFmtId="0" fontId="2" fillId="0" borderId="0" xfId="0" applyFont="1" applyAlignment="1"/>
    <xf numFmtId="0" fontId="0" fillId="0" borderId="0" xfId="0" applyBorder="1"/>
    <xf numFmtId="0" fontId="2" fillId="6" borderId="0" xfId="0" applyFont="1" applyFill="1" applyBorder="1" applyAlignment="1">
      <alignment horizontal="left"/>
    </xf>
    <xf numFmtId="0" fontId="0" fillId="6" borderId="0" xfId="0" applyFill="1" applyBorder="1" applyAlignment="1">
      <alignment horizontal="left"/>
    </xf>
    <xf numFmtId="0" fontId="2" fillId="2" borderId="0" xfId="0" applyFont="1" applyFill="1" applyBorder="1" applyAlignment="1">
      <alignment horizontal="left"/>
    </xf>
    <xf numFmtId="0" fontId="0" fillId="2" borderId="0" xfId="0" applyFill="1" applyBorder="1" applyAlignment="1">
      <alignment horizontal="left"/>
    </xf>
    <xf numFmtId="0" fontId="0" fillId="2" borderId="0" xfId="0" applyFill="1" applyBorder="1"/>
    <xf numFmtId="0" fontId="0" fillId="0" borderId="0" xfId="0" applyFill="1" applyBorder="1"/>
    <xf numFmtId="0" fontId="3" fillId="4" borderId="1" xfId="0" applyFont="1" applyFill="1" applyBorder="1" applyAlignment="1"/>
    <xf numFmtId="0" fontId="0" fillId="2" borderId="1" xfId="0" applyFill="1" applyBorder="1"/>
    <xf numFmtId="0" fontId="0" fillId="5" borderId="1" xfId="0" applyFill="1" applyBorder="1"/>
    <xf numFmtId="0" fontId="4" fillId="3" borderId="0" xfId="0" applyFont="1" applyFill="1" applyAlignment="1">
      <alignment horizontal="left" vertical="center"/>
    </xf>
    <xf numFmtId="1" fontId="0" fillId="2" borderId="0" xfId="0" applyNumberFormat="1" applyFill="1" applyBorder="1" applyAlignment="1">
      <alignment horizontal="left"/>
    </xf>
    <xf numFmtId="0" fontId="2" fillId="0" borderId="0" xfId="0" applyFont="1" applyAlignment="1">
      <alignment horizontal="left"/>
    </xf>
    <xf numFmtId="0" fontId="7" fillId="7" borderId="0" xfId="0" applyFont="1" applyFill="1" applyBorder="1" applyAlignment="1"/>
    <xf numFmtId="0" fontId="2" fillId="7" borderId="0" xfId="0" applyFont="1" applyFill="1" applyBorder="1" applyAlignment="1"/>
    <xf numFmtId="164" fontId="0" fillId="2" borderId="0" xfId="0" applyNumberFormat="1" applyFill="1" applyBorder="1"/>
    <xf numFmtId="164" fontId="0" fillId="6" borderId="0" xfId="0" applyNumberFormat="1" applyFill="1" applyBorder="1"/>
    <xf numFmtId="164" fontId="2" fillId="7" borderId="0" xfId="0" applyNumberFormat="1" applyFont="1" applyFill="1" applyBorder="1" applyAlignment="1"/>
    <xf numFmtId="165" fontId="0" fillId="2" borderId="0" xfId="0" applyNumberFormat="1" applyFill="1" applyBorder="1"/>
    <xf numFmtId="165" fontId="0" fillId="6" borderId="0" xfId="0" applyNumberFormat="1" applyFill="1" applyBorder="1"/>
    <xf numFmtId="165" fontId="2" fillId="7" borderId="0" xfId="0" applyNumberFormat="1" applyFont="1" applyFill="1" applyBorder="1" applyAlignment="1"/>
    <xf numFmtId="0" fontId="8" fillId="6" borderId="0" xfId="0" applyFont="1" applyFill="1" applyBorder="1"/>
    <xf numFmtId="164" fontId="0" fillId="2" borderId="0" xfId="1" applyNumberFormat="1" applyFont="1" applyFill="1" applyBorder="1"/>
    <xf numFmtId="165" fontId="0" fillId="2" borderId="0" xfId="1" applyNumberFormat="1" applyFont="1" applyFill="1" applyBorder="1"/>
    <xf numFmtId="1" fontId="0" fillId="6" borderId="0" xfId="0" applyNumberFormat="1" applyFill="1" applyBorder="1" applyAlignment="1">
      <alignment horizontal="left"/>
    </xf>
    <xf numFmtId="0" fontId="0" fillId="6" borderId="0" xfId="0" applyNumberFormat="1" applyFill="1"/>
    <xf numFmtId="0" fontId="0" fillId="6" borderId="0" xfId="0" applyFill="1" applyAlignment="1">
      <alignment horizontal="left"/>
    </xf>
    <xf numFmtId="0" fontId="0" fillId="6" borderId="0" xfId="0" applyFill="1"/>
    <xf numFmtId="164" fontId="0" fillId="6" borderId="0" xfId="0" applyNumberFormat="1" applyFill="1"/>
    <xf numFmtId="0" fontId="0" fillId="0" borderId="0" xfId="0" applyAlignment="1"/>
    <xf numFmtId="0" fontId="0" fillId="0" borderId="0" xfId="0" applyAlignment="1">
      <alignment vertical="center" readingOrder="2"/>
    </xf>
    <xf numFmtId="0" fontId="0" fillId="0" borderId="0" xfId="0" applyAlignment="1">
      <alignment horizontal="center" vertical="center"/>
    </xf>
    <xf numFmtId="0" fontId="0" fillId="0" borderId="0" xfId="0" applyFill="1" applyBorder="1" applyAlignment="1">
      <alignment horizontal="center" vertical="center"/>
    </xf>
    <xf numFmtId="0" fontId="1" fillId="3" borderId="0" xfId="0" applyFont="1"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10" fillId="0" borderId="0" xfId="0" applyFont="1"/>
    <xf numFmtId="0" fontId="11" fillId="0" borderId="0" xfId="0" applyFont="1" applyAlignment="1">
      <alignment horizontal="right" vertical="center"/>
    </xf>
    <xf numFmtId="0" fontId="10" fillId="0" borderId="0" xfId="0" applyFont="1" applyAlignment="1">
      <alignment vertical="center" readingOrder="2"/>
    </xf>
    <xf numFmtId="0" fontId="10" fillId="0" borderId="0" xfId="0" applyFont="1" applyAlignment="1">
      <alignment horizontal="right" vertical="top" wrapText="1"/>
    </xf>
    <xf numFmtId="0" fontId="11" fillId="0" borderId="0" xfId="0" applyFont="1" applyAlignment="1">
      <alignment horizontal="right" vertical="center" readingOrder="2"/>
    </xf>
    <xf numFmtId="0" fontId="11" fillId="0" borderId="0" xfId="0" applyFont="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r>
            <a:br>
              <a:rPr lang="en-US"/>
            </a:br>
            <a:r>
              <a:rPr lang="en-US" sz="1600" b="1"/>
              <a:t>CASH SIZE  /  HIT RATE</a:t>
            </a:r>
            <a:br>
              <a:rPr lang="en-US" sz="1600" b="1"/>
            </a:br>
            <a:r>
              <a:rPr lang="en-US" sz="1200"/>
              <a:t>consts:</a:t>
            </a:r>
            <a:r>
              <a:rPr lang="en-US" sz="1200" baseline="0"/>
              <a:t> Block Size = 32/ Rep Policy : L / k = 4 and 16</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Sheet1!$F$21</c:f>
              <c:strCache>
                <c:ptCount val="1"/>
                <c:pt idx="0">
                  <c:v>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Sheet1!$C$3:$C$5</c:f>
              <c:numCache>
                <c:formatCode>0</c:formatCode>
                <c:ptCount val="3"/>
                <c:pt idx="0">
                  <c:v>32</c:v>
                </c:pt>
                <c:pt idx="1">
                  <c:v>512</c:v>
                </c:pt>
                <c:pt idx="2">
                  <c:v>1024</c:v>
                </c:pt>
              </c:numCache>
            </c:numRef>
          </c:cat>
          <c:val>
            <c:numRef>
              <c:f>Sheet1!$J$21:$J$23</c:f>
              <c:numCache>
                <c:formatCode>0.0000%</c:formatCode>
                <c:ptCount val="3"/>
                <c:pt idx="0">
                  <c:v>0.99209999999999998</c:v>
                </c:pt>
                <c:pt idx="1">
                  <c:v>0.99209999999999998</c:v>
                </c:pt>
                <c:pt idx="2">
                  <c:v>0.99209999999999998</c:v>
                </c:pt>
              </c:numCache>
            </c:numRef>
          </c:val>
          <c:extLst>
            <c:ext xmlns:c16="http://schemas.microsoft.com/office/drawing/2014/chart" uri="{C3380CC4-5D6E-409C-BE32-E72D297353CC}">
              <c16:uniqueId val="{00000001-BC0B-4629-983D-564DD2CEB944}"/>
            </c:ext>
          </c:extLst>
        </c:ser>
        <c:ser>
          <c:idx val="0"/>
          <c:order val="1"/>
          <c:tx>
            <c:strRef>
              <c:f>Sheet1!$F$39</c:f>
              <c:strCache>
                <c:ptCount val="1"/>
                <c:pt idx="0">
                  <c:v>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Sheet1!$J$39:$J$41</c:f>
              <c:numCache>
                <c:formatCode>0.0000%</c:formatCode>
                <c:ptCount val="3"/>
                <c:pt idx="0">
                  <c:v>0.99997613592253543</c:v>
                </c:pt>
                <c:pt idx="1">
                  <c:v>0.99997613592253543</c:v>
                </c:pt>
                <c:pt idx="2">
                  <c:v>0.99997613592253543</c:v>
                </c:pt>
              </c:numCache>
            </c:numRef>
          </c:val>
          <c:extLst>
            <c:ext xmlns:c16="http://schemas.microsoft.com/office/drawing/2014/chart" uri="{C3380CC4-5D6E-409C-BE32-E72D297353CC}">
              <c16:uniqueId val="{00000008-BC0B-4629-983D-564DD2CEB944}"/>
            </c:ext>
          </c:extLst>
        </c:ser>
        <c:dLbls>
          <c:dLblPos val="outEnd"/>
          <c:showLegendKey val="0"/>
          <c:showVal val="1"/>
          <c:showCatName val="0"/>
          <c:showSerName val="0"/>
          <c:showPercent val="0"/>
          <c:showBubbleSize val="0"/>
        </c:dLbls>
        <c:gapWidth val="219"/>
        <c:axId val="457079167"/>
        <c:axId val="457078335"/>
      </c:barChart>
      <c:catAx>
        <c:axId val="45707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CASH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78335"/>
        <c:crosses val="autoZero"/>
        <c:auto val="1"/>
        <c:lblAlgn val="ctr"/>
        <c:lblOffset val="100"/>
        <c:noMultiLvlLbl val="0"/>
      </c:catAx>
      <c:valAx>
        <c:axId val="457078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HIT RATE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791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600" b="1"/>
              <a:t>BLOCK SIZE / HIT RATE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200" b="0" i="0" baseline="0">
                <a:effectLst/>
              </a:rPr>
              <a:t>consts Size : 32KB / Rep Policy : L / k = 1 and 16</a:t>
            </a:r>
            <a:endParaRPr lang="en-US" sz="11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sz="1600" b="1"/>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Sheet1!$F$3</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(Sheet1!$E$3,Sheet1!$E$6,Sheet1!$E$9)</c:f>
              <c:numCache>
                <c:formatCode>General</c:formatCode>
                <c:ptCount val="3"/>
                <c:pt idx="0">
                  <c:v>32</c:v>
                </c:pt>
                <c:pt idx="1">
                  <c:v>128</c:v>
                </c:pt>
                <c:pt idx="2">
                  <c:v>512</c:v>
                </c:pt>
              </c:numCache>
            </c:numRef>
          </c:cat>
          <c:val>
            <c:numRef>
              <c:f>(Sheet1!$J$3,Sheet1!$J$6,Sheet1!$J$9)</c:f>
              <c:numCache>
                <c:formatCode>0.0000%</c:formatCode>
                <c:ptCount val="3"/>
                <c:pt idx="0">
                  <c:v>0.99080000000000001</c:v>
                </c:pt>
                <c:pt idx="1">
                  <c:v>0.99490000000000001</c:v>
                </c:pt>
                <c:pt idx="2">
                  <c:v>0.99590000000000001</c:v>
                </c:pt>
              </c:numCache>
            </c:numRef>
          </c:val>
          <c:extLst>
            <c:ext xmlns:c16="http://schemas.microsoft.com/office/drawing/2014/chart" uri="{C3380CC4-5D6E-409C-BE32-E72D297353CC}">
              <c16:uniqueId val="{00000000-54BE-4D47-B775-B60CD3226E88}"/>
            </c:ext>
          </c:extLst>
        </c:ser>
        <c:ser>
          <c:idx val="1"/>
          <c:order val="1"/>
          <c:tx>
            <c:strRef>
              <c:f>Sheet1!$F$39</c:f>
              <c:strCache>
                <c:ptCount val="1"/>
                <c:pt idx="0">
                  <c:v>16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(Sheet1!$J$39,Sheet1!$J$42,Sheet1!$J$45)</c:f>
              <c:numCache>
                <c:formatCode>0.0000%</c:formatCode>
                <c:ptCount val="3"/>
                <c:pt idx="0">
                  <c:v>0.99997613592253543</c:v>
                </c:pt>
                <c:pt idx="1">
                  <c:v>0.99999126315585452</c:v>
                </c:pt>
                <c:pt idx="2">
                  <c:v>0.99999649368863952</c:v>
                </c:pt>
              </c:numCache>
            </c:numRef>
          </c:val>
          <c:extLst>
            <c:ext xmlns:c16="http://schemas.microsoft.com/office/drawing/2014/chart" uri="{C3380CC4-5D6E-409C-BE32-E72D297353CC}">
              <c16:uniqueId val="{00000001-54BE-4D47-B775-B60CD3226E88}"/>
            </c:ext>
          </c:extLst>
        </c:ser>
        <c:dLbls>
          <c:dLblPos val="outEnd"/>
          <c:showLegendKey val="0"/>
          <c:showVal val="1"/>
          <c:showCatName val="0"/>
          <c:showSerName val="0"/>
          <c:showPercent val="0"/>
          <c:showBubbleSize val="0"/>
        </c:dLbls>
        <c:gapWidth val="219"/>
        <c:overlap val="-27"/>
        <c:axId val="469870399"/>
        <c:axId val="469875807"/>
      </c:barChart>
      <c:catAx>
        <c:axId val="469870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75807"/>
        <c:crosses val="autoZero"/>
        <c:auto val="1"/>
        <c:lblAlgn val="ctr"/>
        <c:lblOffset val="100"/>
        <c:noMultiLvlLbl val="0"/>
      </c:catAx>
      <c:valAx>
        <c:axId val="46987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HIt rate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70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t>SETs / POWER</a:t>
            </a:r>
            <a:endParaRPr lang="fa-IR" b="1"/>
          </a:p>
          <a:p>
            <a:pPr>
              <a:defRPr/>
            </a:pPr>
            <a:r>
              <a:rPr lang="en-US" sz="1400" b="0" i="0" u="none" strike="noStrike" cap="none" baseline="0">
                <a:effectLst/>
              </a:rPr>
              <a:t>consts:Size : 1024KB / Block Size = 512/ Rep Policy : R</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Sheet1!$I$2</c:f>
              <c:strCache>
                <c:ptCount val="1"/>
                <c:pt idx="0">
                  <c:v>POWER(linier normalize)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rnd">
                      <a:solidFill>
                        <a:schemeClr val="dk1">
                          <a:lumMod val="35000"/>
                          <a:lumOff val="65000"/>
                        </a:schemeClr>
                      </a:solidFill>
                      <a:round/>
                    </a:ln>
                    <a:effectLst/>
                  </c:spPr>
                </c15:leaderLines>
              </c:ext>
            </c:extLst>
          </c:dLbls>
          <c:cat>
            <c:numRef>
              <c:f>(Sheet1!$F$20,Sheet1!$F$38,Sheet1!$F$56,Sheet1!$F$75)</c:f>
              <c:numCache>
                <c:formatCode>General</c:formatCode>
                <c:ptCount val="4"/>
                <c:pt idx="0">
                  <c:v>1</c:v>
                </c:pt>
                <c:pt idx="1">
                  <c:v>4</c:v>
                </c:pt>
                <c:pt idx="2">
                  <c:v>16</c:v>
                </c:pt>
                <c:pt idx="3">
                  <c:v>2048</c:v>
                </c:pt>
              </c:numCache>
            </c:numRef>
          </c:cat>
          <c:val>
            <c:numRef>
              <c:f>(Sheet1!$I$20,Sheet1!$I$38,Sheet1!$I$56,Sheet1!$I$75)</c:f>
              <c:numCache>
                <c:formatCode>General</c:formatCode>
                <c:ptCount val="4"/>
                <c:pt idx="0">
                  <c:v>57.759500000000003</c:v>
                </c:pt>
                <c:pt idx="1">
                  <c:v>54.743000000000002</c:v>
                </c:pt>
                <c:pt idx="2">
                  <c:v>90.056700000000006</c:v>
                </c:pt>
                <c:pt idx="3">
                  <c:v>2355.5500000000002</c:v>
                </c:pt>
              </c:numCache>
            </c:numRef>
          </c:val>
          <c:extLst>
            <c:ext xmlns:c16="http://schemas.microsoft.com/office/drawing/2014/chart" uri="{C3380CC4-5D6E-409C-BE32-E72D297353CC}">
              <c16:uniqueId val="{00000001-3A58-45E3-872C-9F0968287DDB}"/>
            </c:ext>
          </c:extLst>
        </c:ser>
        <c:dLbls>
          <c:dLblPos val="outEnd"/>
          <c:showLegendKey val="0"/>
          <c:showVal val="1"/>
          <c:showCatName val="0"/>
          <c:showSerName val="0"/>
          <c:showPercent val="0"/>
          <c:showBubbleSize val="0"/>
        </c:dLbls>
        <c:gapWidth val="219"/>
        <c:overlap val="-27"/>
        <c:axId val="472709583"/>
        <c:axId val="472720815"/>
      </c:barChart>
      <c:catAx>
        <c:axId val="47270958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72720815"/>
        <c:crosses val="autoZero"/>
        <c:auto val="1"/>
        <c:lblAlgn val="ctr"/>
        <c:lblOffset val="100"/>
        <c:noMultiLvlLbl val="0"/>
      </c:catAx>
      <c:valAx>
        <c:axId val="47272081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472709583"/>
        <c:crosses val="autoZero"/>
        <c:crossBetween val="between"/>
      </c:valAx>
      <c:spPr>
        <a:gradFill>
          <a:gsLst>
            <a:gs pos="100000">
              <a:schemeClr val="lt1">
                <a:lumMod val="95000"/>
              </a:schemeClr>
            </a:gs>
            <a:gs pos="0">
              <a:schemeClr val="lt1">
                <a:alpha val="0"/>
              </a:schemeClr>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Rep Policy : L,R  / REP Rate</a:t>
            </a:r>
          </a:p>
          <a:p>
            <a:pPr>
              <a:defRPr/>
            </a:pPr>
            <a:r>
              <a:rPr lang="en-US"/>
              <a:t>consts :Size : 32KB / Block size: 32B / k = 1 and 4</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2023017576645587E-2"/>
          <c:y val="0.18019682594246722"/>
          <c:w val="0.92797698242335436"/>
          <c:h val="0.70097558015190753"/>
        </c:manualLayout>
      </c:layout>
      <c:barChart>
        <c:barDir val="col"/>
        <c:grouping val="clustered"/>
        <c:varyColors val="0"/>
        <c:ser>
          <c:idx val="0"/>
          <c:order val="0"/>
          <c:tx>
            <c:strRef>
              <c:f>Sheet1!$F$3</c:f>
              <c:strCache>
                <c:ptCount val="1"/>
                <c:pt idx="0">
                  <c:v>1</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trendline>
            <c:spPr>
              <a:ln w="19050" cap="rnd">
                <a:solidFill>
                  <a:schemeClr val="accent1"/>
                </a:solidFill>
                <a:prstDash val="sysDash"/>
              </a:ln>
              <a:effectLst/>
            </c:spPr>
            <c:trendlineType val="exp"/>
            <c:dispRSqr val="0"/>
            <c:dispEq val="0"/>
          </c:trendline>
          <c:cat>
            <c:strRef>
              <c:f>(Sheet1!$G$11,Sheet1!$G$12)</c:f>
              <c:strCache>
                <c:ptCount val="2"/>
                <c:pt idx="0">
                  <c:v>l</c:v>
                </c:pt>
                <c:pt idx="1">
                  <c:v>r</c:v>
                </c:pt>
              </c:strCache>
            </c:strRef>
          </c:cat>
          <c:val>
            <c:numRef>
              <c:f>(Sheet1!$L$3,Sheet1!$L$12)</c:f>
              <c:numCache>
                <c:formatCode>0.00000%</c:formatCode>
                <c:ptCount val="2"/>
                <c:pt idx="0">
                  <c:v>9.1000000000000004E-3</c:v>
                </c:pt>
                <c:pt idx="1">
                  <c:v>9.1000000000000004E-3</c:v>
                </c:pt>
              </c:numCache>
            </c:numRef>
          </c:val>
          <c:extLst>
            <c:ext xmlns:c16="http://schemas.microsoft.com/office/drawing/2014/chart" uri="{C3380CC4-5D6E-409C-BE32-E72D297353CC}">
              <c16:uniqueId val="{00000000-1A5D-4A5C-949E-E5319AAF6AD1}"/>
            </c:ext>
          </c:extLst>
        </c:ser>
        <c:ser>
          <c:idx val="1"/>
          <c:order val="1"/>
          <c:tx>
            <c:strRef>
              <c:f>Sheet1!$F$21</c:f>
              <c:strCache>
                <c:ptCount val="1"/>
                <c:pt idx="0">
                  <c:v>4</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val>
            <c:numRef>
              <c:f>(Sheet1!$L$21,Sheet1!$L$30)</c:f>
              <c:numCache>
                <c:formatCode>0.00000%</c:formatCode>
                <c:ptCount val="2"/>
                <c:pt idx="0">
                  <c:v>7.6E-3</c:v>
                </c:pt>
                <c:pt idx="1">
                  <c:v>8.2000000000000007E-3</c:v>
                </c:pt>
              </c:numCache>
            </c:numRef>
          </c:val>
          <c:extLst>
            <c:ext xmlns:c16="http://schemas.microsoft.com/office/drawing/2014/chart" uri="{C3380CC4-5D6E-409C-BE32-E72D297353CC}">
              <c16:uniqueId val="{00000001-1A5D-4A5C-949E-E5319AAF6AD1}"/>
            </c:ext>
          </c:extLst>
        </c:ser>
        <c:dLbls>
          <c:dLblPos val="outEnd"/>
          <c:showLegendKey val="0"/>
          <c:showVal val="1"/>
          <c:showCatName val="0"/>
          <c:showSerName val="0"/>
          <c:showPercent val="0"/>
          <c:showBubbleSize val="0"/>
        </c:dLbls>
        <c:gapWidth val="444"/>
        <c:overlap val="-90"/>
        <c:axId val="370179823"/>
        <c:axId val="370181071"/>
      </c:barChart>
      <c:catAx>
        <c:axId val="3701798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70181071"/>
        <c:crosses val="autoZero"/>
        <c:auto val="1"/>
        <c:lblAlgn val="ctr"/>
        <c:lblOffset val="100"/>
        <c:noMultiLvlLbl val="0"/>
      </c:catAx>
      <c:valAx>
        <c:axId val="370181071"/>
        <c:scaling>
          <c:orientation val="minMax"/>
        </c:scaling>
        <c:delete val="1"/>
        <c:axPos val="l"/>
        <c:numFmt formatCode="0.00000%" sourceLinked="1"/>
        <c:majorTickMark val="none"/>
        <c:minorTickMark val="none"/>
        <c:tickLblPos val="nextTo"/>
        <c:crossAx val="370179823"/>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SETs / HIT RATE</a:t>
            </a:r>
          </a:p>
          <a:p>
            <a:pPr>
              <a:defRPr/>
            </a:pPr>
            <a:r>
              <a:rPr lang="en-US"/>
              <a:t>consts:Size : 32KB / Block Size = 32/ Rep Policy : l</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Sheet1!$J$2</c:f>
              <c:strCache>
                <c:ptCount val="1"/>
                <c:pt idx="0">
                  <c:v>HIT RATE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numRef>
              <c:f>(Sheet1!$F$20,Sheet1!$F$38,Sheet1!$F$56,Sheet1!$F$75)</c:f>
              <c:numCache>
                <c:formatCode>General</c:formatCode>
                <c:ptCount val="4"/>
                <c:pt idx="0">
                  <c:v>1</c:v>
                </c:pt>
                <c:pt idx="1">
                  <c:v>4</c:v>
                </c:pt>
                <c:pt idx="2">
                  <c:v>16</c:v>
                </c:pt>
                <c:pt idx="3">
                  <c:v>2048</c:v>
                </c:pt>
              </c:numCache>
            </c:numRef>
          </c:cat>
          <c:val>
            <c:numRef>
              <c:f>(Sheet1!$J$3,Sheet1!$J$21,Sheet1!$J$39,Sheet1!$J$58)</c:f>
              <c:numCache>
                <c:formatCode>0.0000%</c:formatCode>
                <c:ptCount val="4"/>
                <c:pt idx="0">
                  <c:v>0.99080000000000001</c:v>
                </c:pt>
                <c:pt idx="1">
                  <c:v>0.99209999999999998</c:v>
                </c:pt>
                <c:pt idx="2">
                  <c:v>0.99997613592253543</c:v>
                </c:pt>
                <c:pt idx="3">
                  <c:v>0.99997613592253543</c:v>
                </c:pt>
              </c:numCache>
            </c:numRef>
          </c:val>
          <c:extLst>
            <c:ext xmlns:c16="http://schemas.microsoft.com/office/drawing/2014/chart" uri="{C3380CC4-5D6E-409C-BE32-E72D297353CC}">
              <c16:uniqueId val="{00000002-3441-4F88-81B2-E03392A51AAB}"/>
            </c:ext>
          </c:extLst>
        </c:ser>
        <c:dLbls>
          <c:dLblPos val="outEnd"/>
          <c:showLegendKey val="0"/>
          <c:showVal val="1"/>
          <c:showCatName val="0"/>
          <c:showSerName val="0"/>
          <c:showPercent val="0"/>
          <c:showBubbleSize val="0"/>
        </c:dLbls>
        <c:gapWidth val="444"/>
        <c:overlap val="-90"/>
        <c:axId val="1460511296"/>
        <c:axId val="1460522528"/>
      </c:barChart>
      <c:catAx>
        <c:axId val="1460511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60522528"/>
        <c:crosses val="autoZero"/>
        <c:auto val="1"/>
        <c:lblAlgn val="ctr"/>
        <c:lblOffset val="100"/>
        <c:noMultiLvlLbl val="0"/>
      </c:catAx>
      <c:valAx>
        <c:axId val="1460522528"/>
        <c:scaling>
          <c:orientation val="minMax"/>
        </c:scaling>
        <c:delete val="1"/>
        <c:axPos val="l"/>
        <c:numFmt formatCode="0.0000%" sourceLinked="1"/>
        <c:majorTickMark val="none"/>
        <c:minorTickMark val="none"/>
        <c:tickLblPos val="nextTo"/>
        <c:crossAx val="146051129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117185</xdr:colOff>
      <xdr:row>2</xdr:row>
      <xdr:rowOff>51663</xdr:rowOff>
    </xdr:from>
    <xdr:to>
      <xdr:col>22</xdr:col>
      <xdr:colOff>484331</xdr:colOff>
      <xdr:row>31</xdr:row>
      <xdr:rowOff>45356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113392</xdr:colOff>
      <xdr:row>32</xdr:row>
      <xdr:rowOff>27668</xdr:rowOff>
    </xdr:from>
    <xdr:to>
      <xdr:col>22</xdr:col>
      <xdr:colOff>492125</xdr:colOff>
      <xdr:row>51</xdr:row>
      <xdr:rowOff>86178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11339</xdr:colOff>
      <xdr:row>32</xdr:row>
      <xdr:rowOff>15876</xdr:rowOff>
    </xdr:from>
    <xdr:to>
      <xdr:col>32</xdr:col>
      <xdr:colOff>333375</xdr:colOff>
      <xdr:row>51</xdr:row>
      <xdr:rowOff>43090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352423</xdr:colOff>
      <xdr:row>52</xdr:row>
      <xdr:rowOff>57148</xdr:rowOff>
    </xdr:from>
    <xdr:to>
      <xdr:col>27</xdr:col>
      <xdr:colOff>523875</xdr:colOff>
      <xdr:row>76</xdr:row>
      <xdr:rowOff>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0</xdr:col>
          <xdr:colOff>828675</xdr:colOff>
          <xdr:row>77</xdr:row>
          <xdr:rowOff>19050</xdr:rowOff>
        </xdr:from>
        <xdr:to>
          <xdr:col>5</xdr:col>
          <xdr:colOff>219075</xdr:colOff>
          <xdr:row>79</xdr:row>
          <xdr:rowOff>123825</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IMPORT DATA</a:t>
              </a:r>
            </a:p>
          </xdr:txBody>
        </xdr:sp>
        <xdr:clientData fPrintsWithSheet="0"/>
      </xdr:twoCellAnchor>
    </mc:Choice>
    <mc:Fallback/>
  </mc:AlternateContent>
  <xdr:twoCellAnchor>
    <xdr:from>
      <xdr:col>23</xdr:col>
      <xdr:colOff>31750</xdr:colOff>
      <xdr:row>2</xdr:row>
      <xdr:rowOff>47625</xdr:rowOff>
    </xdr:from>
    <xdr:to>
      <xdr:col>32</xdr:col>
      <xdr:colOff>301625</xdr:colOff>
      <xdr:row>31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E129"/>
  <sheetViews>
    <sheetView tabSelected="1" view="pageBreakPreview" zoomScale="40" zoomScaleNormal="40" zoomScaleSheetLayoutView="40" workbookViewId="0">
      <selection activeCell="I123" sqref="I123"/>
    </sheetView>
  </sheetViews>
  <sheetFormatPr defaultRowHeight="15" x14ac:dyDescent="0.25"/>
  <cols>
    <col min="1" max="1" width="13" style="3" customWidth="1"/>
    <col min="2" max="3" width="12.5703125" customWidth="1"/>
    <col min="4" max="4" width="13.42578125" customWidth="1"/>
    <col min="5" max="5" width="11" customWidth="1"/>
    <col min="7" max="7" width="10.5703125" customWidth="1"/>
    <col min="8" max="8" width="12" customWidth="1"/>
    <col min="9" max="9" width="26" customWidth="1"/>
    <col min="10" max="10" width="11.7109375" customWidth="1"/>
    <col min="11" max="11" width="11.28515625" customWidth="1"/>
    <col min="12" max="12" width="16.5703125" customWidth="1"/>
    <col min="13" max="13" width="14.7109375" bestFit="1" customWidth="1"/>
    <col min="14" max="14" width="0" hidden="1" customWidth="1"/>
  </cols>
  <sheetData>
    <row r="1" spans="1:16" s="1" customFormat="1" ht="51.75" customHeight="1" x14ac:dyDescent="0.25">
      <c r="A1" s="2"/>
      <c r="B1" s="37" t="s">
        <v>30</v>
      </c>
      <c r="C1" s="37"/>
      <c r="D1" s="38"/>
      <c r="E1" s="38"/>
      <c r="F1" s="38"/>
      <c r="G1" s="38"/>
      <c r="H1" s="14" t="s">
        <v>29</v>
      </c>
      <c r="I1" s="39" t="s">
        <v>32</v>
      </c>
      <c r="J1" s="38"/>
      <c r="K1" s="38"/>
      <c r="L1" s="38"/>
    </row>
    <row r="2" spans="1:16" x14ac:dyDescent="0.25">
      <c r="A2" s="11" t="s">
        <v>27</v>
      </c>
      <c r="B2" s="12" t="s">
        <v>0</v>
      </c>
      <c r="C2" s="12" t="s">
        <v>33</v>
      </c>
      <c r="D2" s="12" t="s">
        <v>3</v>
      </c>
      <c r="E2" s="12" t="s">
        <v>4</v>
      </c>
      <c r="F2" s="12" t="s">
        <v>5</v>
      </c>
      <c r="G2" s="12" t="s">
        <v>6</v>
      </c>
      <c r="H2" s="13" t="s">
        <v>31</v>
      </c>
      <c r="I2" s="13" t="s">
        <v>36</v>
      </c>
      <c r="J2" s="13" t="s">
        <v>7</v>
      </c>
      <c r="K2" s="13" t="s">
        <v>28</v>
      </c>
      <c r="L2" s="13" t="s">
        <v>8</v>
      </c>
      <c r="M2" s="4"/>
      <c r="N2" s="4"/>
      <c r="O2" s="4"/>
      <c r="P2" s="4"/>
    </row>
    <row r="3" spans="1:16" x14ac:dyDescent="0.25">
      <c r="A3" s="7" t="s">
        <v>9</v>
      </c>
      <c r="B3" s="8">
        <v>1</v>
      </c>
      <c r="C3" s="15">
        <v>32</v>
      </c>
      <c r="D3" s="8">
        <v>1024</v>
      </c>
      <c r="E3" s="8">
        <v>32</v>
      </c>
      <c r="F3" s="8">
        <v>1</v>
      </c>
      <c r="G3" s="8" t="s">
        <v>1</v>
      </c>
      <c r="H3" s="8">
        <v>10037480</v>
      </c>
      <c r="I3" s="9">
        <v>4.1504300000000001</v>
      </c>
      <c r="J3" s="19">
        <f t="shared" ref="J3:J34" si="0">1-K3</f>
        <v>0.99080000000000001</v>
      </c>
      <c r="K3" s="19">
        <v>9.1999999999999998E-3</v>
      </c>
      <c r="L3" s="22">
        <v>9.1000000000000004E-3</v>
      </c>
      <c r="M3" s="36" t="s">
        <v>35</v>
      </c>
      <c r="N3" s="10"/>
      <c r="O3" s="10"/>
      <c r="P3" s="4"/>
    </row>
    <row r="4" spans="1:16" x14ac:dyDescent="0.25">
      <c r="A4" s="7" t="s">
        <v>10</v>
      </c>
      <c r="B4" s="8">
        <v>2</v>
      </c>
      <c r="C4" s="15">
        <v>512</v>
      </c>
      <c r="D4" s="8">
        <v>16384</v>
      </c>
      <c r="E4" s="8">
        <v>32</v>
      </c>
      <c r="F4" s="8">
        <v>1</v>
      </c>
      <c r="G4" s="8" t="s">
        <v>1</v>
      </c>
      <c r="H4" s="8">
        <v>9931245</v>
      </c>
      <c r="I4" s="9">
        <v>35.171999999999997</v>
      </c>
      <c r="J4" s="19">
        <f t="shared" si="0"/>
        <v>0.99997583384560551</v>
      </c>
      <c r="K4" s="19">
        <f>240/9931245</f>
        <v>2.4166154394539656E-5</v>
      </c>
      <c r="L4" s="22">
        <v>0</v>
      </c>
      <c r="M4" s="36"/>
      <c r="N4" s="10"/>
      <c r="O4" s="10"/>
      <c r="P4" s="4"/>
    </row>
    <row r="5" spans="1:16" x14ac:dyDescent="0.25">
      <c r="A5" s="7" t="s">
        <v>11</v>
      </c>
      <c r="B5" s="8">
        <v>3</v>
      </c>
      <c r="C5" s="15">
        <v>1024</v>
      </c>
      <c r="D5" s="8">
        <f>D8*4</f>
        <v>32768</v>
      </c>
      <c r="E5" s="8">
        <v>32</v>
      </c>
      <c r="F5" s="8">
        <v>1</v>
      </c>
      <c r="G5" s="8" t="s">
        <v>1</v>
      </c>
      <c r="H5" s="8">
        <v>9931245</v>
      </c>
      <c r="I5" s="9">
        <v>64.178100000000001</v>
      </c>
      <c r="J5" s="19">
        <f t="shared" si="0"/>
        <v>0.99997613592253543</v>
      </c>
      <c r="K5" s="19">
        <f>237/9931245</f>
        <v>2.3864077464607913E-5</v>
      </c>
      <c r="L5" s="22">
        <v>0</v>
      </c>
      <c r="M5" s="36"/>
      <c r="N5" s="10"/>
      <c r="O5" s="10"/>
      <c r="P5" s="4"/>
    </row>
    <row r="6" spans="1:16" x14ac:dyDescent="0.25">
      <c r="A6" s="7" t="s">
        <v>12</v>
      </c>
      <c r="B6" s="8">
        <v>4</v>
      </c>
      <c r="C6" s="15">
        <v>32</v>
      </c>
      <c r="D6" s="8">
        <v>256</v>
      </c>
      <c r="E6" s="8">
        <v>128</v>
      </c>
      <c r="F6" s="8">
        <v>1</v>
      </c>
      <c r="G6" s="8" t="s">
        <v>1</v>
      </c>
      <c r="H6" s="8">
        <v>10023017</v>
      </c>
      <c r="I6" s="9">
        <v>3.4130799999999999</v>
      </c>
      <c r="J6" s="19">
        <f t="shared" si="0"/>
        <v>0.99490000000000001</v>
      </c>
      <c r="K6" s="19">
        <v>5.1000000000000004E-3</v>
      </c>
      <c r="L6" s="22">
        <v>5.1000000000000004E-3</v>
      </c>
      <c r="M6" s="36"/>
      <c r="N6" s="10"/>
      <c r="O6" s="10"/>
      <c r="P6" s="4"/>
    </row>
    <row r="7" spans="1:16" x14ac:dyDescent="0.25">
      <c r="A7" s="7" t="s">
        <v>13</v>
      </c>
      <c r="B7" s="8">
        <v>5</v>
      </c>
      <c r="C7" s="15">
        <v>512</v>
      </c>
      <c r="D7" s="8">
        <v>4096</v>
      </c>
      <c r="E7" s="8">
        <v>128</v>
      </c>
      <c r="F7" s="8">
        <v>1</v>
      </c>
      <c r="G7" s="8" t="s">
        <v>1</v>
      </c>
      <c r="H7" s="8">
        <v>9957829</v>
      </c>
      <c r="I7" s="9">
        <v>32.119599999999998</v>
      </c>
      <c r="J7" s="19">
        <f t="shared" si="0"/>
        <v>0.99999126315585452</v>
      </c>
      <c r="K7" s="19">
        <f>87/9957829</f>
        <v>8.7368441454457599E-6</v>
      </c>
      <c r="L7" s="22">
        <v>0</v>
      </c>
      <c r="M7" s="36"/>
      <c r="N7" s="10"/>
      <c r="O7" s="10"/>
      <c r="P7" s="4"/>
    </row>
    <row r="8" spans="1:16" x14ac:dyDescent="0.25">
      <c r="A8" s="7" t="s">
        <v>14</v>
      </c>
      <c r="B8" s="8">
        <v>6</v>
      </c>
      <c r="C8" s="15">
        <v>1024</v>
      </c>
      <c r="D8" s="8">
        <v>8192</v>
      </c>
      <c r="E8" s="8">
        <v>128</v>
      </c>
      <c r="F8" s="8">
        <v>1</v>
      </c>
      <c r="G8" s="8" t="s">
        <v>1</v>
      </c>
      <c r="H8" s="8">
        <v>9957829</v>
      </c>
      <c r="I8" s="9">
        <v>60.922699999999999</v>
      </c>
      <c r="J8" s="19">
        <f t="shared" si="0"/>
        <v>0.99999126315585452</v>
      </c>
      <c r="K8" s="19">
        <f>87/9957829</f>
        <v>8.7368441454457599E-6</v>
      </c>
      <c r="L8" s="22">
        <v>0</v>
      </c>
      <c r="M8" s="36"/>
      <c r="N8" s="10"/>
      <c r="O8" s="10"/>
      <c r="P8" s="4"/>
    </row>
    <row r="9" spans="1:16" x14ac:dyDescent="0.25">
      <c r="A9" s="7" t="s">
        <v>15</v>
      </c>
      <c r="B9" s="8">
        <v>7</v>
      </c>
      <c r="C9" s="15">
        <v>32</v>
      </c>
      <c r="D9" s="8">
        <v>64</v>
      </c>
      <c r="E9" s="8">
        <v>512</v>
      </c>
      <c r="F9" s="8">
        <v>1</v>
      </c>
      <c r="G9" s="8" t="s">
        <v>1</v>
      </c>
      <c r="H9" s="8">
        <v>10037576</v>
      </c>
      <c r="I9" s="9">
        <v>3.89784</v>
      </c>
      <c r="J9" s="19">
        <f t="shared" si="0"/>
        <v>0.99590000000000001</v>
      </c>
      <c r="K9" s="19">
        <v>4.1000000000000003E-3</v>
      </c>
      <c r="L9" s="22">
        <v>4.1000000000000003E-3</v>
      </c>
      <c r="M9" s="36"/>
      <c r="N9" s="10"/>
      <c r="O9" s="10"/>
      <c r="P9" s="4"/>
    </row>
    <row r="10" spans="1:16" x14ac:dyDescent="0.25">
      <c r="A10" s="7" t="s">
        <v>16</v>
      </c>
      <c r="B10" s="8">
        <v>8</v>
      </c>
      <c r="C10" s="15">
        <v>512</v>
      </c>
      <c r="D10" s="8">
        <v>1024</v>
      </c>
      <c r="E10" s="8">
        <v>512</v>
      </c>
      <c r="F10" s="8">
        <v>1</v>
      </c>
      <c r="G10" s="8" t="s">
        <v>1</v>
      </c>
      <c r="H10" s="8">
        <v>9982000</v>
      </c>
      <c r="I10" s="9">
        <v>30.5669</v>
      </c>
      <c r="J10" s="19">
        <f t="shared" si="0"/>
        <v>0.99999649368863952</v>
      </c>
      <c r="K10" s="19">
        <f>35/9982000</f>
        <v>3.5063113604488079E-6</v>
      </c>
      <c r="L10" s="22">
        <v>0</v>
      </c>
      <c r="M10" s="36"/>
      <c r="N10" s="10"/>
      <c r="O10" s="10"/>
      <c r="P10" s="4"/>
    </row>
    <row r="11" spans="1:16" x14ac:dyDescent="0.25">
      <c r="A11" s="7" t="s">
        <v>17</v>
      </c>
      <c r="B11" s="8">
        <v>9</v>
      </c>
      <c r="C11" s="15">
        <v>1024</v>
      </c>
      <c r="D11" s="8">
        <v>2048</v>
      </c>
      <c r="E11" s="8">
        <v>512</v>
      </c>
      <c r="F11" s="8">
        <v>1</v>
      </c>
      <c r="G11" s="8" t="s">
        <v>1</v>
      </c>
      <c r="H11" s="8">
        <v>9982000</v>
      </c>
      <c r="I11" s="9">
        <v>57.759500000000003</v>
      </c>
      <c r="J11" s="19">
        <f t="shared" si="0"/>
        <v>0.99999649368863952</v>
      </c>
      <c r="K11" s="19">
        <f>35/9982000</f>
        <v>3.5063113604488079E-6</v>
      </c>
      <c r="L11" s="22">
        <v>0</v>
      </c>
      <c r="M11" s="36"/>
      <c r="N11" s="10"/>
      <c r="O11" s="10"/>
      <c r="P11" s="4"/>
    </row>
    <row r="12" spans="1:16" x14ac:dyDescent="0.25">
      <c r="A12" s="7" t="s">
        <v>18</v>
      </c>
      <c r="B12" s="8">
        <v>10</v>
      </c>
      <c r="C12" s="15">
        <v>32</v>
      </c>
      <c r="D12" s="8">
        <v>1024</v>
      </c>
      <c r="E12" s="8">
        <v>32</v>
      </c>
      <c r="F12" s="8">
        <v>1</v>
      </c>
      <c r="G12" s="8" t="s">
        <v>2</v>
      </c>
      <c r="H12" s="8">
        <v>10035385</v>
      </c>
      <c r="I12" s="9">
        <v>4.1504300000000001</v>
      </c>
      <c r="J12" s="19">
        <f t="shared" si="0"/>
        <v>0.99080000000000001</v>
      </c>
      <c r="K12" s="19">
        <v>9.1999999999999998E-3</v>
      </c>
      <c r="L12" s="22">
        <v>9.1000000000000004E-3</v>
      </c>
      <c r="M12" s="36"/>
      <c r="N12" s="10"/>
      <c r="O12" s="10"/>
      <c r="P12" s="4"/>
    </row>
    <row r="13" spans="1:16" x14ac:dyDescent="0.25">
      <c r="A13" s="7" t="s">
        <v>19</v>
      </c>
      <c r="B13" s="8">
        <v>11</v>
      </c>
      <c r="C13" s="15">
        <v>512</v>
      </c>
      <c r="D13" s="8">
        <v>16384</v>
      </c>
      <c r="E13" s="8">
        <v>32</v>
      </c>
      <c r="F13" s="8">
        <v>1</v>
      </c>
      <c r="G13" s="8" t="s">
        <v>2</v>
      </c>
      <c r="H13" s="8">
        <v>9931276</v>
      </c>
      <c r="I13" s="9">
        <v>35.171999999999997</v>
      </c>
      <c r="J13" s="19">
        <f t="shared" si="0"/>
        <v>0.99997613599702595</v>
      </c>
      <c r="K13" s="19">
        <f>237/9931276</f>
        <v>2.3864002974038784E-5</v>
      </c>
      <c r="L13" s="22">
        <v>0</v>
      </c>
      <c r="M13" s="36"/>
      <c r="N13" s="10"/>
      <c r="O13" s="10"/>
      <c r="P13" s="4"/>
    </row>
    <row r="14" spans="1:16" x14ac:dyDescent="0.25">
      <c r="A14" s="7" t="s">
        <v>20</v>
      </c>
      <c r="B14" s="8">
        <v>12</v>
      </c>
      <c r="C14" s="15">
        <v>1024</v>
      </c>
      <c r="D14" s="8">
        <v>32</v>
      </c>
      <c r="E14" s="8">
        <v>32</v>
      </c>
      <c r="F14" s="8">
        <v>1</v>
      </c>
      <c r="G14" s="8" t="s">
        <v>2</v>
      </c>
      <c r="H14" s="8">
        <v>9931251</v>
      </c>
      <c r="I14" s="9">
        <v>64.178100000000001</v>
      </c>
      <c r="J14" s="19">
        <f t="shared" si="0"/>
        <v>0.999976135936953</v>
      </c>
      <c r="K14" s="19">
        <f>237/9931251</f>
        <v>2.3864063047042109E-5</v>
      </c>
      <c r="L14" s="22">
        <v>0</v>
      </c>
      <c r="M14" s="36"/>
      <c r="N14" s="10"/>
      <c r="O14" s="10"/>
      <c r="P14" s="4"/>
    </row>
    <row r="15" spans="1:16" x14ac:dyDescent="0.25">
      <c r="A15" s="7" t="s">
        <v>21</v>
      </c>
      <c r="B15" s="8">
        <v>13</v>
      </c>
      <c r="C15" s="15">
        <v>32</v>
      </c>
      <c r="D15" s="8">
        <v>256</v>
      </c>
      <c r="E15" s="8">
        <v>128</v>
      </c>
      <c r="F15" s="8">
        <v>1</v>
      </c>
      <c r="G15" s="8" t="s">
        <v>2</v>
      </c>
      <c r="H15" s="8">
        <v>10023500</v>
      </c>
      <c r="I15" s="9">
        <v>3.4130799999999999</v>
      </c>
      <c r="J15" s="19">
        <f t="shared" si="0"/>
        <v>0.99490000000000001</v>
      </c>
      <c r="K15" s="19">
        <v>5.1000000000000004E-3</v>
      </c>
      <c r="L15" s="22">
        <v>5.1000000000000004E-3</v>
      </c>
      <c r="M15" s="36"/>
      <c r="N15" s="10"/>
      <c r="O15" s="10"/>
      <c r="P15" s="4"/>
    </row>
    <row r="16" spans="1:16" x14ac:dyDescent="0.25">
      <c r="A16" s="7" t="s">
        <v>22</v>
      </c>
      <c r="B16" s="8">
        <v>14</v>
      </c>
      <c r="C16" s="15">
        <v>512</v>
      </c>
      <c r="D16" s="8">
        <v>4096</v>
      </c>
      <c r="E16" s="8">
        <v>128</v>
      </c>
      <c r="F16" s="8">
        <v>1</v>
      </c>
      <c r="G16" s="8" t="s">
        <v>2</v>
      </c>
      <c r="H16" s="8">
        <v>9957865</v>
      </c>
      <c r="I16" s="9">
        <v>32.119599999999998</v>
      </c>
      <c r="J16" s="19">
        <f t="shared" si="0"/>
        <v>0.99999126318744025</v>
      </c>
      <c r="K16" s="19">
        <f>87/9957865</f>
        <v>8.7368125597203815E-6</v>
      </c>
      <c r="L16" s="22">
        <v>0</v>
      </c>
      <c r="M16" s="36"/>
      <c r="N16" s="10"/>
      <c r="O16" s="10"/>
      <c r="P16" s="4"/>
    </row>
    <row r="17" spans="1:16" x14ac:dyDescent="0.25">
      <c r="A17" s="7" t="s">
        <v>23</v>
      </c>
      <c r="B17" s="8">
        <v>15</v>
      </c>
      <c r="C17" s="15">
        <v>1024</v>
      </c>
      <c r="D17" s="8">
        <v>8192</v>
      </c>
      <c r="E17" s="8">
        <v>128</v>
      </c>
      <c r="F17" s="8">
        <v>1</v>
      </c>
      <c r="G17" s="8" t="s">
        <v>2</v>
      </c>
      <c r="H17" s="8">
        <v>9957860</v>
      </c>
      <c r="I17" s="9">
        <v>60.922699999999999</v>
      </c>
      <c r="J17" s="19">
        <f t="shared" si="0"/>
        <v>0.99999126318744025</v>
      </c>
      <c r="K17" s="19">
        <f>87/9957865</f>
        <v>8.7368125597203815E-6</v>
      </c>
      <c r="L17" s="22">
        <v>0</v>
      </c>
      <c r="M17" s="36"/>
      <c r="N17" s="10"/>
      <c r="O17" s="10"/>
      <c r="P17" s="4"/>
    </row>
    <row r="18" spans="1:16" x14ac:dyDescent="0.25">
      <c r="A18" s="7" t="s">
        <v>24</v>
      </c>
      <c r="B18" s="8">
        <v>16</v>
      </c>
      <c r="C18" s="15">
        <v>32</v>
      </c>
      <c r="D18" s="8">
        <v>64</v>
      </c>
      <c r="E18" s="8">
        <v>512</v>
      </c>
      <c r="F18" s="8">
        <v>1</v>
      </c>
      <c r="G18" s="8" t="s">
        <v>2</v>
      </c>
      <c r="H18" s="8">
        <v>10037335</v>
      </c>
      <c r="I18" s="9">
        <v>3.89784</v>
      </c>
      <c r="J18" s="19">
        <f t="shared" si="0"/>
        <v>0.99590000000000001</v>
      </c>
      <c r="K18" s="19">
        <v>4.1000000000000003E-3</v>
      </c>
      <c r="L18" s="22">
        <v>4.1000000000000003E-3</v>
      </c>
      <c r="M18" s="36"/>
      <c r="N18" s="10"/>
      <c r="O18" s="10"/>
      <c r="P18" s="4"/>
    </row>
    <row r="19" spans="1:16" x14ac:dyDescent="0.25">
      <c r="A19" s="7" t="s">
        <v>25</v>
      </c>
      <c r="B19" s="8">
        <v>17</v>
      </c>
      <c r="C19" s="15">
        <v>512</v>
      </c>
      <c r="D19" s="8">
        <v>1024</v>
      </c>
      <c r="E19" s="8">
        <v>512</v>
      </c>
      <c r="F19" s="8">
        <v>1</v>
      </c>
      <c r="G19" s="8" t="s">
        <v>2</v>
      </c>
      <c r="H19" s="8">
        <v>9981984</v>
      </c>
      <c r="I19" s="9">
        <v>30.5669</v>
      </c>
      <c r="J19" s="19">
        <f t="shared" si="0"/>
        <v>0.99999649368301935</v>
      </c>
      <c r="K19" s="19">
        <f>35/9981984</f>
        <v>3.5063169806723794E-6</v>
      </c>
      <c r="L19" s="22">
        <v>0</v>
      </c>
      <c r="M19" s="36"/>
      <c r="N19" s="10"/>
      <c r="O19" s="10"/>
      <c r="P19" s="4"/>
    </row>
    <row r="20" spans="1:16" x14ac:dyDescent="0.25">
      <c r="A20" s="7" t="s">
        <v>26</v>
      </c>
      <c r="B20" s="8">
        <v>18</v>
      </c>
      <c r="C20" s="15">
        <v>1024</v>
      </c>
      <c r="D20" s="8">
        <v>2048</v>
      </c>
      <c r="E20" s="8">
        <v>512</v>
      </c>
      <c r="F20" s="8">
        <v>1</v>
      </c>
      <c r="G20" s="8" t="s">
        <v>2</v>
      </c>
      <c r="H20" s="8">
        <v>9981992</v>
      </c>
      <c r="I20" s="9">
        <v>57.759500000000003</v>
      </c>
      <c r="J20" s="19">
        <f t="shared" si="0"/>
        <v>0.99999649368582944</v>
      </c>
      <c r="K20" s="19">
        <f>35/H20</f>
        <v>3.5063141705583414E-6</v>
      </c>
      <c r="L20" s="22">
        <v>0</v>
      </c>
      <c r="M20" s="36"/>
      <c r="N20" s="10"/>
      <c r="O20" s="10"/>
      <c r="P20" s="4"/>
    </row>
    <row r="21" spans="1:16" x14ac:dyDescent="0.25">
      <c r="A21" s="5" t="s">
        <v>9</v>
      </c>
      <c r="B21" s="6">
        <v>19</v>
      </c>
      <c r="C21" s="15">
        <v>32</v>
      </c>
      <c r="D21" s="6">
        <v>256</v>
      </c>
      <c r="E21" s="6">
        <v>32</v>
      </c>
      <c r="F21" s="6">
        <v>4</v>
      </c>
      <c r="G21" s="6" t="s">
        <v>1</v>
      </c>
      <c r="H21" s="6">
        <v>3451993</v>
      </c>
      <c r="I21" s="25">
        <f>N21</f>
        <v>4.1736300000000002</v>
      </c>
      <c r="J21" s="20">
        <f t="shared" si="0"/>
        <v>0.99209999999999998</v>
      </c>
      <c r="K21" s="20">
        <v>7.9000000000000008E-3</v>
      </c>
      <c r="L21" s="23">
        <v>7.6E-3</v>
      </c>
      <c r="M21" s="36" t="s">
        <v>37</v>
      </c>
      <c r="N21" s="10">
        <v>4.1736300000000002</v>
      </c>
      <c r="O21" s="10"/>
      <c r="P21" s="4"/>
    </row>
    <row r="22" spans="1:16" x14ac:dyDescent="0.25">
      <c r="A22" s="5" t="s">
        <v>10</v>
      </c>
      <c r="B22" s="6">
        <v>20</v>
      </c>
      <c r="C22" s="15">
        <v>512</v>
      </c>
      <c r="D22" s="6">
        <v>4096</v>
      </c>
      <c r="E22" s="6">
        <v>32</v>
      </c>
      <c r="F22" s="6">
        <v>4</v>
      </c>
      <c r="G22" s="6" t="s">
        <v>1</v>
      </c>
      <c r="H22" s="6">
        <v>3430255</v>
      </c>
      <c r="I22" s="25">
        <f t="shared" ref="I22:I38" si="1">N22</f>
        <v>32.694850000000002</v>
      </c>
      <c r="J22" s="20">
        <f t="shared" si="0"/>
        <v>0.99209999999999998</v>
      </c>
      <c r="K22" s="20">
        <v>7.9000000000000008E-3</v>
      </c>
      <c r="L22" s="23">
        <v>3.2000000000000002E-3</v>
      </c>
      <c r="M22" s="36"/>
      <c r="N22" s="10">
        <v>32.694850000000002</v>
      </c>
      <c r="O22" s="10"/>
      <c r="P22" s="4"/>
    </row>
    <row r="23" spans="1:16" x14ac:dyDescent="0.25">
      <c r="A23" s="5" t="s">
        <v>11</v>
      </c>
      <c r="B23" s="6">
        <v>21</v>
      </c>
      <c r="C23" s="15">
        <v>1024</v>
      </c>
      <c r="D23" s="6">
        <v>8192</v>
      </c>
      <c r="E23" s="6">
        <v>32</v>
      </c>
      <c r="F23" s="6">
        <v>4</v>
      </c>
      <c r="G23" s="6" t="s">
        <v>1</v>
      </c>
      <c r="H23" s="6">
        <v>3430255</v>
      </c>
      <c r="I23" s="25">
        <f t="shared" si="1"/>
        <v>63.482999999999997</v>
      </c>
      <c r="J23" s="20">
        <f t="shared" si="0"/>
        <v>0.99209999999999998</v>
      </c>
      <c r="K23" s="20">
        <v>7.9000000000000008E-3</v>
      </c>
      <c r="L23" s="23">
        <v>1E-4</v>
      </c>
      <c r="M23" s="36"/>
      <c r="N23" s="10">
        <v>63.482999999999997</v>
      </c>
      <c r="O23" s="10"/>
      <c r="P23" s="4"/>
    </row>
    <row r="24" spans="1:16" x14ac:dyDescent="0.25">
      <c r="A24" s="5" t="s">
        <v>12</v>
      </c>
      <c r="B24" s="6">
        <v>22</v>
      </c>
      <c r="C24" s="15">
        <v>32</v>
      </c>
      <c r="D24" s="6">
        <v>64</v>
      </c>
      <c r="E24" s="6">
        <v>128</v>
      </c>
      <c r="F24" s="6">
        <v>4</v>
      </c>
      <c r="G24" s="6" t="s">
        <v>1</v>
      </c>
      <c r="H24" s="6">
        <v>3449591</v>
      </c>
      <c r="I24" s="25">
        <f t="shared" si="1"/>
        <v>4.1961050000000002</v>
      </c>
      <c r="J24" s="20">
        <f t="shared" si="0"/>
        <v>0.99760000000000004</v>
      </c>
      <c r="K24" s="20">
        <v>2.3999999999999998E-3</v>
      </c>
      <c r="L24" s="23">
        <v>2.3E-3</v>
      </c>
      <c r="M24" s="36"/>
      <c r="N24" s="10">
        <v>4.1961050000000002</v>
      </c>
      <c r="O24" s="10"/>
      <c r="P24" s="4"/>
    </row>
    <row r="25" spans="1:16" x14ac:dyDescent="0.25">
      <c r="A25" s="5" t="s">
        <v>13</v>
      </c>
      <c r="B25" s="6">
        <v>23</v>
      </c>
      <c r="C25" s="15">
        <v>512</v>
      </c>
      <c r="D25" s="6">
        <v>1024</v>
      </c>
      <c r="E25" s="6">
        <v>128</v>
      </c>
      <c r="F25" s="6">
        <v>4</v>
      </c>
      <c r="G25" s="6" t="s">
        <v>1</v>
      </c>
      <c r="H25" s="6">
        <v>3432680</v>
      </c>
      <c r="I25" s="25">
        <f t="shared" si="1"/>
        <v>31.335699999999999</v>
      </c>
      <c r="J25" s="20">
        <f t="shared" si="0"/>
        <v>0.99760000000000004</v>
      </c>
      <c r="K25" s="20">
        <v>2.3999999999999998E-3</v>
      </c>
      <c r="L25" s="23">
        <v>1.1999999999999999E-3</v>
      </c>
      <c r="M25" s="36"/>
      <c r="N25" s="10">
        <v>31.335699999999999</v>
      </c>
      <c r="O25" s="10"/>
      <c r="P25" s="4"/>
    </row>
    <row r="26" spans="1:16" x14ac:dyDescent="0.25">
      <c r="A26" s="5" t="s">
        <v>14</v>
      </c>
      <c r="B26" s="6">
        <v>24</v>
      </c>
      <c r="C26" s="15">
        <v>1024</v>
      </c>
      <c r="D26" s="6">
        <v>2048</v>
      </c>
      <c r="E26" s="6">
        <v>128</v>
      </c>
      <c r="F26" s="6">
        <v>4</v>
      </c>
      <c r="G26" s="6" t="s">
        <v>1</v>
      </c>
      <c r="H26" s="6">
        <v>3432680</v>
      </c>
      <c r="I26" s="25">
        <f t="shared" si="1"/>
        <v>52.692999999999998</v>
      </c>
      <c r="J26" s="20">
        <f t="shared" si="0"/>
        <v>0.99760000000000004</v>
      </c>
      <c r="K26" s="20">
        <v>2.3999999999999998E-3</v>
      </c>
      <c r="L26" s="23">
        <v>1E-4</v>
      </c>
      <c r="M26" s="36"/>
      <c r="N26" s="10">
        <v>52.692999999999998</v>
      </c>
      <c r="O26" s="10"/>
      <c r="P26" s="4"/>
    </row>
    <row r="27" spans="1:16" x14ac:dyDescent="0.25">
      <c r="A27" s="5" t="s">
        <v>15</v>
      </c>
      <c r="B27" s="6">
        <v>25</v>
      </c>
      <c r="C27" s="15">
        <v>32</v>
      </c>
      <c r="D27" s="6">
        <v>16</v>
      </c>
      <c r="E27" s="6">
        <v>512</v>
      </c>
      <c r="F27" s="6">
        <v>4</v>
      </c>
      <c r="G27" s="6" t="s">
        <v>1</v>
      </c>
      <c r="H27" s="6">
        <v>3465814</v>
      </c>
      <c r="I27" s="25">
        <f t="shared" si="1"/>
        <v>7.0632999999999999</v>
      </c>
      <c r="J27" s="20">
        <f t="shared" si="0"/>
        <v>0.99860000000000004</v>
      </c>
      <c r="K27" s="20">
        <v>1.4E-3</v>
      </c>
      <c r="L27" s="23">
        <v>1.4E-3</v>
      </c>
      <c r="M27" s="36"/>
      <c r="N27" s="10">
        <v>7.0632999999999999</v>
      </c>
      <c r="O27" s="10"/>
      <c r="P27" s="4"/>
    </row>
    <row r="28" spans="1:16" x14ac:dyDescent="0.25">
      <c r="A28" s="5" t="s">
        <v>16</v>
      </c>
      <c r="B28" s="6">
        <v>26</v>
      </c>
      <c r="C28" s="15">
        <v>512</v>
      </c>
      <c r="D28" s="6">
        <v>256</v>
      </c>
      <c r="E28" s="6">
        <v>512</v>
      </c>
      <c r="F28" s="6">
        <v>4</v>
      </c>
      <c r="G28" s="6" t="s">
        <v>1</v>
      </c>
      <c r="H28" s="6">
        <v>3432683</v>
      </c>
      <c r="I28" s="25">
        <f t="shared" si="1"/>
        <v>34.190849999999998</v>
      </c>
      <c r="J28" s="20">
        <f t="shared" si="0"/>
        <v>0.99939999999999996</v>
      </c>
      <c r="K28" s="20">
        <v>5.9999999999999995E-4</v>
      </c>
      <c r="L28" s="23">
        <v>2.9999999999999997E-4</v>
      </c>
      <c r="M28" s="36"/>
      <c r="N28" s="10">
        <v>34.190849999999998</v>
      </c>
      <c r="O28" s="10"/>
      <c r="P28" s="4"/>
    </row>
    <row r="29" spans="1:16" x14ac:dyDescent="0.25">
      <c r="A29" s="5" t="s">
        <v>17</v>
      </c>
      <c r="B29" s="6">
        <v>27</v>
      </c>
      <c r="C29" s="15">
        <v>1024</v>
      </c>
      <c r="D29" s="6">
        <v>512</v>
      </c>
      <c r="E29" s="6">
        <v>512</v>
      </c>
      <c r="F29" s="6">
        <v>4</v>
      </c>
      <c r="G29" s="6" t="s">
        <v>1</v>
      </c>
      <c r="H29" s="6">
        <v>3432683</v>
      </c>
      <c r="I29" s="25">
        <f t="shared" si="1"/>
        <v>54.743000000000002</v>
      </c>
      <c r="J29" s="20">
        <f t="shared" si="0"/>
        <v>0.99939999999999996</v>
      </c>
      <c r="K29" s="20">
        <v>5.9999999999999995E-4</v>
      </c>
      <c r="L29" s="23">
        <f>117/3432683</f>
        <v>3.4084126032028009E-5</v>
      </c>
      <c r="M29" s="36"/>
      <c r="N29" s="10">
        <v>54.743000000000002</v>
      </c>
      <c r="O29" s="10"/>
      <c r="P29" s="4"/>
    </row>
    <row r="30" spans="1:16" x14ac:dyDescent="0.25">
      <c r="A30" s="5" t="s">
        <v>18</v>
      </c>
      <c r="B30" s="6">
        <v>28</v>
      </c>
      <c r="C30" s="15">
        <v>32</v>
      </c>
      <c r="D30" s="6">
        <v>256</v>
      </c>
      <c r="E30" s="6">
        <v>32</v>
      </c>
      <c r="F30" s="6">
        <v>4</v>
      </c>
      <c r="G30" s="6" t="s">
        <v>2</v>
      </c>
      <c r="H30" s="6">
        <v>3451984</v>
      </c>
      <c r="I30" s="25">
        <f t="shared" si="1"/>
        <v>4.1736300000000002</v>
      </c>
      <c r="J30" s="20">
        <f t="shared" si="0"/>
        <v>0.99150000000000005</v>
      </c>
      <c r="K30" s="20">
        <v>8.5000000000000006E-3</v>
      </c>
      <c r="L30" s="23">
        <v>8.2000000000000007E-3</v>
      </c>
      <c r="M30" s="36"/>
      <c r="N30" s="10">
        <v>4.1736300000000002</v>
      </c>
      <c r="O30" s="10"/>
      <c r="P30" s="4"/>
    </row>
    <row r="31" spans="1:16" x14ac:dyDescent="0.25">
      <c r="A31" s="5" t="s">
        <v>19</v>
      </c>
      <c r="B31" s="6">
        <v>29</v>
      </c>
      <c r="C31" s="15">
        <v>512</v>
      </c>
      <c r="D31" s="6">
        <v>4096</v>
      </c>
      <c r="E31" s="6">
        <v>32</v>
      </c>
      <c r="F31" s="6">
        <v>4</v>
      </c>
      <c r="G31" s="6" t="s">
        <v>2</v>
      </c>
      <c r="H31" s="6">
        <v>3430257</v>
      </c>
      <c r="I31" s="25">
        <f t="shared" si="1"/>
        <v>32.694850000000002</v>
      </c>
      <c r="J31" s="20">
        <f t="shared" si="0"/>
        <v>0.99199999999999999</v>
      </c>
      <c r="K31" s="20">
        <v>8.0000000000000002E-3</v>
      </c>
      <c r="L31" s="23">
        <v>4.0000000000000001E-3</v>
      </c>
      <c r="M31" s="36"/>
      <c r="N31" s="10">
        <v>32.694850000000002</v>
      </c>
      <c r="O31" s="10"/>
      <c r="P31" s="4"/>
    </row>
    <row r="32" spans="1:16" x14ac:dyDescent="0.25">
      <c r="A32" s="5" t="s">
        <v>20</v>
      </c>
      <c r="B32" s="6">
        <v>30</v>
      </c>
      <c r="C32" s="15">
        <v>1024</v>
      </c>
      <c r="D32" s="6">
        <v>8192</v>
      </c>
      <c r="E32" s="6">
        <v>32</v>
      </c>
      <c r="F32" s="6">
        <v>4</v>
      </c>
      <c r="G32" s="6" t="s">
        <v>2</v>
      </c>
      <c r="H32" s="6">
        <v>3430258</v>
      </c>
      <c r="I32" s="25">
        <f t="shared" si="1"/>
        <v>63.482999999999997</v>
      </c>
      <c r="J32" s="20">
        <f t="shared" si="0"/>
        <v>0.99199999999999999</v>
      </c>
      <c r="K32" s="20">
        <v>8.0000000000000002E-3</v>
      </c>
      <c r="L32" s="23">
        <v>2.2000000000000001E-3</v>
      </c>
      <c r="M32" s="36"/>
      <c r="N32" s="10">
        <v>63.482999999999997</v>
      </c>
      <c r="O32" s="10"/>
      <c r="P32" s="4"/>
    </row>
    <row r="33" spans="1:16" x14ac:dyDescent="0.25">
      <c r="A33" s="5" t="s">
        <v>21</v>
      </c>
      <c r="B33" s="6">
        <v>31</v>
      </c>
      <c r="C33" s="15">
        <v>32</v>
      </c>
      <c r="D33" s="6">
        <v>64</v>
      </c>
      <c r="E33" s="6">
        <v>128</v>
      </c>
      <c r="F33" s="6">
        <v>4</v>
      </c>
      <c r="G33" s="6" t="s">
        <v>2</v>
      </c>
      <c r="H33" s="6">
        <v>3449650</v>
      </c>
      <c r="I33" s="25">
        <f t="shared" si="1"/>
        <v>4.1961050000000002</v>
      </c>
      <c r="J33" s="20">
        <f t="shared" si="0"/>
        <v>0.997</v>
      </c>
      <c r="K33" s="20">
        <v>3.0000000000000001E-3</v>
      </c>
      <c r="L33" s="23">
        <v>3.0000000000000001E-3</v>
      </c>
      <c r="M33" s="36"/>
      <c r="N33" s="10">
        <v>4.1961050000000002</v>
      </c>
      <c r="O33" s="10"/>
      <c r="P33" s="4"/>
    </row>
    <row r="34" spans="1:16" x14ac:dyDescent="0.25">
      <c r="A34" s="5" t="s">
        <v>22</v>
      </c>
      <c r="B34" s="6">
        <v>32</v>
      </c>
      <c r="C34" s="15">
        <v>512</v>
      </c>
      <c r="D34" s="6">
        <v>1024</v>
      </c>
      <c r="E34" s="6">
        <v>128</v>
      </c>
      <c r="F34" s="6">
        <v>4</v>
      </c>
      <c r="G34" s="6" t="s">
        <v>2</v>
      </c>
      <c r="H34" s="6">
        <v>3432686</v>
      </c>
      <c r="I34" s="25">
        <f t="shared" si="1"/>
        <v>31.335699999999999</v>
      </c>
      <c r="J34" s="20">
        <f t="shared" si="0"/>
        <v>0.99750000000000005</v>
      </c>
      <c r="K34" s="20">
        <v>2.5000000000000001E-3</v>
      </c>
      <c r="L34" s="23">
        <v>1.4E-3</v>
      </c>
      <c r="M34" s="36"/>
      <c r="N34" s="10">
        <v>31.335699999999999</v>
      </c>
      <c r="O34" s="10"/>
      <c r="P34" s="4"/>
    </row>
    <row r="35" spans="1:16" x14ac:dyDescent="0.25">
      <c r="A35" s="5" t="s">
        <v>23</v>
      </c>
      <c r="B35" s="6">
        <v>33</v>
      </c>
      <c r="C35" s="15">
        <v>1024</v>
      </c>
      <c r="D35" s="6">
        <v>2048</v>
      </c>
      <c r="E35" s="6">
        <v>128</v>
      </c>
      <c r="F35" s="6">
        <v>4</v>
      </c>
      <c r="G35" s="6" t="s">
        <v>2</v>
      </c>
      <c r="H35" s="6">
        <v>3432683</v>
      </c>
      <c r="I35" s="25">
        <f t="shared" si="1"/>
        <v>52.692999999999998</v>
      </c>
      <c r="J35" s="20">
        <f t="shared" ref="J35:J38" si="2">1-K35</f>
        <v>0.99750000000000005</v>
      </c>
      <c r="K35" s="20">
        <v>2.5000000000000001E-3</v>
      </c>
      <c r="L35" s="23">
        <v>8.0000000000000004E-4</v>
      </c>
      <c r="M35" s="36"/>
      <c r="N35" s="10">
        <v>52.692999999999998</v>
      </c>
      <c r="O35" s="10"/>
      <c r="P35" s="4"/>
    </row>
    <row r="36" spans="1:16" x14ac:dyDescent="0.25">
      <c r="A36" s="5" t="s">
        <v>24</v>
      </c>
      <c r="B36" s="6">
        <v>34</v>
      </c>
      <c r="C36" s="15">
        <v>32</v>
      </c>
      <c r="D36" s="6">
        <v>16</v>
      </c>
      <c r="E36" s="6">
        <v>512</v>
      </c>
      <c r="F36" s="6">
        <v>4</v>
      </c>
      <c r="G36" s="6" t="s">
        <v>2</v>
      </c>
      <c r="H36" s="6">
        <v>3466081</v>
      </c>
      <c r="I36" s="25">
        <f t="shared" si="1"/>
        <v>7.0632999999999999</v>
      </c>
      <c r="J36" s="20">
        <f t="shared" si="2"/>
        <v>0.99839999999999995</v>
      </c>
      <c r="K36" s="20">
        <v>1.6000000000000001E-3</v>
      </c>
      <c r="L36" s="23">
        <v>1.6000000000000001E-3</v>
      </c>
      <c r="M36" s="36"/>
      <c r="N36" s="10">
        <v>7.0632999999999999</v>
      </c>
      <c r="O36" s="10"/>
      <c r="P36" s="4"/>
    </row>
    <row r="37" spans="1:16" x14ac:dyDescent="0.25">
      <c r="A37" s="5" t="s">
        <v>25</v>
      </c>
      <c r="B37" s="6">
        <v>35</v>
      </c>
      <c r="C37" s="15">
        <v>512</v>
      </c>
      <c r="D37" s="6">
        <v>256</v>
      </c>
      <c r="E37" s="6">
        <v>512</v>
      </c>
      <c r="F37" s="6">
        <v>4</v>
      </c>
      <c r="G37" s="6" t="s">
        <v>2</v>
      </c>
      <c r="H37" s="6">
        <v>3432679</v>
      </c>
      <c r="I37" s="25">
        <f t="shared" si="1"/>
        <v>34.190849999999998</v>
      </c>
      <c r="J37" s="20">
        <f t="shared" si="2"/>
        <v>0.99939999999999996</v>
      </c>
      <c r="K37" s="20">
        <v>5.9999999999999995E-4</v>
      </c>
      <c r="L37" s="23">
        <v>4.0000000000000002E-4</v>
      </c>
      <c r="M37" s="36"/>
      <c r="N37" s="10">
        <v>34.190849999999998</v>
      </c>
      <c r="O37" s="10"/>
      <c r="P37" s="4"/>
    </row>
    <row r="38" spans="1:16" x14ac:dyDescent="0.25">
      <c r="A38" s="5" t="s">
        <v>26</v>
      </c>
      <c r="B38" s="6">
        <v>36</v>
      </c>
      <c r="C38" s="15">
        <v>1024</v>
      </c>
      <c r="D38" s="6">
        <v>512</v>
      </c>
      <c r="E38" s="6">
        <v>512</v>
      </c>
      <c r="F38" s="6">
        <v>4</v>
      </c>
      <c r="G38" s="6" t="s">
        <v>2</v>
      </c>
      <c r="H38" s="6">
        <v>3432681</v>
      </c>
      <c r="I38" s="25">
        <f t="shared" si="1"/>
        <v>54.743000000000002</v>
      </c>
      <c r="J38" s="20">
        <f t="shared" si="2"/>
        <v>0.99939999999999996</v>
      </c>
      <c r="K38" s="20">
        <v>5.9999999999999995E-4</v>
      </c>
      <c r="L38" s="23">
        <v>2.0000000000000001E-4</v>
      </c>
      <c r="M38" s="36"/>
      <c r="N38" s="10">
        <v>54.743000000000002</v>
      </c>
      <c r="O38" s="10"/>
      <c r="P38" s="4"/>
    </row>
    <row r="39" spans="1:16" x14ac:dyDescent="0.25">
      <c r="A39" s="7">
        <v>36</v>
      </c>
      <c r="B39" s="8">
        <v>37</v>
      </c>
      <c r="C39" s="15">
        <v>32</v>
      </c>
      <c r="D39" s="8">
        <v>64</v>
      </c>
      <c r="E39" s="8">
        <v>32</v>
      </c>
      <c r="F39" s="8">
        <v>16</v>
      </c>
      <c r="G39" s="8" t="s">
        <v>1</v>
      </c>
      <c r="H39" s="8">
        <v>9931245</v>
      </c>
      <c r="I39" s="9">
        <v>4.72898</v>
      </c>
      <c r="J39" s="26">
        <f>1-K39</f>
        <v>0.99997613592253543</v>
      </c>
      <c r="K39" s="26">
        <v>2.3864077464607913E-5</v>
      </c>
      <c r="L39" s="27">
        <v>0</v>
      </c>
      <c r="M39" s="36" t="s">
        <v>35</v>
      </c>
      <c r="N39" s="10"/>
      <c r="O39" s="10"/>
      <c r="P39" s="4"/>
    </row>
    <row r="40" spans="1:16" x14ac:dyDescent="0.25">
      <c r="A40" s="7">
        <v>37</v>
      </c>
      <c r="B40" s="8">
        <v>38</v>
      </c>
      <c r="C40" s="15">
        <v>512</v>
      </c>
      <c r="D40" s="8">
        <v>1024</v>
      </c>
      <c r="E40" s="8">
        <v>32</v>
      </c>
      <c r="F40" s="8">
        <v>16</v>
      </c>
      <c r="G40" s="8" t="s">
        <v>1</v>
      </c>
      <c r="H40" s="8">
        <v>9931245</v>
      </c>
      <c r="I40" s="9">
        <v>34.783799999999999</v>
      </c>
      <c r="J40" s="26">
        <f>1-K40</f>
        <v>0.99997613592253543</v>
      </c>
      <c r="K40" s="26">
        <v>2.3864077464607913E-5</v>
      </c>
      <c r="L40" s="27">
        <v>0</v>
      </c>
      <c r="M40" s="36"/>
      <c r="N40" s="10"/>
      <c r="O40" s="10"/>
      <c r="P40" s="4"/>
    </row>
    <row r="41" spans="1:16" x14ac:dyDescent="0.25">
      <c r="A41" s="7">
        <v>38</v>
      </c>
      <c r="B41" s="8">
        <v>39</v>
      </c>
      <c r="C41" s="15">
        <v>1024</v>
      </c>
      <c r="D41" s="8">
        <v>2048</v>
      </c>
      <c r="E41" s="8">
        <v>32</v>
      </c>
      <c r="F41" s="8">
        <v>16</v>
      </c>
      <c r="G41" s="8" t="s">
        <v>1</v>
      </c>
      <c r="H41" s="8">
        <v>9931245</v>
      </c>
      <c r="I41" s="9">
        <v>60.260100000000001</v>
      </c>
      <c r="J41" s="26">
        <f>1-K41</f>
        <v>0.99997613592253543</v>
      </c>
      <c r="K41" s="26">
        <v>2.3864077464607913E-5</v>
      </c>
      <c r="L41" s="27">
        <v>0</v>
      </c>
      <c r="M41" s="36"/>
      <c r="N41" s="10"/>
      <c r="O41" s="10"/>
      <c r="P41" s="4"/>
    </row>
    <row r="42" spans="1:16" x14ac:dyDescent="0.25">
      <c r="A42" s="7">
        <v>39</v>
      </c>
      <c r="B42" s="8">
        <v>40</v>
      </c>
      <c r="C42" s="15">
        <v>32</v>
      </c>
      <c r="D42" s="8">
        <v>16</v>
      </c>
      <c r="E42" s="8">
        <v>128</v>
      </c>
      <c r="F42" s="8">
        <v>16</v>
      </c>
      <c r="G42" s="8" t="s">
        <v>1</v>
      </c>
      <c r="H42" s="8">
        <v>9957829</v>
      </c>
      <c r="I42" s="9">
        <v>7.3112899999999996</v>
      </c>
      <c r="J42" s="26">
        <f>1-K42</f>
        <v>0.99999126315585452</v>
      </c>
      <c r="K42" s="26">
        <v>8.7368441454457599E-6</v>
      </c>
      <c r="L42" s="27">
        <v>0</v>
      </c>
      <c r="M42" s="36"/>
      <c r="N42" s="10"/>
      <c r="O42" s="10"/>
      <c r="P42" s="4"/>
    </row>
    <row r="43" spans="1:16" x14ac:dyDescent="0.25">
      <c r="A43" s="7">
        <v>40</v>
      </c>
      <c r="B43" s="8">
        <v>41</v>
      </c>
      <c r="C43" s="15">
        <v>512</v>
      </c>
      <c r="D43" s="8">
        <v>256</v>
      </c>
      <c r="E43" s="8">
        <v>128</v>
      </c>
      <c r="F43" s="8">
        <v>16</v>
      </c>
      <c r="G43" s="8" t="s">
        <v>1</v>
      </c>
      <c r="H43" s="8">
        <v>9957742</v>
      </c>
      <c r="I43" s="9">
        <v>35.237299999999998</v>
      </c>
      <c r="J43" s="26">
        <f t="shared" ref="J43:J56" si="3">1-K43</f>
        <v>0.99999126307952146</v>
      </c>
      <c r="K43" s="26">
        <v>8.7369204785582914E-6</v>
      </c>
      <c r="L43" s="27">
        <v>0</v>
      </c>
      <c r="M43" s="36"/>
      <c r="N43" s="10"/>
      <c r="O43" s="10"/>
      <c r="P43" s="4"/>
    </row>
    <row r="44" spans="1:16" x14ac:dyDescent="0.25">
      <c r="A44" s="7">
        <v>41</v>
      </c>
      <c r="B44" s="8">
        <v>42</v>
      </c>
      <c r="C44" s="15">
        <v>1024</v>
      </c>
      <c r="D44" s="8">
        <v>512</v>
      </c>
      <c r="E44" s="8">
        <v>128</v>
      </c>
      <c r="F44" s="8">
        <v>16</v>
      </c>
      <c r="G44" s="8" t="s">
        <v>1</v>
      </c>
      <c r="H44" s="8">
        <v>9957742</v>
      </c>
      <c r="I44" s="9">
        <v>56.424900000000001</v>
      </c>
      <c r="J44" s="26">
        <f t="shared" si="3"/>
        <v>0.99999126307952146</v>
      </c>
      <c r="K44" s="26">
        <v>8.7369204785582914E-6</v>
      </c>
      <c r="L44" s="27">
        <v>0</v>
      </c>
      <c r="M44" s="36"/>
      <c r="N44" s="10"/>
      <c r="O44" s="10"/>
      <c r="P44" s="4"/>
    </row>
    <row r="45" spans="1:16" x14ac:dyDescent="0.25">
      <c r="A45" s="7">
        <v>42</v>
      </c>
      <c r="B45" s="8">
        <v>43</v>
      </c>
      <c r="C45" s="15">
        <v>32</v>
      </c>
      <c r="D45" s="8">
        <v>4</v>
      </c>
      <c r="E45" s="8">
        <v>512</v>
      </c>
      <c r="F45" s="8">
        <v>16</v>
      </c>
      <c r="G45" s="8" t="s">
        <v>1</v>
      </c>
      <c r="H45" s="8">
        <v>9982000</v>
      </c>
      <c r="I45" s="9">
        <v>19.4955</v>
      </c>
      <c r="J45" s="26">
        <f t="shared" si="3"/>
        <v>0.99999649368863952</v>
      </c>
      <c r="K45" s="26">
        <v>3.5063113604488079E-6</v>
      </c>
      <c r="L45" s="27">
        <v>0</v>
      </c>
      <c r="M45" s="36"/>
      <c r="N45" s="10"/>
      <c r="O45" s="10"/>
      <c r="P45" s="4"/>
    </row>
    <row r="46" spans="1:16" x14ac:dyDescent="0.25">
      <c r="A46" s="7">
        <v>43</v>
      </c>
      <c r="B46" s="8">
        <v>44</v>
      </c>
      <c r="C46" s="15">
        <v>512</v>
      </c>
      <c r="D46" s="8">
        <v>64</v>
      </c>
      <c r="E46" s="8">
        <v>512</v>
      </c>
      <c r="F46" s="8">
        <v>16</v>
      </c>
      <c r="G46" s="8" t="s">
        <v>1</v>
      </c>
      <c r="H46" s="8">
        <v>9982000</v>
      </c>
      <c r="I46" s="9">
        <v>59.334000000000003</v>
      </c>
      <c r="J46" s="26">
        <f t="shared" si="3"/>
        <v>0.99999649368863952</v>
      </c>
      <c r="K46" s="26">
        <v>3.5063113604488079E-6</v>
      </c>
      <c r="L46" s="27">
        <v>0</v>
      </c>
      <c r="M46" s="36"/>
      <c r="N46" s="10"/>
      <c r="O46" s="10"/>
      <c r="P46" s="4"/>
    </row>
    <row r="47" spans="1:16" x14ac:dyDescent="0.25">
      <c r="A47" s="7">
        <v>44</v>
      </c>
      <c r="B47" s="8">
        <v>45</v>
      </c>
      <c r="C47" s="15">
        <v>1024</v>
      </c>
      <c r="D47" s="8">
        <v>128</v>
      </c>
      <c r="E47" s="8">
        <v>512</v>
      </c>
      <c r="F47" s="8">
        <v>16</v>
      </c>
      <c r="G47" s="8" t="s">
        <v>1</v>
      </c>
      <c r="H47" s="8">
        <v>9982000</v>
      </c>
      <c r="I47" s="9">
        <v>90.056700000000006</v>
      </c>
      <c r="J47" s="26">
        <f t="shared" si="3"/>
        <v>0.99999649368863952</v>
      </c>
      <c r="K47" s="26">
        <v>3.5063113604488079E-6</v>
      </c>
      <c r="L47" s="27">
        <v>0</v>
      </c>
      <c r="M47" s="36"/>
      <c r="N47" s="10"/>
      <c r="O47" s="10"/>
      <c r="P47" s="4"/>
    </row>
    <row r="48" spans="1:16" x14ac:dyDescent="0.25">
      <c r="A48" s="7">
        <v>45</v>
      </c>
      <c r="B48" s="8">
        <v>46</v>
      </c>
      <c r="C48" s="15">
        <v>32</v>
      </c>
      <c r="D48" s="8">
        <v>64</v>
      </c>
      <c r="E48" s="8">
        <v>32</v>
      </c>
      <c r="F48" s="8">
        <v>16</v>
      </c>
      <c r="G48" s="8" t="s">
        <v>2</v>
      </c>
      <c r="H48" s="8">
        <v>9931552</v>
      </c>
      <c r="I48" s="9">
        <v>4.72898</v>
      </c>
      <c r="J48" s="26">
        <f t="shared" si="3"/>
        <v>0.99997341805188156</v>
      </c>
      <c r="K48" s="26">
        <v>2.6581948118481381E-5</v>
      </c>
      <c r="L48" s="27">
        <v>3.3227435148101727E-6</v>
      </c>
      <c r="M48" s="36"/>
      <c r="N48" s="10"/>
      <c r="O48" s="10"/>
      <c r="P48" s="4"/>
    </row>
    <row r="49" spans="1:16" x14ac:dyDescent="0.25">
      <c r="A49" s="7">
        <v>46</v>
      </c>
      <c r="B49" s="8">
        <v>47</v>
      </c>
      <c r="C49" s="15">
        <v>512</v>
      </c>
      <c r="D49" s="8">
        <v>1024</v>
      </c>
      <c r="E49" s="8">
        <v>32</v>
      </c>
      <c r="F49" s="8">
        <v>16</v>
      </c>
      <c r="G49" s="8" t="s">
        <v>2</v>
      </c>
      <c r="H49" s="8">
        <v>9931036</v>
      </c>
      <c r="I49" s="9">
        <v>34.783799999999999</v>
      </c>
      <c r="J49" s="26">
        <f t="shared" si="3"/>
        <v>0.99997603472588359</v>
      </c>
      <c r="K49" s="26">
        <v>2.3965274116416454E-5</v>
      </c>
      <c r="L49" s="27">
        <v>1.0069442906057333E-7</v>
      </c>
      <c r="M49" s="36"/>
      <c r="N49" s="10"/>
      <c r="O49" s="10"/>
      <c r="P49" s="4"/>
    </row>
    <row r="50" spans="1:16" x14ac:dyDescent="0.25">
      <c r="A50" s="7">
        <v>47</v>
      </c>
      <c r="B50" s="8">
        <v>48</v>
      </c>
      <c r="C50" s="15">
        <v>1024</v>
      </c>
      <c r="D50" s="8">
        <v>2048</v>
      </c>
      <c r="E50" s="8">
        <v>32</v>
      </c>
      <c r="F50" s="8">
        <v>16</v>
      </c>
      <c r="G50" s="8" t="s">
        <v>2</v>
      </c>
      <c r="H50" s="8">
        <v>9931251</v>
      </c>
      <c r="I50" s="9">
        <v>60.260100000000001</v>
      </c>
      <c r="J50" s="26">
        <f t="shared" si="3"/>
        <v>0.999976135936953</v>
      </c>
      <c r="K50" s="26">
        <v>2.3864063047042109E-5</v>
      </c>
      <c r="L50" s="27">
        <v>0</v>
      </c>
      <c r="M50" s="36"/>
      <c r="N50" s="10"/>
      <c r="O50" s="10"/>
      <c r="P50" s="4"/>
    </row>
    <row r="51" spans="1:16" x14ac:dyDescent="0.25">
      <c r="A51" s="7">
        <v>48</v>
      </c>
      <c r="B51" s="8">
        <v>49</v>
      </c>
      <c r="C51" s="15">
        <v>32</v>
      </c>
      <c r="D51" s="8">
        <v>16</v>
      </c>
      <c r="E51" s="8">
        <v>128</v>
      </c>
      <c r="F51" s="8">
        <v>16</v>
      </c>
      <c r="G51" s="8" t="s">
        <v>2</v>
      </c>
      <c r="H51" s="8">
        <v>9958241</v>
      </c>
      <c r="I51" s="9">
        <v>7.3112899999999996</v>
      </c>
      <c r="J51" s="26">
        <f t="shared" si="3"/>
        <v>0.99998995806588731</v>
      </c>
      <c r="K51" s="26">
        <v>1.0041934112661061E-5</v>
      </c>
      <c r="L51" s="27">
        <v>1.4058707757725486E-6</v>
      </c>
      <c r="M51" s="36"/>
      <c r="N51" s="10"/>
      <c r="O51" s="10"/>
      <c r="P51" s="4"/>
    </row>
    <row r="52" spans="1:16" x14ac:dyDescent="0.25">
      <c r="A52" s="7">
        <v>49</v>
      </c>
      <c r="B52" s="8">
        <v>50</v>
      </c>
      <c r="C52" s="15">
        <v>512</v>
      </c>
      <c r="D52" s="8">
        <v>256</v>
      </c>
      <c r="E52" s="8">
        <v>128</v>
      </c>
      <c r="F52" s="8">
        <v>16</v>
      </c>
      <c r="G52" s="8" t="s">
        <v>2</v>
      </c>
      <c r="H52" s="8">
        <v>9957925</v>
      </c>
      <c r="I52" s="9">
        <v>35.237299999999998</v>
      </c>
      <c r="J52" s="26">
        <f t="shared" si="3"/>
        <v>0.99999116281755485</v>
      </c>
      <c r="K52" s="26">
        <v>8.8371824451379177E-6</v>
      </c>
      <c r="L52" s="27">
        <v>1.0042252778565816E-7</v>
      </c>
      <c r="M52" s="36"/>
      <c r="N52" s="10"/>
      <c r="O52" s="10"/>
      <c r="P52" s="4"/>
    </row>
    <row r="53" spans="1:16" x14ac:dyDescent="0.25">
      <c r="A53" s="7">
        <v>50</v>
      </c>
      <c r="B53" s="8">
        <v>51</v>
      </c>
      <c r="C53" s="15">
        <v>1024</v>
      </c>
      <c r="D53" s="8">
        <v>512</v>
      </c>
      <c r="E53" s="8">
        <v>128</v>
      </c>
      <c r="F53" s="8">
        <v>16</v>
      </c>
      <c r="G53" s="8" t="s">
        <v>2</v>
      </c>
      <c r="H53" s="8">
        <v>9957826</v>
      </c>
      <c r="I53" s="9">
        <v>56.424900000000001</v>
      </c>
      <c r="J53" s="26">
        <f t="shared" si="3"/>
        <v>0.99999116272969624</v>
      </c>
      <c r="K53" s="26">
        <v>8.8372703037791581E-6</v>
      </c>
      <c r="L53" s="27">
        <v>1.0042352617930862E-7</v>
      </c>
      <c r="M53" s="36"/>
      <c r="N53" s="10"/>
      <c r="O53" s="10"/>
      <c r="P53" s="4"/>
    </row>
    <row r="54" spans="1:16" x14ac:dyDescent="0.25">
      <c r="A54" s="7">
        <v>51</v>
      </c>
      <c r="B54" s="8">
        <v>52</v>
      </c>
      <c r="C54" s="15">
        <v>32</v>
      </c>
      <c r="D54" s="8">
        <v>4</v>
      </c>
      <c r="E54" s="8">
        <v>512</v>
      </c>
      <c r="F54" s="8">
        <v>16</v>
      </c>
      <c r="G54" s="8" t="s">
        <v>2</v>
      </c>
      <c r="H54" s="8">
        <v>9981813</v>
      </c>
      <c r="I54" s="9">
        <v>19.4955</v>
      </c>
      <c r="J54" s="26">
        <f t="shared" si="3"/>
        <v>0.99999489070773018</v>
      </c>
      <c r="K54" s="26">
        <v>5.1092922698511785E-6</v>
      </c>
      <c r="L54" s="27">
        <v>1.7030974232837261E-6</v>
      </c>
      <c r="M54" s="36"/>
      <c r="N54" s="10"/>
      <c r="O54" s="10"/>
      <c r="P54" s="4"/>
    </row>
    <row r="55" spans="1:16" x14ac:dyDescent="0.25">
      <c r="A55" s="7">
        <v>52</v>
      </c>
      <c r="B55" s="8">
        <v>53</v>
      </c>
      <c r="C55" s="15">
        <v>512</v>
      </c>
      <c r="D55" s="8">
        <v>64</v>
      </c>
      <c r="E55" s="8">
        <v>512</v>
      </c>
      <c r="F55" s="8">
        <v>16</v>
      </c>
      <c r="G55" s="8" t="s">
        <v>2</v>
      </c>
      <c r="H55" s="8">
        <v>9981986</v>
      </c>
      <c r="I55" s="9">
        <v>59.334000000000003</v>
      </c>
      <c r="J55" s="26">
        <f t="shared" si="3"/>
        <v>0.99999629332279172</v>
      </c>
      <c r="K55" s="26">
        <v>3.7066772083230731E-6</v>
      </c>
      <c r="L55" s="27">
        <v>2.0036093017962558E-7</v>
      </c>
      <c r="M55" s="36"/>
      <c r="N55" s="10"/>
      <c r="O55" s="10"/>
      <c r="P55" s="4"/>
    </row>
    <row r="56" spans="1:16" x14ac:dyDescent="0.25">
      <c r="A56" s="7">
        <v>53</v>
      </c>
      <c r="B56" s="8">
        <v>54</v>
      </c>
      <c r="C56" s="15">
        <v>1024</v>
      </c>
      <c r="D56" s="8">
        <v>128</v>
      </c>
      <c r="E56" s="8">
        <v>512</v>
      </c>
      <c r="F56" s="8">
        <v>16</v>
      </c>
      <c r="G56" s="8" t="s">
        <v>2</v>
      </c>
      <c r="H56" s="8">
        <v>9981992</v>
      </c>
      <c r="I56" s="9">
        <v>90.056700000000006</v>
      </c>
      <c r="J56" s="26">
        <f t="shared" si="3"/>
        <v>0.99999649368582944</v>
      </c>
      <c r="K56" s="26">
        <v>3.5063141705583414E-6</v>
      </c>
      <c r="L56" s="27">
        <v>0</v>
      </c>
      <c r="M56" s="36"/>
      <c r="N56" s="10"/>
      <c r="O56" s="10"/>
      <c r="P56" s="4"/>
    </row>
    <row r="57" spans="1:16" x14ac:dyDescent="0.25">
      <c r="A57" s="17" t="s">
        <v>34</v>
      </c>
      <c r="B57" s="18"/>
      <c r="C57" s="18"/>
      <c r="D57" s="18"/>
      <c r="E57" s="18"/>
      <c r="F57" s="18"/>
      <c r="G57" s="18"/>
      <c r="H57" s="18"/>
      <c r="I57" s="18"/>
      <c r="J57" s="21"/>
      <c r="K57" s="21"/>
      <c r="L57" s="24"/>
      <c r="M57" s="4"/>
      <c r="N57" s="4"/>
      <c r="O57" s="4"/>
      <c r="P57" s="4"/>
    </row>
    <row r="58" spans="1:16" x14ac:dyDescent="0.25">
      <c r="A58" s="16">
        <v>18</v>
      </c>
      <c r="B58" s="8">
        <v>55</v>
      </c>
      <c r="C58" s="28">
        <v>32</v>
      </c>
      <c r="D58" s="6">
        <v>1</v>
      </c>
      <c r="E58" s="6">
        <v>32</v>
      </c>
      <c r="F58" s="29">
        <v>1024</v>
      </c>
      <c r="G58" s="6" t="s">
        <v>1</v>
      </c>
      <c r="H58" s="30">
        <v>9931245</v>
      </c>
      <c r="I58" s="31">
        <v>87.991399999999999</v>
      </c>
      <c r="J58" s="32">
        <f>1-K58</f>
        <v>0.99997613592253543</v>
      </c>
      <c r="K58" s="32">
        <v>2.3864077464607913E-5</v>
      </c>
      <c r="L58" s="23">
        <v>0</v>
      </c>
      <c r="M58" s="35" t="s">
        <v>35</v>
      </c>
    </row>
    <row r="59" spans="1:16" x14ac:dyDescent="0.25">
      <c r="A59" s="16">
        <v>19</v>
      </c>
      <c r="B59" s="8">
        <v>56</v>
      </c>
      <c r="C59" s="28">
        <v>512</v>
      </c>
      <c r="D59" s="6">
        <v>1</v>
      </c>
      <c r="E59" s="6">
        <v>32</v>
      </c>
      <c r="F59" s="29">
        <v>16384</v>
      </c>
      <c r="G59" s="6" t="s">
        <v>1</v>
      </c>
      <c r="H59" s="30">
        <v>9931245</v>
      </c>
      <c r="I59" s="31">
        <v>1407.54</v>
      </c>
      <c r="J59" s="32">
        <f t="shared" ref="J59:J75" si="4">1-K59</f>
        <v>0.99997613592253543</v>
      </c>
      <c r="K59" s="32">
        <v>2.3864077464607913E-5</v>
      </c>
      <c r="L59" s="23">
        <v>0</v>
      </c>
      <c r="M59" s="35"/>
    </row>
    <row r="60" spans="1:16" x14ac:dyDescent="0.25">
      <c r="A60" s="16">
        <v>20</v>
      </c>
      <c r="B60" s="8">
        <v>57</v>
      </c>
      <c r="C60" s="28">
        <v>1024</v>
      </c>
      <c r="D60" s="6">
        <v>1</v>
      </c>
      <c r="E60" s="6">
        <v>32</v>
      </c>
      <c r="F60" s="29">
        <v>32768</v>
      </c>
      <c r="G60" s="6" t="s">
        <v>1</v>
      </c>
      <c r="H60" s="30">
        <v>9931245</v>
      </c>
      <c r="I60" s="31">
        <v>2815.07</v>
      </c>
      <c r="J60" s="32">
        <f t="shared" si="4"/>
        <v>0.99997613592253543</v>
      </c>
      <c r="K60" s="32">
        <v>2.3864077464607913E-5</v>
      </c>
      <c r="L60" s="23">
        <v>0</v>
      </c>
      <c r="M60" s="35"/>
    </row>
    <row r="61" spans="1:16" x14ac:dyDescent="0.25">
      <c r="A61" s="16">
        <v>21</v>
      </c>
      <c r="B61" s="8">
        <v>58</v>
      </c>
      <c r="C61" s="28">
        <v>32</v>
      </c>
      <c r="D61" s="6">
        <v>1</v>
      </c>
      <c r="E61" s="6">
        <v>128</v>
      </c>
      <c r="F61" s="29">
        <v>256</v>
      </c>
      <c r="G61" s="6" t="s">
        <v>1</v>
      </c>
      <c r="H61" s="30">
        <v>9957829</v>
      </c>
      <c r="I61" s="31">
        <v>76.412000000000006</v>
      </c>
      <c r="J61" s="32">
        <f t="shared" si="4"/>
        <v>0.99999126315585452</v>
      </c>
      <c r="K61" s="32">
        <v>8.7368441454457599E-6</v>
      </c>
      <c r="L61" s="23">
        <v>0</v>
      </c>
      <c r="M61" s="35"/>
    </row>
    <row r="62" spans="1:16" x14ac:dyDescent="0.25">
      <c r="A62" s="16">
        <v>22</v>
      </c>
      <c r="B62" s="8">
        <v>59</v>
      </c>
      <c r="C62" s="28">
        <v>512</v>
      </c>
      <c r="D62" s="6">
        <v>1</v>
      </c>
      <c r="E62" s="6">
        <v>128</v>
      </c>
      <c r="F62" s="29">
        <v>4096</v>
      </c>
      <c r="G62" s="6" t="s">
        <v>1</v>
      </c>
      <c r="H62" s="30">
        <v>9957829</v>
      </c>
      <c r="I62" s="31">
        <v>1222.27</v>
      </c>
      <c r="J62" s="32">
        <f t="shared" si="4"/>
        <v>0.99999126315585452</v>
      </c>
      <c r="K62" s="32">
        <v>8.7368441454457599E-6</v>
      </c>
      <c r="L62" s="23">
        <v>0</v>
      </c>
      <c r="M62" s="35"/>
    </row>
    <row r="63" spans="1:16" x14ac:dyDescent="0.25">
      <c r="A63" s="16">
        <v>23</v>
      </c>
      <c r="B63" s="8">
        <v>60</v>
      </c>
      <c r="C63" s="28">
        <v>1024</v>
      </c>
      <c r="D63" s="6">
        <v>1</v>
      </c>
      <c r="E63" s="6">
        <v>128</v>
      </c>
      <c r="F63" s="29">
        <v>8192</v>
      </c>
      <c r="G63" s="6" t="s">
        <v>1</v>
      </c>
      <c r="H63" s="30">
        <v>9957829</v>
      </c>
      <c r="I63" s="31">
        <v>2444.52</v>
      </c>
      <c r="J63" s="32">
        <f t="shared" si="4"/>
        <v>0.99999126315585452</v>
      </c>
      <c r="K63" s="32">
        <v>8.7368441454457599E-6</v>
      </c>
      <c r="L63" s="23">
        <v>0</v>
      </c>
      <c r="M63" s="35"/>
    </row>
    <row r="64" spans="1:16" x14ac:dyDescent="0.25">
      <c r="A64" s="16">
        <v>24</v>
      </c>
      <c r="B64" s="8">
        <v>61</v>
      </c>
      <c r="C64" s="28">
        <v>32</v>
      </c>
      <c r="D64" s="6">
        <v>1</v>
      </c>
      <c r="E64" s="6">
        <v>512</v>
      </c>
      <c r="F64" s="29">
        <v>64</v>
      </c>
      <c r="G64" s="6" t="s">
        <v>1</v>
      </c>
      <c r="H64" s="30">
        <v>9982000</v>
      </c>
      <c r="I64" s="31">
        <v>73.631399999999999</v>
      </c>
      <c r="J64" s="32">
        <f t="shared" si="4"/>
        <v>0.99999649368863952</v>
      </c>
      <c r="K64" s="32">
        <v>3.5063113604488079E-6</v>
      </c>
      <c r="L64" s="23">
        <v>0</v>
      </c>
      <c r="M64" s="35"/>
    </row>
    <row r="65" spans="1:13" x14ac:dyDescent="0.25">
      <c r="A65" s="16">
        <v>25</v>
      </c>
      <c r="B65" s="8">
        <v>62</v>
      </c>
      <c r="C65" s="28">
        <v>512</v>
      </c>
      <c r="D65" s="6">
        <v>1</v>
      </c>
      <c r="E65" s="6">
        <v>512</v>
      </c>
      <c r="F65" s="29">
        <v>1024</v>
      </c>
      <c r="G65" s="6" t="s">
        <v>1</v>
      </c>
      <c r="H65" s="30">
        <v>9982000</v>
      </c>
      <c r="I65" s="31">
        <v>1177.78</v>
      </c>
      <c r="J65" s="32">
        <f t="shared" si="4"/>
        <v>0.99999649368863952</v>
      </c>
      <c r="K65" s="32">
        <v>3.5063113604488079E-6</v>
      </c>
      <c r="L65" s="23">
        <v>0</v>
      </c>
      <c r="M65" s="35"/>
    </row>
    <row r="66" spans="1:13" x14ac:dyDescent="0.25">
      <c r="A66" s="16">
        <v>26</v>
      </c>
      <c r="B66" s="8">
        <v>63</v>
      </c>
      <c r="C66" s="28">
        <v>1024</v>
      </c>
      <c r="D66" s="6">
        <v>1</v>
      </c>
      <c r="E66" s="6">
        <v>512</v>
      </c>
      <c r="F66" s="29">
        <v>2048</v>
      </c>
      <c r="G66" s="6" t="s">
        <v>1</v>
      </c>
      <c r="H66" s="30">
        <v>9982000</v>
      </c>
      <c r="I66" s="31">
        <v>2355.5500000000002</v>
      </c>
      <c r="J66" s="32">
        <f t="shared" si="4"/>
        <v>0.99999649368863952</v>
      </c>
      <c r="K66" s="32">
        <v>3.5063113604488079E-6</v>
      </c>
      <c r="L66" s="23">
        <v>0</v>
      </c>
      <c r="M66" s="35"/>
    </row>
    <row r="67" spans="1:13" x14ac:dyDescent="0.25">
      <c r="A67" s="16">
        <v>27</v>
      </c>
      <c r="B67" s="8">
        <v>64</v>
      </c>
      <c r="C67" s="28">
        <v>32</v>
      </c>
      <c r="D67" s="6">
        <v>1</v>
      </c>
      <c r="E67" s="6">
        <v>32</v>
      </c>
      <c r="F67" s="29">
        <v>1024</v>
      </c>
      <c r="G67" s="6" t="s">
        <v>2</v>
      </c>
      <c r="H67" s="30">
        <v>9900193</v>
      </c>
      <c r="I67" s="31">
        <v>87.991399999999999</v>
      </c>
      <c r="J67" s="32">
        <f t="shared" si="4"/>
        <v>0.99997333385318854</v>
      </c>
      <c r="K67" s="32">
        <v>2.6666146811481353E-5</v>
      </c>
      <c r="L67" s="23">
        <v>2.7272195602651384E-6</v>
      </c>
      <c r="M67" s="35"/>
    </row>
    <row r="68" spans="1:13" x14ac:dyDescent="0.25">
      <c r="A68" s="16">
        <v>28</v>
      </c>
      <c r="B68" s="8">
        <v>65</v>
      </c>
      <c r="C68" s="28">
        <v>512</v>
      </c>
      <c r="D68" s="6">
        <v>1</v>
      </c>
      <c r="E68" s="6">
        <v>32</v>
      </c>
      <c r="F68" s="29">
        <v>16384</v>
      </c>
      <c r="G68" s="6" t="s">
        <v>2</v>
      </c>
      <c r="H68" s="30">
        <v>9928834</v>
      </c>
      <c r="I68" s="31">
        <v>1407.54</v>
      </c>
      <c r="J68" s="32">
        <f t="shared" si="4"/>
        <v>0.99997582797738382</v>
      </c>
      <c r="K68" s="32">
        <v>2.4172022616150094E-5</v>
      </c>
      <c r="L68" s="23">
        <v>3.0215028270187618E-7</v>
      </c>
      <c r="M68" s="35"/>
    </row>
    <row r="69" spans="1:13" x14ac:dyDescent="0.25">
      <c r="A69" s="16">
        <v>29</v>
      </c>
      <c r="B69" s="8">
        <v>66</v>
      </c>
      <c r="C69" s="28">
        <v>1024</v>
      </c>
      <c r="D69" s="6">
        <v>1</v>
      </c>
      <c r="E69" s="6">
        <v>32</v>
      </c>
      <c r="F69" s="29">
        <v>32768</v>
      </c>
      <c r="G69" s="6" t="s">
        <v>2</v>
      </c>
      <c r="H69" s="30">
        <v>9931252</v>
      </c>
      <c r="I69" s="31">
        <v>2815.07</v>
      </c>
      <c r="J69" s="32">
        <f t="shared" si="4"/>
        <v>0.99997603524711687</v>
      </c>
      <c r="K69" s="32">
        <v>2.3964752883120881E-5</v>
      </c>
      <c r="L69" s="23">
        <v>1.0069223900470958E-7</v>
      </c>
      <c r="M69" s="35"/>
    </row>
    <row r="70" spans="1:13" x14ac:dyDescent="0.25">
      <c r="A70" s="16">
        <v>30</v>
      </c>
      <c r="B70" s="8">
        <v>67</v>
      </c>
      <c r="C70" s="28">
        <v>32</v>
      </c>
      <c r="D70" s="6">
        <v>1</v>
      </c>
      <c r="E70" s="6">
        <v>128</v>
      </c>
      <c r="F70" s="29">
        <v>256</v>
      </c>
      <c r="G70" s="6" t="s">
        <v>2</v>
      </c>
      <c r="H70" s="30">
        <v>9958276</v>
      </c>
      <c r="I70" s="31">
        <v>76.412000000000006</v>
      </c>
      <c r="J70" s="32">
        <f t="shared" si="4"/>
        <v>0.99999046019612225</v>
      </c>
      <c r="K70" s="32">
        <v>9.5398038776993122E-6</v>
      </c>
      <c r="L70" s="23">
        <v>9.03770893676777E-7</v>
      </c>
      <c r="M70" s="35"/>
    </row>
    <row r="71" spans="1:13" x14ac:dyDescent="0.25">
      <c r="A71" s="16">
        <v>31</v>
      </c>
      <c r="B71" s="8">
        <v>68</v>
      </c>
      <c r="C71" s="28">
        <v>512</v>
      </c>
      <c r="D71" s="6">
        <v>1</v>
      </c>
      <c r="E71" s="6">
        <v>128</v>
      </c>
      <c r="F71" s="29">
        <v>4096</v>
      </c>
      <c r="G71" s="6" t="s">
        <v>2</v>
      </c>
      <c r="H71" s="30">
        <v>9957835</v>
      </c>
      <c r="I71" s="31">
        <v>1222.27</v>
      </c>
      <c r="J71" s="32">
        <f t="shared" si="4"/>
        <v>0.9999911627376834</v>
      </c>
      <c r="K71" s="32">
        <v>8.8372623165577663E-6</v>
      </c>
      <c r="L71" s="23">
        <v>1.0042343541542916E-7</v>
      </c>
      <c r="M71" s="35"/>
    </row>
    <row r="72" spans="1:13" x14ac:dyDescent="0.25">
      <c r="A72" s="16">
        <v>32</v>
      </c>
      <c r="B72" s="8">
        <v>69</v>
      </c>
      <c r="C72" s="28">
        <v>1024</v>
      </c>
      <c r="D72" s="6">
        <v>1</v>
      </c>
      <c r="E72" s="6">
        <v>128</v>
      </c>
      <c r="F72" s="29">
        <v>8192</v>
      </c>
      <c r="G72" s="6" t="s">
        <v>2</v>
      </c>
      <c r="H72" s="30">
        <v>9957860</v>
      </c>
      <c r="I72" s="31">
        <v>2444.52</v>
      </c>
      <c r="J72" s="32">
        <f t="shared" si="4"/>
        <v>0.99999126318305342</v>
      </c>
      <c r="K72" s="32">
        <v>8.7368169466130268E-6</v>
      </c>
      <c r="L72" s="23">
        <v>0</v>
      </c>
      <c r="M72" s="35"/>
    </row>
    <row r="73" spans="1:13" x14ac:dyDescent="0.25">
      <c r="A73" s="16">
        <v>33</v>
      </c>
      <c r="B73" s="8">
        <v>70</v>
      </c>
      <c r="C73" s="28">
        <v>32</v>
      </c>
      <c r="D73" s="6">
        <v>1</v>
      </c>
      <c r="E73" s="6">
        <v>512</v>
      </c>
      <c r="F73" s="29">
        <v>64</v>
      </c>
      <c r="G73" s="6" t="s">
        <v>2</v>
      </c>
      <c r="H73" s="30">
        <v>9981819</v>
      </c>
      <c r="I73" s="31">
        <v>73.631399999999999</v>
      </c>
      <c r="J73" s="32">
        <f t="shared" si="4"/>
        <v>0.99999529143936594</v>
      </c>
      <c r="K73" s="32">
        <v>4.7085606340888371E-6</v>
      </c>
      <c r="L73" s="23">
        <v>1.2021856938099157E-6</v>
      </c>
      <c r="M73" s="35"/>
    </row>
    <row r="74" spans="1:13" x14ac:dyDescent="0.25">
      <c r="A74" s="16">
        <v>34</v>
      </c>
      <c r="B74" s="8">
        <v>71</v>
      </c>
      <c r="C74" s="28">
        <v>512</v>
      </c>
      <c r="D74" s="6">
        <v>1</v>
      </c>
      <c r="E74" s="6">
        <v>512</v>
      </c>
      <c r="F74" s="29">
        <v>1024</v>
      </c>
      <c r="G74" s="6" t="s">
        <v>2</v>
      </c>
      <c r="H74" s="30">
        <v>9981984</v>
      </c>
      <c r="I74" s="31">
        <v>1177.78</v>
      </c>
      <c r="J74" s="32">
        <f t="shared" si="4"/>
        <v>0.99999649368301935</v>
      </c>
      <c r="K74" s="32">
        <v>3.5063169806723794E-6</v>
      </c>
      <c r="L74" s="23">
        <v>1.0018048516206798E-7</v>
      </c>
      <c r="M74" s="35"/>
    </row>
    <row r="75" spans="1:13" x14ac:dyDescent="0.25">
      <c r="A75" s="16">
        <v>35</v>
      </c>
      <c r="B75" s="8">
        <v>72</v>
      </c>
      <c r="C75" s="28">
        <v>1024</v>
      </c>
      <c r="D75" s="6">
        <v>1</v>
      </c>
      <c r="E75" s="6">
        <v>512</v>
      </c>
      <c r="F75" s="29">
        <v>2048</v>
      </c>
      <c r="G75" s="6" t="s">
        <v>2</v>
      </c>
      <c r="H75" s="30">
        <v>9981992</v>
      </c>
      <c r="I75" s="31">
        <v>2355.5500000000002</v>
      </c>
      <c r="J75" s="32">
        <f t="shared" si="4"/>
        <v>0.99999649368582944</v>
      </c>
      <c r="K75" s="32">
        <v>3.5063141705583414E-6</v>
      </c>
      <c r="L75" s="23">
        <v>0</v>
      </c>
      <c r="M75" s="35"/>
    </row>
    <row r="85" spans="17:31" x14ac:dyDescent="0.25">
      <c r="Q85" s="33"/>
      <c r="R85" s="33"/>
      <c r="S85" s="33"/>
      <c r="T85" s="33"/>
      <c r="U85" s="33"/>
      <c r="V85" s="33"/>
      <c r="W85" s="33"/>
      <c r="X85" s="33"/>
      <c r="Y85" s="33"/>
      <c r="Z85" s="33"/>
      <c r="AA85" s="33"/>
      <c r="AB85" s="33"/>
      <c r="AC85" s="33"/>
      <c r="AD85" s="33"/>
      <c r="AE85" s="33"/>
    </row>
    <row r="86" spans="17:31" x14ac:dyDescent="0.25">
      <c r="Q86" s="33"/>
      <c r="R86" s="33"/>
      <c r="S86" s="33"/>
      <c r="T86" s="33"/>
      <c r="U86" s="33"/>
      <c r="V86" s="33"/>
      <c r="W86" s="33"/>
      <c r="X86" s="33"/>
      <c r="Y86" s="33"/>
      <c r="Z86" s="33"/>
      <c r="AA86" s="33"/>
      <c r="AB86" s="33"/>
      <c r="AC86" s="33"/>
      <c r="AD86" s="33"/>
      <c r="AE86" s="33"/>
    </row>
    <row r="87" spans="17:31" x14ac:dyDescent="0.25">
      <c r="Q87" s="33"/>
      <c r="R87" s="33"/>
      <c r="S87" s="33"/>
      <c r="T87" s="33"/>
      <c r="U87" s="33"/>
      <c r="V87" s="33"/>
      <c r="W87" s="33"/>
      <c r="X87" s="33"/>
      <c r="Y87" s="33"/>
      <c r="Z87" s="33"/>
      <c r="AA87" s="33"/>
      <c r="AB87" s="33"/>
      <c r="AC87" s="33"/>
      <c r="AD87" s="33"/>
      <c r="AE87" s="33"/>
    </row>
    <row r="88" spans="17:31" x14ac:dyDescent="0.25">
      <c r="Q88" s="33"/>
      <c r="R88" s="33"/>
      <c r="S88" s="33"/>
      <c r="T88" s="33"/>
      <c r="U88" s="33"/>
      <c r="V88" s="33"/>
      <c r="W88" s="33"/>
      <c r="X88" s="33"/>
      <c r="Y88" s="33"/>
      <c r="Z88" s="33"/>
      <c r="AA88" s="33"/>
      <c r="AB88" s="33"/>
      <c r="AC88" s="33"/>
      <c r="AD88" s="33"/>
      <c r="AE88" s="33"/>
    </row>
    <row r="89" spans="17:31" x14ac:dyDescent="0.25">
      <c r="Q89" s="33"/>
      <c r="R89" s="33"/>
      <c r="S89" s="33"/>
      <c r="T89" s="33"/>
      <c r="U89" s="33"/>
      <c r="V89" s="33"/>
      <c r="W89" s="33"/>
      <c r="X89" s="33"/>
      <c r="Y89" s="33"/>
      <c r="Z89" s="33"/>
      <c r="AA89" s="33"/>
      <c r="AB89" s="33"/>
      <c r="AC89" s="33"/>
      <c r="AD89" s="33"/>
      <c r="AE89" s="33"/>
    </row>
    <row r="90" spans="17:31" x14ac:dyDescent="0.25">
      <c r="Q90" s="33"/>
      <c r="R90" s="33"/>
      <c r="S90" s="33"/>
      <c r="T90" s="33"/>
      <c r="U90" s="33"/>
      <c r="V90" s="33"/>
      <c r="W90" s="33"/>
      <c r="X90" s="33"/>
      <c r="Y90" s="33"/>
      <c r="Z90" s="33"/>
      <c r="AA90" s="33"/>
      <c r="AB90" s="33"/>
      <c r="AC90" s="33"/>
      <c r="AD90" s="33"/>
      <c r="AE90" s="33"/>
    </row>
    <row r="100" spans="15:30" ht="16.5" customHeight="1" x14ac:dyDescent="0.25"/>
    <row r="101" spans="15:30" ht="23.25" x14ac:dyDescent="0.35">
      <c r="O101" s="40"/>
      <c r="P101" s="40"/>
      <c r="Q101" s="40"/>
      <c r="R101" s="40"/>
      <c r="S101" s="40"/>
      <c r="T101" s="40"/>
      <c r="U101" s="40"/>
      <c r="V101" s="40"/>
      <c r="W101" s="40"/>
      <c r="X101" s="41" t="s">
        <v>38</v>
      </c>
      <c r="Y101" s="41"/>
      <c r="Z101" s="41"/>
      <c r="AA101" s="41"/>
      <c r="AB101" s="41"/>
      <c r="AC101" s="41"/>
    </row>
    <row r="102" spans="15:30" ht="23.25" x14ac:dyDescent="0.35">
      <c r="O102" s="40"/>
      <c r="P102" s="42"/>
      <c r="Q102" s="42"/>
      <c r="R102" s="42"/>
      <c r="S102" s="42"/>
      <c r="T102" s="42"/>
      <c r="U102" s="42"/>
      <c r="V102" s="42"/>
      <c r="W102" s="42"/>
      <c r="X102" s="41"/>
      <c r="Y102" s="41"/>
      <c r="Z102" s="41"/>
      <c r="AA102" s="41"/>
      <c r="AB102" s="41"/>
      <c r="AC102" s="41"/>
      <c r="AD102" s="34"/>
    </row>
    <row r="103" spans="15:30" x14ac:dyDescent="0.25">
      <c r="O103" s="43" t="s">
        <v>45</v>
      </c>
      <c r="P103" s="43"/>
      <c r="Q103" s="43"/>
      <c r="R103" s="43"/>
      <c r="S103" s="43"/>
      <c r="T103" s="43"/>
      <c r="U103" s="43"/>
      <c r="V103" s="43"/>
      <c r="W103" s="43"/>
      <c r="X103" s="43"/>
      <c r="Y103" s="43"/>
      <c r="Z103" s="43"/>
      <c r="AA103" s="43"/>
      <c r="AB103" s="43"/>
      <c r="AC103" s="43"/>
      <c r="AD103" s="34"/>
    </row>
    <row r="104" spans="15:30" x14ac:dyDescent="0.25">
      <c r="O104" s="43"/>
      <c r="P104" s="43"/>
      <c r="Q104" s="43"/>
      <c r="R104" s="43"/>
      <c r="S104" s="43"/>
      <c r="T104" s="43"/>
      <c r="U104" s="43"/>
      <c r="V104" s="43"/>
      <c r="W104" s="43"/>
      <c r="X104" s="43"/>
      <c r="Y104" s="43"/>
      <c r="Z104" s="43"/>
      <c r="AA104" s="43"/>
      <c r="AB104" s="43"/>
      <c r="AC104" s="43"/>
      <c r="AD104" s="34"/>
    </row>
    <row r="105" spans="15:30" x14ac:dyDescent="0.25">
      <c r="O105" s="43"/>
      <c r="P105" s="43"/>
      <c r="Q105" s="43"/>
      <c r="R105" s="43"/>
      <c r="S105" s="43"/>
      <c r="T105" s="43"/>
      <c r="U105" s="43"/>
      <c r="V105" s="43"/>
      <c r="W105" s="43"/>
      <c r="X105" s="43"/>
      <c r="Y105" s="43"/>
      <c r="Z105" s="43"/>
      <c r="AA105" s="43"/>
      <c r="AB105" s="43"/>
      <c r="AC105" s="43"/>
      <c r="AD105" s="34"/>
    </row>
    <row r="106" spans="15:30" ht="111" customHeight="1" x14ac:dyDescent="0.25">
      <c r="O106" s="43"/>
      <c r="P106" s="43"/>
      <c r="Q106" s="43"/>
      <c r="R106" s="43"/>
      <c r="S106" s="43"/>
      <c r="T106" s="43"/>
      <c r="U106" s="43"/>
      <c r="V106" s="43"/>
      <c r="W106" s="43"/>
      <c r="X106" s="43"/>
      <c r="Y106" s="43"/>
      <c r="Z106" s="43"/>
      <c r="AA106" s="43"/>
      <c r="AB106" s="43"/>
      <c r="AC106" s="43"/>
      <c r="AD106" s="34"/>
    </row>
    <row r="107" spans="15:30" ht="23.25" x14ac:dyDescent="0.35">
      <c r="O107" s="40"/>
      <c r="P107" s="42"/>
      <c r="Q107" s="42"/>
      <c r="R107" s="42"/>
      <c r="S107" s="42"/>
      <c r="T107" s="42"/>
      <c r="U107" s="42"/>
      <c r="V107" s="42"/>
      <c r="W107" s="42"/>
      <c r="X107" s="44" t="s">
        <v>39</v>
      </c>
      <c r="Y107" s="44"/>
      <c r="Z107" s="44"/>
      <c r="AA107" s="44"/>
      <c r="AB107" s="44"/>
      <c r="AC107" s="44"/>
      <c r="AD107" s="34"/>
    </row>
    <row r="108" spans="15:30" x14ac:dyDescent="0.25">
      <c r="O108" s="43" t="s">
        <v>40</v>
      </c>
      <c r="P108" s="43"/>
      <c r="Q108" s="43"/>
      <c r="R108" s="43"/>
      <c r="S108" s="43"/>
      <c r="T108" s="43"/>
      <c r="U108" s="43"/>
      <c r="V108" s="43"/>
      <c r="W108" s="43"/>
      <c r="X108" s="43"/>
      <c r="Y108" s="43"/>
      <c r="Z108" s="43"/>
      <c r="AA108" s="43"/>
      <c r="AB108" s="43"/>
      <c r="AC108" s="43"/>
      <c r="AD108" s="34"/>
    </row>
    <row r="109" spans="15:30" x14ac:dyDescent="0.25">
      <c r="O109" s="43"/>
      <c r="P109" s="43"/>
      <c r="Q109" s="43"/>
      <c r="R109" s="43"/>
      <c r="S109" s="43"/>
      <c r="T109" s="43"/>
      <c r="U109" s="43"/>
      <c r="V109" s="43"/>
      <c r="W109" s="43"/>
      <c r="X109" s="43"/>
      <c r="Y109" s="43"/>
      <c r="Z109" s="43"/>
      <c r="AA109" s="43"/>
      <c r="AB109" s="43"/>
      <c r="AC109" s="43"/>
      <c r="AD109" s="34"/>
    </row>
    <row r="110" spans="15:30" x14ac:dyDescent="0.25">
      <c r="O110" s="43"/>
      <c r="P110" s="43"/>
      <c r="Q110" s="43"/>
      <c r="R110" s="43"/>
      <c r="S110" s="43"/>
      <c r="T110" s="43"/>
      <c r="U110" s="43"/>
      <c r="V110" s="43"/>
      <c r="W110" s="43"/>
      <c r="X110" s="43"/>
      <c r="Y110" s="43"/>
      <c r="Z110" s="43"/>
      <c r="AA110" s="43"/>
      <c r="AB110" s="43"/>
      <c r="AC110" s="43"/>
      <c r="AD110" s="34"/>
    </row>
    <row r="111" spans="15:30" ht="65.25" customHeight="1" x14ac:dyDescent="0.25">
      <c r="O111" s="43"/>
      <c r="P111" s="43"/>
      <c r="Q111" s="43"/>
      <c r="R111" s="43"/>
      <c r="S111" s="43"/>
      <c r="T111" s="43"/>
      <c r="U111" s="43"/>
      <c r="V111" s="43"/>
      <c r="W111" s="43"/>
      <c r="X111" s="43"/>
      <c r="Y111" s="43"/>
      <c r="Z111" s="43"/>
      <c r="AA111" s="43"/>
      <c r="AB111" s="43"/>
      <c r="AC111" s="43"/>
      <c r="AD111" s="34"/>
    </row>
    <row r="112" spans="15:30" ht="23.25" x14ac:dyDescent="0.35">
      <c r="O112" s="40"/>
      <c r="P112" s="42"/>
      <c r="Q112" s="42"/>
      <c r="R112" s="42"/>
      <c r="S112" s="42"/>
      <c r="T112" s="42"/>
      <c r="U112" s="42"/>
      <c r="V112" s="42"/>
      <c r="W112" s="42"/>
      <c r="X112" s="42"/>
      <c r="Y112" s="44" t="s">
        <v>41</v>
      </c>
      <c r="Z112" s="44"/>
      <c r="AA112" s="44"/>
      <c r="AB112" s="44"/>
      <c r="AC112" s="44"/>
      <c r="AD112" s="34"/>
    </row>
    <row r="113" spans="15:30" x14ac:dyDescent="0.25">
      <c r="O113" s="43" t="s">
        <v>42</v>
      </c>
      <c r="P113" s="43"/>
      <c r="Q113" s="43"/>
      <c r="R113" s="43"/>
      <c r="S113" s="43"/>
      <c r="T113" s="43"/>
      <c r="U113" s="43"/>
      <c r="V113" s="43"/>
      <c r="W113" s="43"/>
      <c r="X113" s="43"/>
      <c r="Y113" s="43"/>
      <c r="Z113" s="43"/>
      <c r="AA113" s="43"/>
      <c r="AB113" s="43"/>
      <c r="AC113" s="43"/>
      <c r="AD113" s="34"/>
    </row>
    <row r="114" spans="15:30" x14ac:dyDescent="0.25">
      <c r="O114" s="43"/>
      <c r="P114" s="43"/>
      <c r="Q114" s="43"/>
      <c r="R114" s="43"/>
      <c r="S114" s="43"/>
      <c r="T114" s="43"/>
      <c r="U114" s="43"/>
      <c r="V114" s="43"/>
      <c r="W114" s="43"/>
      <c r="X114" s="43"/>
      <c r="Y114" s="43"/>
      <c r="Z114" s="43"/>
      <c r="AA114" s="43"/>
      <c r="AB114" s="43"/>
      <c r="AC114" s="43"/>
      <c r="AD114" s="34"/>
    </row>
    <row r="115" spans="15:30" x14ac:dyDescent="0.25">
      <c r="O115" s="43"/>
      <c r="P115" s="43"/>
      <c r="Q115" s="43"/>
      <c r="R115" s="43"/>
      <c r="S115" s="43"/>
      <c r="T115" s="43"/>
      <c r="U115" s="43"/>
      <c r="V115" s="43"/>
      <c r="W115" s="43"/>
      <c r="X115" s="43"/>
      <c r="Y115" s="43"/>
      <c r="Z115" s="43"/>
      <c r="AA115" s="43"/>
      <c r="AB115" s="43"/>
      <c r="AC115" s="43"/>
      <c r="AD115" s="34"/>
    </row>
    <row r="116" spans="15:30" ht="107.25" customHeight="1" x14ac:dyDescent="0.25">
      <c r="O116" s="43"/>
      <c r="P116" s="43"/>
      <c r="Q116" s="43"/>
      <c r="R116" s="43"/>
      <c r="S116" s="43"/>
      <c r="T116" s="43"/>
      <c r="U116" s="43"/>
      <c r="V116" s="43"/>
      <c r="W116" s="43"/>
      <c r="X116" s="43"/>
      <c r="Y116" s="43"/>
      <c r="Z116" s="43"/>
      <c r="AA116" s="43"/>
      <c r="AB116" s="43"/>
      <c r="AC116" s="43"/>
      <c r="AD116" s="34"/>
    </row>
    <row r="117" spans="15:30" ht="23.25" x14ac:dyDescent="0.35">
      <c r="O117" s="40"/>
      <c r="P117" s="42"/>
      <c r="Q117" s="42"/>
      <c r="R117" s="42"/>
      <c r="S117" s="42"/>
      <c r="T117" s="42"/>
      <c r="U117" s="42"/>
      <c r="V117" s="42"/>
      <c r="W117" s="42"/>
      <c r="X117" s="42"/>
      <c r="Y117" s="42"/>
      <c r="Z117" s="44" t="s">
        <v>43</v>
      </c>
      <c r="AA117" s="44"/>
      <c r="AB117" s="44"/>
      <c r="AC117" s="44"/>
      <c r="AD117" s="34"/>
    </row>
    <row r="118" spans="15:30" x14ac:dyDescent="0.25">
      <c r="O118" s="43" t="s">
        <v>46</v>
      </c>
      <c r="P118" s="43"/>
      <c r="Q118" s="43"/>
      <c r="R118" s="43"/>
      <c r="S118" s="43"/>
      <c r="T118" s="43"/>
      <c r="U118" s="43"/>
      <c r="V118" s="43"/>
      <c r="W118" s="43"/>
      <c r="X118" s="43"/>
      <c r="Y118" s="43"/>
      <c r="Z118" s="43"/>
      <c r="AA118" s="43"/>
      <c r="AB118" s="43"/>
      <c r="AC118" s="43"/>
      <c r="AD118" s="34"/>
    </row>
    <row r="119" spans="15:30" x14ac:dyDescent="0.25">
      <c r="O119" s="43"/>
      <c r="P119" s="43"/>
      <c r="Q119" s="43"/>
      <c r="R119" s="43"/>
      <c r="S119" s="43"/>
      <c r="T119" s="43"/>
      <c r="U119" s="43"/>
      <c r="V119" s="43"/>
      <c r="W119" s="43"/>
      <c r="X119" s="43"/>
      <c r="Y119" s="43"/>
      <c r="Z119" s="43"/>
      <c r="AA119" s="43"/>
      <c r="AB119" s="43"/>
      <c r="AC119" s="43"/>
      <c r="AD119" s="34"/>
    </row>
    <row r="120" spans="15:30" x14ac:dyDescent="0.25">
      <c r="O120" s="43"/>
      <c r="P120" s="43"/>
      <c r="Q120" s="43"/>
      <c r="R120" s="43"/>
      <c r="S120" s="43"/>
      <c r="T120" s="43"/>
      <c r="U120" s="43"/>
      <c r="V120" s="43"/>
      <c r="W120" s="43"/>
      <c r="X120" s="43"/>
      <c r="Y120" s="43"/>
      <c r="Z120" s="43"/>
      <c r="AA120" s="43"/>
      <c r="AB120" s="43"/>
      <c r="AC120" s="43"/>
      <c r="AD120" s="34"/>
    </row>
    <row r="121" spans="15:30" x14ac:dyDescent="0.25">
      <c r="O121" s="43"/>
      <c r="P121" s="43"/>
      <c r="Q121" s="43"/>
      <c r="R121" s="43"/>
      <c r="S121" s="43"/>
      <c r="T121" s="43"/>
      <c r="U121" s="43"/>
      <c r="V121" s="43"/>
      <c r="W121" s="43"/>
      <c r="X121" s="43"/>
      <c r="Y121" s="43"/>
      <c r="Z121" s="43"/>
      <c r="AA121" s="43"/>
      <c r="AB121" s="43"/>
      <c r="AC121" s="43"/>
      <c r="AD121" s="34"/>
    </row>
    <row r="122" spans="15:30" ht="87.75" customHeight="1" x14ac:dyDescent="0.25">
      <c r="O122" s="43"/>
      <c r="P122" s="43"/>
      <c r="Q122" s="43"/>
      <c r="R122" s="43"/>
      <c r="S122" s="43"/>
      <c r="T122" s="43"/>
      <c r="U122" s="43"/>
      <c r="V122" s="43"/>
      <c r="W122" s="43"/>
      <c r="X122" s="43"/>
      <c r="Y122" s="43"/>
      <c r="Z122" s="43"/>
      <c r="AA122" s="43"/>
      <c r="AB122" s="43"/>
      <c r="AC122" s="43"/>
    </row>
    <row r="123" spans="15:30" ht="23.25" x14ac:dyDescent="0.35">
      <c r="O123" s="40"/>
      <c r="P123" s="40"/>
      <c r="Q123" s="40"/>
      <c r="R123" s="40"/>
      <c r="S123" s="40"/>
      <c r="T123" s="40"/>
      <c r="U123" s="40"/>
      <c r="V123" s="40"/>
      <c r="W123" s="40"/>
      <c r="X123" s="40"/>
      <c r="Y123" s="40"/>
      <c r="Z123" s="40"/>
      <c r="AA123" s="45" t="s">
        <v>44</v>
      </c>
      <c r="AB123" s="45"/>
      <c r="AC123" s="45"/>
    </row>
    <row r="124" spans="15:30" x14ac:dyDescent="0.25">
      <c r="O124" s="43" t="s">
        <v>47</v>
      </c>
      <c r="P124" s="43"/>
      <c r="Q124" s="43"/>
      <c r="R124" s="43"/>
      <c r="S124" s="43"/>
      <c r="T124" s="43"/>
      <c r="U124" s="43"/>
      <c r="V124" s="43"/>
      <c r="W124" s="43"/>
      <c r="X124" s="43"/>
      <c r="Y124" s="43"/>
      <c r="Z124" s="43"/>
      <c r="AA124" s="43"/>
      <c r="AB124" s="43"/>
      <c r="AC124" s="43"/>
    </row>
    <row r="125" spans="15:30" x14ac:dyDescent="0.25">
      <c r="O125" s="43"/>
      <c r="P125" s="43"/>
      <c r="Q125" s="43"/>
      <c r="R125" s="43"/>
      <c r="S125" s="43"/>
      <c r="T125" s="43"/>
      <c r="U125" s="43"/>
      <c r="V125" s="43"/>
      <c r="W125" s="43"/>
      <c r="X125" s="43"/>
      <c r="Y125" s="43"/>
      <c r="Z125" s="43"/>
      <c r="AA125" s="43"/>
      <c r="AB125" s="43"/>
      <c r="AC125" s="43"/>
    </row>
    <row r="126" spans="15:30" x14ac:dyDescent="0.25">
      <c r="O126" s="43"/>
      <c r="P126" s="43"/>
      <c r="Q126" s="43"/>
      <c r="R126" s="43"/>
      <c r="S126" s="43"/>
      <c r="T126" s="43"/>
      <c r="U126" s="43"/>
      <c r="V126" s="43"/>
      <c r="W126" s="43"/>
      <c r="X126" s="43"/>
      <c r="Y126" s="43"/>
      <c r="Z126" s="43"/>
      <c r="AA126" s="43"/>
      <c r="AB126" s="43"/>
      <c r="AC126" s="43"/>
    </row>
    <row r="127" spans="15:30" x14ac:dyDescent="0.25">
      <c r="O127" s="43"/>
      <c r="P127" s="43"/>
      <c r="Q127" s="43"/>
      <c r="R127" s="43"/>
      <c r="S127" s="43"/>
      <c r="T127" s="43"/>
      <c r="U127" s="43"/>
      <c r="V127" s="43"/>
      <c r="W127" s="43"/>
      <c r="X127" s="43"/>
      <c r="Y127" s="43"/>
      <c r="Z127" s="43"/>
      <c r="AA127" s="43"/>
      <c r="AB127" s="43"/>
      <c r="AC127" s="43"/>
    </row>
    <row r="128" spans="15:30" x14ac:dyDescent="0.25">
      <c r="O128" s="43"/>
      <c r="P128" s="43"/>
      <c r="Q128" s="43"/>
      <c r="R128" s="43"/>
      <c r="S128" s="43"/>
      <c r="T128" s="43"/>
      <c r="U128" s="43"/>
      <c r="V128" s="43"/>
      <c r="W128" s="43"/>
      <c r="X128" s="43"/>
      <c r="Y128" s="43"/>
      <c r="Z128" s="43"/>
      <c r="AA128" s="43"/>
      <c r="AB128" s="43"/>
      <c r="AC128" s="43"/>
    </row>
    <row r="129" spans="15:29" x14ac:dyDescent="0.25">
      <c r="O129" s="43"/>
      <c r="P129" s="43"/>
      <c r="Q129" s="43"/>
      <c r="R129" s="43"/>
      <c r="S129" s="43"/>
      <c r="T129" s="43"/>
      <c r="U129" s="43"/>
      <c r="V129" s="43"/>
      <c r="W129" s="43"/>
      <c r="X129" s="43"/>
      <c r="Y129" s="43"/>
      <c r="Z129" s="43"/>
      <c r="AA129" s="43"/>
      <c r="AB129" s="43"/>
      <c r="AC129" s="43"/>
    </row>
  </sheetData>
  <mergeCells count="16">
    <mergeCell ref="M58:M75"/>
    <mergeCell ref="M39:M56"/>
    <mergeCell ref="B1:G1"/>
    <mergeCell ref="I1:L1"/>
    <mergeCell ref="M21:M38"/>
    <mergeCell ref="M3:M20"/>
    <mergeCell ref="AA123:AC123"/>
    <mergeCell ref="O124:AC129"/>
    <mergeCell ref="X101:AC102"/>
    <mergeCell ref="O103:AC106"/>
    <mergeCell ref="X107:AC107"/>
    <mergeCell ref="O108:AC111"/>
    <mergeCell ref="Y112:AC112"/>
    <mergeCell ref="O113:AC116"/>
    <mergeCell ref="Z117:AC117"/>
    <mergeCell ref="O118:AC122"/>
  </mergeCells>
  <pageMargins left="0.7" right="0.7" top="0.75" bottom="0.75" header="0.3" footer="0.3"/>
  <pageSetup scale="47" orientation="portrait" r:id="rId1"/>
  <rowBreaks count="1" manualBreakCount="1">
    <brk id="81" max="32" man="1"/>
  </rowBreaks>
  <colBreaks count="1" manualBreakCount="1">
    <brk id="13" max="152" man="1"/>
  </col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Button1_Click">
                <anchor moveWithCells="1" sizeWithCells="1">
                  <from>
                    <xdr:col>0</xdr:col>
                    <xdr:colOff>828675</xdr:colOff>
                    <xdr:row>77</xdr:row>
                    <xdr:rowOff>19050</xdr:rowOff>
                  </from>
                  <to>
                    <xdr:col>5</xdr:col>
                    <xdr:colOff>219075</xdr:colOff>
                    <xdr:row>79</xdr:row>
                    <xdr:rowOff>123825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masoudie</dc:creator>
  <cp:lastModifiedBy>mohammad masoudie</cp:lastModifiedBy>
  <cp:lastPrinted>2020-07-03T18:58:02Z</cp:lastPrinted>
  <dcterms:created xsi:type="dcterms:W3CDTF">2020-06-14T10:59:01Z</dcterms:created>
  <dcterms:modified xsi:type="dcterms:W3CDTF">2020-07-03T18:58:26Z</dcterms:modified>
</cp:coreProperties>
</file>