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pivotTables/pivotTable2.xml" ContentType="application/vnd.openxmlformats-officedocument.spreadsheetml.pivotTable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EVEN\Desktop\"/>
    </mc:Choice>
  </mc:AlternateContent>
  <bookViews>
    <workbookView xWindow="0" yWindow="0" windowWidth="7470" windowHeight="6120" activeTab="5"/>
  </bookViews>
  <sheets>
    <sheet name="Sheet1" sheetId="1" r:id="rId1"/>
    <sheet name="Sheet3" sheetId="3" r:id="rId2"/>
    <sheet name="Sheet4" sheetId="12" r:id="rId3"/>
    <sheet name="Sheet2" sheetId="2" r:id="rId4"/>
    <sheet name="Sheet7" sheetId="7" r:id="rId5"/>
    <sheet name="Sheet5" sheetId="13" r:id="rId6"/>
  </sheets>
  <definedNames>
    <definedName name="_xlnm._FilterDatabase" localSheetId="0" hidden="1">Sheet1!$A$1:$J$449</definedName>
  </definedNames>
  <calcPr calcId="162913"/>
  <pivotCaches>
    <pivotCache cacheId="0" r:id="rId7"/>
    <pivotCache cacheId="4" r:id="rId8"/>
  </pivotCaches>
  <fileRecoveryPr repairLoad="1"/>
</workbook>
</file>

<file path=xl/calcChain.xml><?xml version="1.0" encoding="utf-8"?>
<calcChain xmlns="http://schemas.openxmlformats.org/spreadsheetml/2006/main">
  <c r="B14" i="13" l="1"/>
  <c r="C14" i="13"/>
  <c r="D14" i="13"/>
  <c r="B15" i="13"/>
  <c r="C15" i="13"/>
  <c r="D15" i="13"/>
  <c r="B16" i="13"/>
  <c r="C16" i="13"/>
  <c r="D16" i="13"/>
  <c r="B17" i="13"/>
  <c r="C17" i="13"/>
  <c r="D17" i="13"/>
  <c r="B18" i="13"/>
  <c r="C18" i="13"/>
  <c r="D18" i="13"/>
  <c r="B4" i="13"/>
  <c r="C4" i="13"/>
  <c r="D4" i="13"/>
  <c r="E4" i="13" s="1"/>
  <c r="B5" i="13"/>
  <c r="E5" i="13" s="1"/>
  <c r="C5" i="13"/>
  <c r="D5" i="13"/>
  <c r="B6" i="13"/>
  <c r="E6" i="13" s="1"/>
  <c r="C6" i="13"/>
  <c r="D6" i="13"/>
  <c r="B7" i="13"/>
  <c r="E7" i="13" s="1"/>
  <c r="C7" i="13"/>
  <c r="D7" i="13"/>
  <c r="B8" i="13"/>
  <c r="E8" i="13" s="1"/>
  <c r="C8" i="13"/>
  <c r="D8" i="13"/>
  <c r="C12" i="13"/>
  <c r="D12" i="13"/>
  <c r="B12" i="13"/>
  <c r="E3" i="13"/>
  <c r="E2" i="13"/>
  <c r="C5" i="3"/>
  <c r="D5" i="3"/>
  <c r="E5" i="3"/>
  <c r="F5" i="3"/>
  <c r="G5" i="3"/>
  <c r="H5" i="3"/>
  <c r="B5" i="3"/>
  <c r="D3" i="13"/>
  <c r="D2" i="13"/>
  <c r="C3" i="13"/>
  <c r="C2" i="13"/>
  <c r="B3" i="13"/>
  <c r="B2" i="13"/>
  <c r="C22" i="2"/>
  <c r="D22" i="2"/>
  <c r="E22" i="2"/>
  <c r="F22" i="2"/>
  <c r="G22" i="2"/>
  <c r="H22" i="2"/>
  <c r="I22" i="2"/>
  <c r="C23" i="2"/>
  <c r="D23" i="2"/>
  <c r="E23" i="2"/>
  <c r="F23" i="2"/>
  <c r="G23" i="2"/>
  <c r="H23" i="2"/>
  <c r="I23" i="2"/>
  <c r="C24" i="2"/>
  <c r="D24" i="2"/>
  <c r="E24" i="2"/>
  <c r="F24" i="2"/>
  <c r="G24" i="2"/>
  <c r="H24" i="2"/>
  <c r="I24" i="2"/>
  <c r="C25" i="2"/>
  <c r="D25" i="2"/>
  <c r="E25" i="2"/>
  <c r="F25" i="2"/>
  <c r="G25" i="2"/>
  <c r="H25" i="2"/>
  <c r="I25" i="2"/>
  <c r="C26" i="2"/>
  <c r="D26" i="2"/>
  <c r="E26" i="2"/>
  <c r="F26" i="2"/>
  <c r="G26" i="2"/>
  <c r="H26" i="2"/>
  <c r="I26" i="2"/>
  <c r="C27" i="2"/>
  <c r="D27" i="2"/>
  <c r="E27" i="2"/>
  <c r="F27" i="2"/>
  <c r="G27" i="2"/>
  <c r="H27" i="2"/>
  <c r="I27" i="2"/>
  <c r="C28" i="2"/>
  <c r="D28" i="2"/>
  <c r="E28" i="2"/>
  <c r="F28" i="2"/>
  <c r="G28" i="2"/>
  <c r="H28" i="2"/>
  <c r="I28" i="2"/>
  <c r="C29" i="2"/>
  <c r="D29" i="2"/>
  <c r="E29" i="2"/>
  <c r="F29" i="2"/>
  <c r="G29" i="2"/>
  <c r="H29" i="2"/>
  <c r="I29" i="2"/>
  <c r="C30" i="2"/>
  <c r="D30" i="2"/>
  <c r="E30" i="2"/>
  <c r="F30" i="2"/>
  <c r="G30" i="2"/>
  <c r="H30" i="2"/>
  <c r="I30" i="2"/>
  <c r="C31" i="2"/>
  <c r="D31" i="2"/>
  <c r="E31" i="2"/>
  <c r="F31" i="2"/>
  <c r="G31" i="2"/>
  <c r="H31" i="2"/>
  <c r="I31" i="2"/>
  <c r="C32" i="2"/>
  <c r="D32" i="2"/>
  <c r="E32" i="2"/>
  <c r="F32" i="2"/>
  <c r="G32" i="2"/>
  <c r="H32" i="2"/>
  <c r="I32" i="2"/>
  <c r="C33" i="2"/>
  <c r="D33" i="2"/>
  <c r="E33" i="2"/>
  <c r="F33" i="2"/>
  <c r="G33" i="2"/>
  <c r="H33" i="2"/>
  <c r="I33" i="2"/>
  <c r="C4" i="2"/>
  <c r="D4" i="2"/>
  <c r="E4" i="2"/>
  <c r="F4" i="2"/>
  <c r="G4" i="2"/>
  <c r="H4" i="2"/>
  <c r="I4" i="2"/>
  <c r="C5" i="2"/>
  <c r="D5" i="2"/>
  <c r="E5" i="2"/>
  <c r="F5" i="2"/>
  <c r="G5" i="2"/>
  <c r="H5" i="2"/>
  <c r="I5" i="2"/>
  <c r="C6" i="2"/>
  <c r="D6" i="2"/>
  <c r="E6" i="2"/>
  <c r="F6" i="2"/>
  <c r="G6" i="2"/>
  <c r="H6" i="2"/>
  <c r="I6" i="2"/>
  <c r="C7" i="2"/>
  <c r="D7" i="2"/>
  <c r="E7" i="2"/>
  <c r="F7" i="2"/>
  <c r="G7" i="2"/>
  <c r="H7" i="2"/>
  <c r="I7" i="2"/>
  <c r="C8" i="2"/>
  <c r="D8" i="2"/>
  <c r="E8" i="2"/>
  <c r="F8" i="2"/>
  <c r="G8" i="2"/>
  <c r="H8" i="2"/>
  <c r="I8" i="2"/>
  <c r="C9" i="2"/>
  <c r="D9" i="2"/>
  <c r="E9" i="2"/>
  <c r="F9" i="2"/>
  <c r="G9" i="2"/>
  <c r="H9" i="2"/>
  <c r="I9" i="2"/>
  <c r="C10" i="2"/>
  <c r="D10" i="2"/>
  <c r="E10" i="2"/>
  <c r="F10" i="2"/>
  <c r="G10" i="2"/>
  <c r="H10" i="2"/>
  <c r="I10" i="2"/>
  <c r="C11" i="2"/>
  <c r="D11" i="2"/>
  <c r="E11" i="2"/>
  <c r="F11" i="2"/>
  <c r="G11" i="2"/>
  <c r="H11" i="2"/>
  <c r="I11" i="2"/>
  <c r="C12" i="2"/>
  <c r="D12" i="2"/>
  <c r="E12" i="2"/>
  <c r="F12" i="2"/>
  <c r="G12" i="2"/>
  <c r="H12" i="2"/>
  <c r="I12" i="2"/>
  <c r="C13" i="2"/>
  <c r="D13" i="2"/>
  <c r="E13" i="2"/>
  <c r="F13" i="2"/>
  <c r="G13" i="2"/>
  <c r="H13" i="2"/>
  <c r="I13" i="2"/>
  <c r="C14" i="2"/>
  <c r="D14" i="2"/>
  <c r="E14" i="2"/>
  <c r="F14" i="2"/>
  <c r="G14" i="2"/>
  <c r="H14" i="2"/>
  <c r="I14" i="2"/>
  <c r="C15" i="2"/>
  <c r="D15" i="2"/>
  <c r="E15" i="2"/>
  <c r="F15" i="2"/>
  <c r="G15" i="2"/>
  <c r="H15" i="2"/>
  <c r="I15" i="2"/>
  <c r="I3" i="2" l="1"/>
  <c r="I21" i="2" s="1"/>
  <c r="H3" i="2"/>
  <c r="H21" i="2" s="1"/>
  <c r="G3" i="2"/>
  <c r="G21" i="2" s="1"/>
  <c r="F3" i="2"/>
  <c r="F21" i="2" s="1"/>
  <c r="E3" i="2"/>
  <c r="E21" i="2" s="1"/>
  <c r="D3" i="2"/>
  <c r="D21" i="2" s="1"/>
  <c r="C3" i="2"/>
  <c r="C21" i="2" s="1"/>
  <c r="I2" i="2"/>
  <c r="I20" i="2" s="1"/>
  <c r="H2" i="2"/>
  <c r="H20" i="2" s="1"/>
  <c r="G2" i="2"/>
  <c r="G20" i="2" s="1"/>
  <c r="F2" i="2"/>
  <c r="F20" i="2" s="1"/>
  <c r="E2" i="2"/>
  <c r="E20" i="2" s="1"/>
  <c r="D2" i="2"/>
  <c r="D20" i="2" s="1"/>
  <c r="C2" i="2"/>
  <c r="C20" i="2" s="1"/>
  <c r="H12" i="3"/>
  <c r="G12" i="3"/>
  <c r="F12" i="3"/>
  <c r="E12" i="3"/>
  <c r="D12" i="3"/>
  <c r="C12" i="3"/>
  <c r="B12" i="3"/>
  <c r="H11" i="3"/>
  <c r="G11" i="3"/>
  <c r="F11" i="3"/>
  <c r="E11" i="3"/>
  <c r="D11" i="3"/>
  <c r="C11" i="3"/>
  <c r="B11" i="3"/>
  <c r="H10" i="3"/>
  <c r="G10" i="3"/>
  <c r="F10" i="3"/>
  <c r="E10" i="3"/>
  <c r="D10" i="3"/>
  <c r="C10" i="3"/>
  <c r="B10" i="3"/>
  <c r="H4" i="3"/>
  <c r="G4" i="3"/>
  <c r="F4" i="3"/>
  <c r="E4" i="3"/>
  <c r="D4" i="3"/>
  <c r="C4" i="3"/>
  <c r="B4" i="3"/>
  <c r="H3" i="3"/>
  <c r="G3" i="3"/>
  <c r="F3" i="3"/>
  <c r="E3" i="3"/>
  <c r="D3" i="3"/>
  <c r="C3" i="3"/>
  <c r="B3" i="3"/>
  <c r="H2" i="3"/>
  <c r="G2" i="3"/>
  <c r="F2" i="3"/>
  <c r="E2" i="3"/>
  <c r="D2" i="3"/>
  <c r="C2" i="3"/>
  <c r="B2" i="3"/>
  <c r="H342" i="1"/>
</calcChain>
</file>

<file path=xl/sharedStrings.xml><?xml version="1.0" encoding="utf-8"?>
<sst xmlns="http://schemas.openxmlformats.org/spreadsheetml/2006/main" count="985" uniqueCount="23">
  <si>
    <t>شناسه جمله</t>
  </si>
  <si>
    <t>دسته</t>
  </si>
  <si>
    <t>گوینده</t>
  </si>
  <si>
    <t>خطای علائم نگارشی</t>
  </si>
  <si>
    <t>خطای اعراب</t>
  </si>
  <si>
    <t>خطای پیاده سازی اشتباه</t>
  </si>
  <si>
    <t>خطای بیشتر از ۵۰ کلمه</t>
  </si>
  <si>
    <t>خطای کمتر از ۱۰ کلمه</t>
  </si>
  <si>
    <t>خطای اعداد به رقم</t>
  </si>
  <si>
    <t>خطای کلمات دخیل</t>
  </si>
  <si>
    <t>الف</t>
  </si>
  <si>
    <t>*</t>
  </si>
  <si>
    <t>ب</t>
  </si>
  <si>
    <t>ج</t>
  </si>
  <si>
    <t>Row Labels</t>
  </si>
  <si>
    <t xml:space="preserve"> خطای کمتر از ۱۰ کلمه</t>
  </si>
  <si>
    <t xml:space="preserve"> خطای علائم نگارشی</t>
  </si>
  <si>
    <t xml:space="preserve"> خطای اعراب</t>
  </si>
  <si>
    <t xml:space="preserve"> خطای پیاده سازی اشتباه</t>
  </si>
  <si>
    <t xml:space="preserve"> خطای اعداد به رقم</t>
  </si>
  <si>
    <t xml:space="preserve"> خطای بیشتر از ۵۰ کلمه</t>
  </si>
  <si>
    <t xml:space="preserve"> خطای کلمات دخیل</t>
  </si>
  <si>
    <t>مجموع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</si>
</sst>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0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theme="0"/>
        <bgColor indexed="64"/>
      </patternFill>
    </fill>
    <fill>
      <patternFill patternType="solid">
        <fgColor theme="2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rgb="FFD9D9D9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6">
    <xf numFmtId="0" fontId="0" fillId="0" borderId="0" xfId="0" applyFont="1" applyAlignment="1"/>
    <xf numFmtId="0" fontId="1" fillId="2" borderId="0" xfId="0" applyFont="1" applyFill="1" applyAlignment="1">
      <alignment horizontal="right" vertical="top" wrapText="1" readingOrder="2"/>
    </xf>
    <xf numFmtId="0" fontId="1" fillId="2" borderId="0" xfId="0" applyFont="1" applyFill="1"/>
    <xf numFmtId="0" fontId="1" fillId="0" borderId="0" xfId="0" applyFont="1" applyAlignment="1"/>
    <xf numFmtId="0" fontId="1" fillId="0" borderId="0" xfId="0" applyFont="1" applyAlignment="1"/>
    <xf numFmtId="0" fontId="0" fillId="3" borderId="0" xfId="0" applyFont="1" applyFill="1" applyAlignment="1"/>
    <xf numFmtId="10" fontId="0" fillId="3" borderId="0" xfId="0" applyNumberFormat="1" applyFont="1" applyFill="1" applyAlignment="1"/>
    <xf numFmtId="0" fontId="0" fillId="0" borderId="0" xfId="0" applyFont="1" applyFill="1" applyAlignment="1"/>
    <xf numFmtId="0" fontId="0" fillId="0" borderId="0" xfId="0" applyFont="1" applyFill="1" applyAlignment="1">
      <alignment horizontal="left"/>
    </xf>
    <xf numFmtId="10" fontId="0" fillId="0" borderId="0" xfId="0" applyNumberFormat="1" applyFont="1" applyFill="1" applyAlignment="1"/>
    <xf numFmtId="0" fontId="0" fillId="0" borderId="0" xfId="0" applyFont="1" applyFill="1" applyAlignment="1">
      <alignment horizontal="right"/>
    </xf>
    <xf numFmtId="0" fontId="1" fillId="3" borderId="0" xfId="0" applyFont="1" applyFill="1" applyAlignment="1">
      <alignment horizontal="center" vertical="center" wrapText="1" readingOrder="2"/>
    </xf>
    <xf numFmtId="10" fontId="0" fillId="3" borderId="0" xfId="1" applyNumberFormat="1" applyFont="1" applyFill="1" applyAlignment="1"/>
    <xf numFmtId="0" fontId="1" fillId="4" borderId="0" xfId="0" applyFont="1" applyFill="1" applyAlignment="1">
      <alignment horizontal="center" vertical="center" wrapText="1" readingOrder="2"/>
    </xf>
    <xf numFmtId="0" fontId="1" fillId="5" borderId="0" xfId="0" applyFont="1" applyFill="1" applyAlignment="1">
      <alignment horizontal="center" vertical="center" wrapText="1" readingOrder="2"/>
    </xf>
    <xf numFmtId="0" fontId="0" fillId="4" borderId="0" xfId="0" applyFont="1" applyFill="1" applyAlignment="1"/>
    <xf numFmtId="10" fontId="0" fillId="4" borderId="0" xfId="1" applyNumberFormat="1" applyFont="1" applyFill="1" applyAlignment="1"/>
    <xf numFmtId="0" fontId="3" fillId="6" borderId="0" xfId="0" applyFont="1" applyFill="1" applyAlignment="1">
      <alignment horizontal="center" vertical="center" wrapText="1" readingOrder="2"/>
    </xf>
    <xf numFmtId="0" fontId="0" fillId="3" borderId="0" xfId="0" applyFont="1" applyFill="1" applyAlignment="1">
      <alignment horizontal="center" vertical="center"/>
    </xf>
    <xf numFmtId="10" fontId="0" fillId="3" borderId="0" xfId="1" applyNumberFormat="1" applyFont="1" applyFill="1" applyAlignment="1">
      <alignment horizontal="center" vertical="center"/>
    </xf>
    <xf numFmtId="0" fontId="3" fillId="7" borderId="0" xfId="0" applyFont="1" applyFill="1" applyAlignment="1">
      <alignment horizontal="center" vertical="center" wrapText="1" readingOrder="2"/>
    </xf>
    <xf numFmtId="0" fontId="0" fillId="4" borderId="0" xfId="0" applyFont="1" applyFill="1" applyAlignment="1">
      <alignment horizontal="center" vertical="center"/>
    </xf>
    <xf numFmtId="10" fontId="0" fillId="4" borderId="0" xfId="1" applyNumberFormat="1" applyFont="1" applyFill="1" applyAlignment="1">
      <alignment horizontal="center" vertical="center"/>
    </xf>
    <xf numFmtId="0" fontId="0" fillId="3" borderId="0" xfId="0" applyFont="1" applyFill="1" applyAlignment="1">
      <alignment horizontal="right"/>
    </xf>
    <xf numFmtId="0" fontId="4" fillId="3" borderId="0" xfId="0" applyNumberFormat="1" applyFont="1" applyFill="1" applyAlignment="1"/>
    <xf numFmtId="0" fontId="0" fillId="3" borderId="0" xfId="0" applyFont="1" applyFill="1" applyAlignment="1">
      <alignment horizontal="right" indent="1"/>
    </xf>
    <xf numFmtId="10" fontId="4" fillId="3" borderId="0" xfId="0" applyNumberFormat="1" applyFont="1" applyFill="1" applyAlignment="1"/>
    <xf numFmtId="0" fontId="0" fillId="3" borderId="0" xfId="0" applyFont="1" applyFill="1" applyAlignment="1">
      <alignment horizontal="left" indent="1"/>
    </xf>
    <xf numFmtId="0" fontId="6" fillId="4" borderId="0" xfId="0" applyFont="1" applyFill="1" applyAlignment="1"/>
    <xf numFmtId="0" fontId="3" fillId="4" borderId="0" xfId="0" applyFont="1" applyFill="1" applyAlignment="1">
      <alignment horizontal="center" vertical="center" wrapText="1" readingOrder="2"/>
    </xf>
    <xf numFmtId="9" fontId="0" fillId="4" borderId="0" xfId="1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 wrapText="1" readingOrder="2"/>
    </xf>
    <xf numFmtId="0" fontId="6" fillId="5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 wrapText="1" readingOrder="2"/>
    </xf>
    <xf numFmtId="9" fontId="0" fillId="3" borderId="0" xfId="1" applyFont="1" applyFill="1" applyAlignment="1">
      <alignment horizontal="center" vertical="center"/>
    </xf>
    <xf numFmtId="0" fontId="5" fillId="5" borderId="0" xfId="0" applyFont="1" applyFill="1" applyAlignment="1">
      <alignment horizontal="center" vertical="center"/>
    </xf>
  </cellXfs>
  <cellStyles count="2">
    <cellStyle name="Normal" xfId="0" builtinId="0"/>
    <cellStyle name="Percent" xfId="1" builtinId="5"/>
  </cellStyles>
  <dxfs count="39"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numFmt numFmtId="14" formatCode="0.00%"/>
    </dxf>
    <dxf>
      <numFmt numFmtId="164" formatCode="0.0%"/>
    </dxf>
    <dxf>
      <numFmt numFmtId="13" formatCode="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[20220110_DataBatch_CPTest (Recovered).xlsx]Sheet4!PivotTable1</c:name>
    <c:fmtId val="0"/>
  </c:pivotSource>
  <c:chart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Sheet4!$B$3</c:f>
              <c:strCache>
                <c:ptCount val="1"/>
                <c:pt idx="0">
                  <c:v> خطای علائم نگارشی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strRef>
              <c:f>Sheet4!$A$4:$A$6</c:f>
              <c:strCache>
                <c:ptCount val="3"/>
                <c:pt idx="0">
                  <c:v>الف</c:v>
                </c:pt>
                <c:pt idx="1">
                  <c:v>ب</c:v>
                </c:pt>
                <c:pt idx="2">
                  <c:v>ج</c:v>
                </c:pt>
              </c:strCache>
            </c:strRef>
          </c:cat>
          <c:val>
            <c:numRef>
              <c:f>Sheet4!$B$4:$B$6</c:f>
              <c:numCache>
                <c:formatCode>0.00%</c:formatCode>
                <c:ptCount val="3"/>
                <c:pt idx="0">
                  <c:v>4.7619047619047616E-2</c:v>
                </c:pt>
                <c:pt idx="1">
                  <c:v>1.8181818181818181E-2</c:v>
                </c:pt>
                <c:pt idx="2">
                  <c:v>7.476635514018691E-2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97-485E-A845-0AAE339A5B69}"/>
            </c:ext>
          </c:extLst>
        </c:ser>
        <c:ser>
          <c:idx val="1"/>
          <c:order val="1"/>
          <c:tx>
            <c:strRef>
              <c:f>Sheet4!$C$3</c:f>
              <c:strCache>
                <c:ptCount val="1"/>
                <c:pt idx="0">
                  <c:v> خطای اعراب</c:v>
                </c:pt>
              </c:strCache>
            </c:strRef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cat>
            <c:strRef>
              <c:f>Sheet4!$A$4:$A$6</c:f>
              <c:strCache>
                <c:ptCount val="3"/>
                <c:pt idx="0">
                  <c:v>الف</c:v>
                </c:pt>
                <c:pt idx="1">
                  <c:v>ب</c:v>
                </c:pt>
                <c:pt idx="2">
                  <c:v>ج</c:v>
                </c:pt>
              </c:strCache>
            </c:strRef>
          </c:cat>
          <c:val>
            <c:numRef>
              <c:f>Sheet4!$C$4:$C$6</c:f>
              <c:numCache>
                <c:formatCode>0.00%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97-485E-A845-0AAE339A5B69}"/>
            </c:ext>
          </c:extLst>
        </c:ser>
        <c:ser>
          <c:idx val="2"/>
          <c:order val="2"/>
          <c:tx>
            <c:strRef>
              <c:f>Sheet4!$D$3</c:f>
              <c:strCache>
                <c:ptCount val="1"/>
                <c:pt idx="0">
                  <c:v> خطای پیاده سازی اشتباه</c:v>
                </c:pt>
              </c:strCache>
            </c:strRef>
          </c:tx>
          <c:spPr>
            <a:pattFill prst="narHorz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3"/>
              </a:innerShdw>
            </a:effectLst>
          </c:spPr>
          <c:invertIfNegative val="0"/>
          <c:cat>
            <c:strRef>
              <c:f>Sheet4!$A$4:$A$6</c:f>
              <c:strCache>
                <c:ptCount val="3"/>
                <c:pt idx="0">
                  <c:v>الف</c:v>
                </c:pt>
                <c:pt idx="1">
                  <c:v>ب</c:v>
                </c:pt>
                <c:pt idx="2">
                  <c:v>ج</c:v>
                </c:pt>
              </c:strCache>
            </c:strRef>
          </c:cat>
          <c:val>
            <c:numRef>
              <c:f>Sheet4!$D$4:$D$6</c:f>
              <c:numCache>
                <c:formatCode>0.00%</c:formatCode>
                <c:ptCount val="3"/>
                <c:pt idx="0">
                  <c:v>9.5238095238095233E-2</c:v>
                </c:pt>
                <c:pt idx="1">
                  <c:v>0.10909090909090909</c:v>
                </c:pt>
                <c:pt idx="2">
                  <c:v>5.6074766355140186E-2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97-485E-A845-0AAE339A5B69}"/>
            </c:ext>
          </c:extLst>
        </c:ser>
        <c:ser>
          <c:idx val="3"/>
          <c:order val="3"/>
          <c:tx>
            <c:strRef>
              <c:f>Sheet4!$E$3</c:f>
              <c:strCache>
                <c:ptCount val="1"/>
                <c:pt idx="0">
                  <c:v> خطای بیشتر از ۵۰ کلمه</c:v>
                </c:pt>
              </c:strCache>
            </c:strRef>
          </c:tx>
          <c:spPr>
            <a:pattFill prst="narHorz">
              <a:fgClr>
                <a:schemeClr val="accent4"/>
              </a:fgClr>
              <a:bgClr>
                <a:schemeClr val="accent4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4"/>
              </a:innerShdw>
            </a:effectLst>
          </c:spPr>
          <c:invertIfNegative val="0"/>
          <c:cat>
            <c:strRef>
              <c:f>Sheet4!$A$4:$A$6</c:f>
              <c:strCache>
                <c:ptCount val="3"/>
                <c:pt idx="0">
                  <c:v>الف</c:v>
                </c:pt>
                <c:pt idx="1">
                  <c:v>ب</c:v>
                </c:pt>
                <c:pt idx="2">
                  <c:v>ج</c:v>
                </c:pt>
              </c:strCache>
            </c:strRef>
          </c:cat>
          <c:val>
            <c:numRef>
              <c:f>Sheet4!$E$4:$E$6</c:f>
              <c:numCache>
                <c:formatCode>0.00%</c:formatCode>
                <c:ptCount val="3"/>
                <c:pt idx="0">
                  <c:v>3.896103896103896E-2</c:v>
                </c:pt>
                <c:pt idx="1">
                  <c:v>0</c:v>
                </c:pt>
                <c:pt idx="2">
                  <c:v>8.4112149532710276E-2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F97-485E-A845-0AAE339A5B69}"/>
            </c:ext>
          </c:extLst>
        </c:ser>
        <c:ser>
          <c:idx val="4"/>
          <c:order val="4"/>
          <c:tx>
            <c:strRef>
              <c:f>Sheet4!$F$3</c:f>
              <c:strCache>
                <c:ptCount val="1"/>
                <c:pt idx="0">
                  <c:v> خطای اعداد به رقم</c:v>
                </c:pt>
              </c:strCache>
            </c:strRef>
          </c:tx>
          <c:spPr>
            <a:pattFill prst="narHorz">
              <a:fgClr>
                <a:schemeClr val="accent5"/>
              </a:fgClr>
              <a:bgClr>
                <a:schemeClr val="accent5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5"/>
              </a:innerShdw>
            </a:effectLst>
          </c:spPr>
          <c:invertIfNegative val="0"/>
          <c:cat>
            <c:strRef>
              <c:f>Sheet4!$A$4:$A$6</c:f>
              <c:strCache>
                <c:ptCount val="3"/>
                <c:pt idx="0">
                  <c:v>الف</c:v>
                </c:pt>
                <c:pt idx="1">
                  <c:v>ب</c:v>
                </c:pt>
                <c:pt idx="2">
                  <c:v>ج</c:v>
                </c:pt>
              </c:strCache>
            </c:strRef>
          </c:cat>
          <c:val>
            <c:numRef>
              <c:f>Sheet4!$F$4:$F$6</c:f>
              <c:numCache>
                <c:formatCode>0.00%</c:formatCode>
                <c:ptCount val="3"/>
                <c:pt idx="0">
                  <c:v>0.29004329004329005</c:v>
                </c:pt>
                <c:pt idx="1">
                  <c:v>0.16363636363636364</c:v>
                </c:pt>
                <c:pt idx="2">
                  <c:v>0.11214953271028037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F97-485E-A845-0AAE339A5B69}"/>
            </c:ext>
          </c:extLst>
        </c:ser>
        <c:ser>
          <c:idx val="5"/>
          <c:order val="5"/>
          <c:tx>
            <c:strRef>
              <c:f>Sheet4!$G$3</c:f>
              <c:strCache>
                <c:ptCount val="1"/>
                <c:pt idx="0">
                  <c:v> خطای کمتر از ۱۰ کلمه</c:v>
                </c:pt>
              </c:strCache>
            </c:strRef>
          </c:tx>
          <c:spPr>
            <a:pattFill prst="narHorz">
              <a:fgClr>
                <a:schemeClr val="accent6"/>
              </a:fgClr>
              <a:bgClr>
                <a:schemeClr val="accent6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invertIfNegative val="0"/>
          <c:cat>
            <c:strRef>
              <c:f>Sheet4!$A$4:$A$6</c:f>
              <c:strCache>
                <c:ptCount val="3"/>
                <c:pt idx="0">
                  <c:v>الف</c:v>
                </c:pt>
                <c:pt idx="1">
                  <c:v>ب</c:v>
                </c:pt>
                <c:pt idx="2">
                  <c:v>ج</c:v>
                </c:pt>
              </c:strCache>
            </c:strRef>
          </c:cat>
          <c:val>
            <c:numRef>
              <c:f>Sheet4!$G$4:$G$6</c:f>
              <c:numCache>
                <c:formatCode>0.00%</c:formatCode>
                <c:ptCount val="3"/>
                <c:pt idx="0">
                  <c:v>6.4935064935064929E-2</c:v>
                </c:pt>
                <c:pt idx="1">
                  <c:v>0.55454545454545456</c:v>
                </c:pt>
                <c:pt idx="2">
                  <c:v>0.19626168224299065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F97-485E-A845-0AAE339A5B69}"/>
            </c:ext>
          </c:extLst>
        </c:ser>
        <c:ser>
          <c:idx val="6"/>
          <c:order val="6"/>
          <c:tx>
            <c:strRef>
              <c:f>Sheet4!$H$3</c:f>
              <c:strCache>
                <c:ptCount val="1"/>
                <c:pt idx="0">
                  <c:v> خطای کلمات دخیل</c:v>
                </c:pt>
              </c:strCache>
            </c:strRef>
          </c:tx>
          <c:spPr>
            <a:pattFill prst="narHorz">
              <a:fgClr>
                <a:schemeClr val="accent1">
                  <a:lumMod val="60000"/>
                </a:schemeClr>
              </a:fgClr>
              <a:bgClr>
                <a:schemeClr val="accent1">
                  <a:lumMod val="60000"/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>
                  <a:lumMod val="60000"/>
                </a:schemeClr>
              </a:innerShdw>
            </a:effectLst>
          </c:spPr>
          <c:invertIfNegative val="0"/>
          <c:cat>
            <c:strRef>
              <c:f>Sheet4!$A$4:$A$6</c:f>
              <c:strCache>
                <c:ptCount val="3"/>
                <c:pt idx="0">
                  <c:v>الف</c:v>
                </c:pt>
                <c:pt idx="1">
                  <c:v>ب</c:v>
                </c:pt>
                <c:pt idx="2">
                  <c:v>ج</c:v>
                </c:pt>
              </c:strCache>
            </c:strRef>
          </c:cat>
          <c:val>
            <c:numRef>
              <c:f>Sheet4!$H$4:$H$6</c:f>
              <c:numCache>
                <c:formatCode>0.00%</c:formatCode>
                <c:ptCount val="3"/>
                <c:pt idx="0">
                  <c:v>0.29870129870129869</c:v>
                </c:pt>
                <c:pt idx="1">
                  <c:v>0.32727272727272727</c:v>
                </c:pt>
                <c:pt idx="2">
                  <c:v>0.32710280373831774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F97-485E-A845-0AAE339A5B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392062096"/>
        <c:axId val="392060128"/>
      </c:barChart>
      <c:catAx>
        <c:axId val="392062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060128"/>
        <c:crosses val="autoZero"/>
        <c:auto val="1"/>
        <c:lblAlgn val="ctr"/>
        <c:lblOffset val="100"/>
        <c:noMultiLvlLbl val="0"/>
      </c:catAx>
      <c:valAx>
        <c:axId val="392060128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062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[20220110_DataBatch_CPTest (Recovered).xlsx]Sheet7!PivotTable4</c:name>
    <c:fmtId val="0"/>
  </c:pivotSource>
  <c:chart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circle"/>
          <c:size val="6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circle"/>
          <c:size val="6"/>
          <c:spPr>
            <a:solidFill>
              <a:schemeClr val="accent2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circle"/>
          <c:size val="6"/>
          <c:spPr>
            <a:solidFill>
              <a:schemeClr val="accent3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circle"/>
          <c:size val="6"/>
          <c:spPr>
            <a:solidFill>
              <a:schemeClr val="accent4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circle"/>
          <c:size val="6"/>
          <c:spPr>
            <a:solidFill>
              <a:schemeClr val="accent5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circle"/>
          <c:size val="6"/>
          <c:spPr>
            <a:solidFill>
              <a:schemeClr val="accent6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circle"/>
          <c:size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Sheet7!$B$1</c:f>
              <c:strCache>
                <c:ptCount val="1"/>
                <c:pt idx="0">
                  <c:v> خطای علائم نگارشی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multiLvlStrRef>
              <c:f>Sheet7!$A$2:$A$18</c:f>
              <c:multiLvlStrCache>
                <c:ptCount val="1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</c:v>
                  </c:pt>
                  <c:pt idx="10">
                    <c:v>1</c:v>
                  </c:pt>
                  <c:pt idx="11">
                    <c:v>2</c:v>
                  </c:pt>
                  <c:pt idx="12">
                    <c:v>3</c:v>
                  </c:pt>
                  <c:pt idx="13">
                    <c:v>5</c:v>
                  </c:pt>
                </c:lvl>
                <c:lvl>
                  <c:pt idx="0">
                    <c:v>الف</c:v>
                  </c:pt>
                  <c:pt idx="9">
                    <c:v>ب</c:v>
                  </c:pt>
                  <c:pt idx="10">
                    <c:v>ج</c:v>
                  </c:pt>
                </c:lvl>
              </c:multiLvlStrCache>
            </c:multiLvlStrRef>
          </c:cat>
          <c:val>
            <c:numRef>
              <c:f>Sheet7!$B$2:$B$18</c:f>
              <c:numCache>
                <c:formatCode>0.00%</c:formatCode>
                <c:ptCount val="14"/>
                <c:pt idx="0">
                  <c:v>9.375E-2</c:v>
                </c:pt>
                <c:pt idx="1">
                  <c:v>3.5714285714285712E-2</c:v>
                </c:pt>
                <c:pt idx="2">
                  <c:v>5.2631578947368418E-2</c:v>
                </c:pt>
                <c:pt idx="3">
                  <c:v>0</c:v>
                </c:pt>
                <c:pt idx="4">
                  <c:v>2.1739130434782608E-2</c:v>
                </c:pt>
                <c:pt idx="5">
                  <c:v>0.16666666666666666</c:v>
                </c:pt>
                <c:pt idx="6">
                  <c:v>8.3333333333333329E-2</c:v>
                </c:pt>
                <c:pt idx="7">
                  <c:v>2.8571428571428571E-2</c:v>
                </c:pt>
                <c:pt idx="8">
                  <c:v>0</c:v>
                </c:pt>
                <c:pt idx="9">
                  <c:v>1.8181818181818181E-2</c:v>
                </c:pt>
                <c:pt idx="10">
                  <c:v>0.16</c:v>
                </c:pt>
                <c:pt idx="11">
                  <c:v>2.9411764705882353E-2</c:v>
                </c:pt>
                <c:pt idx="12">
                  <c:v>0.1111111111111111</c:v>
                </c:pt>
                <c:pt idx="13">
                  <c:v>3.3333333333333333E-2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B4-45D3-A208-055CD1AF7957}"/>
            </c:ext>
          </c:extLst>
        </c:ser>
        <c:ser>
          <c:idx val="1"/>
          <c:order val="1"/>
          <c:tx>
            <c:strRef>
              <c:f>Sheet7!$C$1</c:f>
              <c:strCache>
                <c:ptCount val="1"/>
                <c:pt idx="0">
                  <c:v> خطای بیشتر از ۵۰ کلمه</c:v>
                </c:pt>
              </c:strCache>
            </c:strRef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cat>
            <c:multiLvlStrRef>
              <c:f>Sheet7!$A$2:$A$18</c:f>
              <c:multiLvlStrCache>
                <c:ptCount val="1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</c:v>
                  </c:pt>
                  <c:pt idx="10">
                    <c:v>1</c:v>
                  </c:pt>
                  <c:pt idx="11">
                    <c:v>2</c:v>
                  </c:pt>
                  <c:pt idx="12">
                    <c:v>3</c:v>
                  </c:pt>
                  <c:pt idx="13">
                    <c:v>5</c:v>
                  </c:pt>
                </c:lvl>
                <c:lvl>
                  <c:pt idx="0">
                    <c:v>الف</c:v>
                  </c:pt>
                  <c:pt idx="9">
                    <c:v>ب</c:v>
                  </c:pt>
                  <c:pt idx="10">
                    <c:v>ج</c:v>
                  </c:pt>
                </c:lvl>
              </c:multiLvlStrCache>
            </c:multiLvlStrRef>
          </c:cat>
          <c:val>
            <c:numRef>
              <c:f>Sheet7!$C$2:$C$18</c:f>
              <c:numCache>
                <c:formatCode>0.00%</c:formatCode>
                <c:ptCount val="14"/>
                <c:pt idx="0">
                  <c:v>6.25E-2</c:v>
                </c:pt>
                <c:pt idx="1">
                  <c:v>3.5714285714285712E-2</c:v>
                </c:pt>
                <c:pt idx="2">
                  <c:v>5.2631578947368418E-2</c:v>
                </c:pt>
                <c:pt idx="3">
                  <c:v>0</c:v>
                </c:pt>
                <c:pt idx="4">
                  <c:v>4.3478260869565216E-2</c:v>
                </c:pt>
                <c:pt idx="5">
                  <c:v>5.5555555555555552E-2</c:v>
                </c:pt>
                <c:pt idx="6">
                  <c:v>0</c:v>
                </c:pt>
                <c:pt idx="7">
                  <c:v>2.8571428571428571E-2</c:v>
                </c:pt>
                <c:pt idx="8">
                  <c:v>0.05</c:v>
                </c:pt>
                <c:pt idx="9">
                  <c:v>0</c:v>
                </c:pt>
                <c:pt idx="10">
                  <c:v>0</c:v>
                </c:pt>
                <c:pt idx="11">
                  <c:v>0.14705882352941177</c:v>
                </c:pt>
                <c:pt idx="12">
                  <c:v>0</c:v>
                </c:pt>
                <c:pt idx="13">
                  <c:v>0.13333333333333333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B4-45D3-A208-055CD1AF7957}"/>
            </c:ext>
          </c:extLst>
        </c:ser>
        <c:ser>
          <c:idx val="2"/>
          <c:order val="2"/>
          <c:tx>
            <c:strRef>
              <c:f>Sheet7!$D$1</c:f>
              <c:strCache>
                <c:ptCount val="1"/>
                <c:pt idx="0">
                  <c:v> خطای پیاده سازی اشتباه</c:v>
                </c:pt>
              </c:strCache>
            </c:strRef>
          </c:tx>
          <c:spPr>
            <a:pattFill prst="narHorz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3"/>
              </a:innerShdw>
            </a:effectLst>
          </c:spPr>
          <c:invertIfNegative val="0"/>
          <c:cat>
            <c:multiLvlStrRef>
              <c:f>Sheet7!$A$2:$A$18</c:f>
              <c:multiLvlStrCache>
                <c:ptCount val="1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</c:v>
                  </c:pt>
                  <c:pt idx="10">
                    <c:v>1</c:v>
                  </c:pt>
                  <c:pt idx="11">
                    <c:v>2</c:v>
                  </c:pt>
                  <c:pt idx="12">
                    <c:v>3</c:v>
                  </c:pt>
                  <c:pt idx="13">
                    <c:v>5</c:v>
                  </c:pt>
                </c:lvl>
                <c:lvl>
                  <c:pt idx="0">
                    <c:v>الف</c:v>
                  </c:pt>
                  <c:pt idx="9">
                    <c:v>ب</c:v>
                  </c:pt>
                  <c:pt idx="10">
                    <c:v>ج</c:v>
                  </c:pt>
                </c:lvl>
              </c:multiLvlStrCache>
            </c:multiLvlStrRef>
          </c:cat>
          <c:val>
            <c:numRef>
              <c:f>Sheet7!$D$2:$D$18</c:f>
              <c:numCache>
                <c:formatCode>0.00%</c:formatCode>
                <c:ptCount val="14"/>
                <c:pt idx="0">
                  <c:v>0.1875</c:v>
                </c:pt>
                <c:pt idx="1">
                  <c:v>0.14285714285714285</c:v>
                </c:pt>
                <c:pt idx="2">
                  <c:v>5.2631578947368418E-2</c:v>
                </c:pt>
                <c:pt idx="3">
                  <c:v>0</c:v>
                </c:pt>
                <c:pt idx="4">
                  <c:v>0.13043478260869565</c:v>
                </c:pt>
                <c:pt idx="5">
                  <c:v>5.5555555555555552E-2</c:v>
                </c:pt>
                <c:pt idx="6">
                  <c:v>8.3333333333333329E-2</c:v>
                </c:pt>
                <c:pt idx="7">
                  <c:v>5.7142857142857141E-2</c:v>
                </c:pt>
                <c:pt idx="8">
                  <c:v>0.05</c:v>
                </c:pt>
                <c:pt idx="9">
                  <c:v>0.10909090909090909</c:v>
                </c:pt>
                <c:pt idx="10">
                  <c:v>0.08</c:v>
                </c:pt>
                <c:pt idx="11">
                  <c:v>8.8235294117647065E-2</c:v>
                </c:pt>
                <c:pt idx="12">
                  <c:v>0</c:v>
                </c:pt>
                <c:pt idx="13">
                  <c:v>3.3333333333333333E-2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B4-45D3-A208-055CD1AF7957}"/>
            </c:ext>
          </c:extLst>
        </c:ser>
        <c:ser>
          <c:idx val="3"/>
          <c:order val="3"/>
          <c:tx>
            <c:strRef>
              <c:f>Sheet7!$E$1</c:f>
              <c:strCache>
                <c:ptCount val="1"/>
                <c:pt idx="0">
                  <c:v> خطای اعراب</c:v>
                </c:pt>
              </c:strCache>
            </c:strRef>
          </c:tx>
          <c:spPr>
            <a:pattFill prst="narHorz">
              <a:fgClr>
                <a:schemeClr val="accent4"/>
              </a:fgClr>
              <a:bgClr>
                <a:schemeClr val="accent4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4"/>
              </a:innerShdw>
            </a:effectLst>
          </c:spPr>
          <c:invertIfNegative val="0"/>
          <c:cat>
            <c:multiLvlStrRef>
              <c:f>Sheet7!$A$2:$A$18</c:f>
              <c:multiLvlStrCache>
                <c:ptCount val="1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</c:v>
                  </c:pt>
                  <c:pt idx="10">
                    <c:v>1</c:v>
                  </c:pt>
                  <c:pt idx="11">
                    <c:v>2</c:v>
                  </c:pt>
                  <c:pt idx="12">
                    <c:v>3</c:v>
                  </c:pt>
                  <c:pt idx="13">
                    <c:v>5</c:v>
                  </c:pt>
                </c:lvl>
                <c:lvl>
                  <c:pt idx="0">
                    <c:v>الف</c:v>
                  </c:pt>
                  <c:pt idx="9">
                    <c:v>ب</c:v>
                  </c:pt>
                  <c:pt idx="10">
                    <c:v>ج</c:v>
                  </c:pt>
                </c:lvl>
              </c:multiLvlStrCache>
            </c:multiLvlStrRef>
          </c:cat>
          <c:val>
            <c:numRef>
              <c:f>Sheet7!$E$2:$E$18</c:f>
              <c:numCache>
                <c:formatCode>0.00%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3B4-45D3-A208-055CD1AF7957}"/>
            </c:ext>
          </c:extLst>
        </c:ser>
        <c:ser>
          <c:idx val="4"/>
          <c:order val="4"/>
          <c:tx>
            <c:strRef>
              <c:f>Sheet7!$F$1</c:f>
              <c:strCache>
                <c:ptCount val="1"/>
                <c:pt idx="0">
                  <c:v> خطای کمتر از ۱۰ کلمه</c:v>
                </c:pt>
              </c:strCache>
            </c:strRef>
          </c:tx>
          <c:spPr>
            <a:pattFill prst="narHorz">
              <a:fgClr>
                <a:schemeClr val="accent5"/>
              </a:fgClr>
              <a:bgClr>
                <a:schemeClr val="accent5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5"/>
              </a:innerShdw>
            </a:effectLst>
          </c:spPr>
          <c:invertIfNegative val="0"/>
          <c:cat>
            <c:multiLvlStrRef>
              <c:f>Sheet7!$A$2:$A$18</c:f>
              <c:multiLvlStrCache>
                <c:ptCount val="1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</c:v>
                  </c:pt>
                  <c:pt idx="10">
                    <c:v>1</c:v>
                  </c:pt>
                  <c:pt idx="11">
                    <c:v>2</c:v>
                  </c:pt>
                  <c:pt idx="12">
                    <c:v>3</c:v>
                  </c:pt>
                  <c:pt idx="13">
                    <c:v>5</c:v>
                  </c:pt>
                </c:lvl>
                <c:lvl>
                  <c:pt idx="0">
                    <c:v>الف</c:v>
                  </c:pt>
                  <c:pt idx="9">
                    <c:v>ب</c:v>
                  </c:pt>
                  <c:pt idx="10">
                    <c:v>ج</c:v>
                  </c:pt>
                </c:lvl>
              </c:multiLvlStrCache>
            </c:multiLvlStrRef>
          </c:cat>
          <c:val>
            <c:numRef>
              <c:f>Sheet7!$F$2:$F$18</c:f>
              <c:numCache>
                <c:formatCode>0.00%</c:formatCode>
                <c:ptCount val="14"/>
                <c:pt idx="0">
                  <c:v>0.46875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0.55454545454545456</c:v>
                </c:pt>
                <c:pt idx="10">
                  <c:v>0.56000000000000005</c:v>
                </c:pt>
                <c:pt idx="11">
                  <c:v>8.8235294117647065E-2</c:v>
                </c:pt>
                <c:pt idx="12">
                  <c:v>0</c:v>
                </c:pt>
                <c:pt idx="13">
                  <c:v>0.13333333333333333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3B4-45D3-A208-055CD1AF7957}"/>
            </c:ext>
          </c:extLst>
        </c:ser>
        <c:ser>
          <c:idx val="5"/>
          <c:order val="5"/>
          <c:tx>
            <c:strRef>
              <c:f>Sheet7!$G$1</c:f>
              <c:strCache>
                <c:ptCount val="1"/>
                <c:pt idx="0">
                  <c:v> خطای اعداد به رقم</c:v>
                </c:pt>
              </c:strCache>
            </c:strRef>
          </c:tx>
          <c:spPr>
            <a:pattFill prst="narHorz">
              <a:fgClr>
                <a:schemeClr val="accent6"/>
              </a:fgClr>
              <a:bgClr>
                <a:schemeClr val="accent6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invertIfNegative val="0"/>
          <c:cat>
            <c:multiLvlStrRef>
              <c:f>Sheet7!$A$2:$A$18</c:f>
              <c:multiLvlStrCache>
                <c:ptCount val="1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</c:v>
                  </c:pt>
                  <c:pt idx="10">
                    <c:v>1</c:v>
                  </c:pt>
                  <c:pt idx="11">
                    <c:v>2</c:v>
                  </c:pt>
                  <c:pt idx="12">
                    <c:v>3</c:v>
                  </c:pt>
                  <c:pt idx="13">
                    <c:v>5</c:v>
                  </c:pt>
                </c:lvl>
                <c:lvl>
                  <c:pt idx="0">
                    <c:v>الف</c:v>
                  </c:pt>
                  <c:pt idx="9">
                    <c:v>ب</c:v>
                  </c:pt>
                  <c:pt idx="10">
                    <c:v>ج</c:v>
                  </c:pt>
                </c:lvl>
              </c:multiLvlStrCache>
            </c:multiLvlStrRef>
          </c:cat>
          <c:val>
            <c:numRef>
              <c:f>Sheet7!$G$2:$G$18</c:f>
              <c:numCache>
                <c:formatCode>0.00%</c:formatCode>
                <c:ptCount val="14"/>
                <c:pt idx="0">
                  <c:v>0.28125</c:v>
                </c:pt>
                <c:pt idx="1">
                  <c:v>0.2857142857142857</c:v>
                </c:pt>
                <c:pt idx="2">
                  <c:v>0.31578947368421051</c:v>
                </c:pt>
                <c:pt idx="3">
                  <c:v>0.2857142857142857</c:v>
                </c:pt>
                <c:pt idx="4">
                  <c:v>0.2391304347826087</c:v>
                </c:pt>
                <c:pt idx="5">
                  <c:v>0.22222222222222221</c:v>
                </c:pt>
                <c:pt idx="6">
                  <c:v>0.33333333333333331</c:v>
                </c:pt>
                <c:pt idx="7">
                  <c:v>0.34285714285714286</c:v>
                </c:pt>
                <c:pt idx="8">
                  <c:v>0.35</c:v>
                </c:pt>
                <c:pt idx="9">
                  <c:v>0.16363636363636364</c:v>
                </c:pt>
                <c:pt idx="10">
                  <c:v>0.16</c:v>
                </c:pt>
                <c:pt idx="11">
                  <c:v>8.8235294117647065E-2</c:v>
                </c:pt>
                <c:pt idx="12">
                  <c:v>0.1111111111111111</c:v>
                </c:pt>
                <c:pt idx="1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3B4-45D3-A208-055CD1AF7957}"/>
            </c:ext>
          </c:extLst>
        </c:ser>
        <c:ser>
          <c:idx val="6"/>
          <c:order val="6"/>
          <c:tx>
            <c:strRef>
              <c:f>Sheet7!$H$1</c:f>
              <c:strCache>
                <c:ptCount val="1"/>
                <c:pt idx="0">
                  <c:v> خطای کلمات دخیل</c:v>
                </c:pt>
              </c:strCache>
            </c:strRef>
          </c:tx>
          <c:spPr>
            <a:pattFill prst="narHorz">
              <a:fgClr>
                <a:schemeClr val="accent1">
                  <a:lumMod val="60000"/>
                </a:schemeClr>
              </a:fgClr>
              <a:bgClr>
                <a:schemeClr val="accent1">
                  <a:lumMod val="60000"/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>
                  <a:lumMod val="60000"/>
                </a:schemeClr>
              </a:innerShdw>
            </a:effectLst>
          </c:spPr>
          <c:invertIfNegative val="0"/>
          <c:cat>
            <c:multiLvlStrRef>
              <c:f>Sheet7!$A$2:$A$18</c:f>
              <c:multiLvlStrCache>
                <c:ptCount val="1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</c:v>
                  </c:pt>
                  <c:pt idx="10">
                    <c:v>1</c:v>
                  </c:pt>
                  <c:pt idx="11">
                    <c:v>2</c:v>
                  </c:pt>
                  <c:pt idx="12">
                    <c:v>3</c:v>
                  </c:pt>
                  <c:pt idx="13">
                    <c:v>5</c:v>
                  </c:pt>
                </c:lvl>
                <c:lvl>
                  <c:pt idx="0">
                    <c:v>الف</c:v>
                  </c:pt>
                  <c:pt idx="9">
                    <c:v>ب</c:v>
                  </c:pt>
                  <c:pt idx="10">
                    <c:v>ج</c:v>
                  </c:pt>
                </c:lvl>
              </c:multiLvlStrCache>
            </c:multiLvlStrRef>
          </c:cat>
          <c:val>
            <c:numRef>
              <c:f>Sheet7!$H$2:$H$18</c:f>
              <c:numCache>
                <c:formatCode>0.00%</c:formatCode>
                <c:ptCount val="14"/>
                <c:pt idx="0">
                  <c:v>0.21875</c:v>
                </c:pt>
                <c:pt idx="1">
                  <c:v>0.39285714285714285</c:v>
                </c:pt>
                <c:pt idx="2">
                  <c:v>0.31578947368421051</c:v>
                </c:pt>
                <c:pt idx="3">
                  <c:v>0.38095238095238093</c:v>
                </c:pt>
                <c:pt idx="4">
                  <c:v>0.2391304347826087</c:v>
                </c:pt>
                <c:pt idx="5">
                  <c:v>0.33333333333333331</c:v>
                </c:pt>
                <c:pt idx="6">
                  <c:v>0.25</c:v>
                </c:pt>
                <c:pt idx="7">
                  <c:v>0.2857142857142857</c:v>
                </c:pt>
                <c:pt idx="8">
                  <c:v>0.35</c:v>
                </c:pt>
                <c:pt idx="9">
                  <c:v>0.32727272727272727</c:v>
                </c:pt>
                <c:pt idx="10">
                  <c:v>0.24</c:v>
                </c:pt>
                <c:pt idx="11">
                  <c:v>0.3235294117647059</c:v>
                </c:pt>
                <c:pt idx="12">
                  <c:v>0.27777777777777779</c:v>
                </c:pt>
                <c:pt idx="13">
                  <c:v>0.43333333333333335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3B4-45D3-A208-055CD1AF79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390482568"/>
        <c:axId val="399102576"/>
      </c:barChart>
      <c:catAx>
        <c:axId val="390482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102576"/>
        <c:crosses val="autoZero"/>
        <c:auto val="1"/>
        <c:lblAlgn val="ctr"/>
        <c:lblOffset val="100"/>
        <c:noMultiLvlLbl val="0"/>
      </c:catAx>
      <c:valAx>
        <c:axId val="399102576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482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50" baseline="0">
                <a:solidFill>
                  <a:sysClr val="windowText" lastClr="000000"/>
                </a:solidFill>
                <a:latin typeface="+mn-lt"/>
                <a:ea typeface="+mn-ea"/>
                <a:cs typeface="B Nazanin" panose="00000400000000000000" pitchFamily="2" charset="-78"/>
              </a:defRPr>
            </a:pPr>
            <a:r>
              <a:rPr lang="fa-IR" sz="1600">
                <a:solidFill>
                  <a:sysClr val="windowText" lastClr="000000"/>
                </a:solidFill>
                <a:cs typeface="B Nazanin" panose="00000400000000000000" pitchFamily="2" charset="-78"/>
              </a:rPr>
              <a:t>سهم هر دسته از خطا</a:t>
            </a:r>
            <a:endParaRPr lang="en-US" sz="1600">
              <a:solidFill>
                <a:sysClr val="windowText" lastClr="000000"/>
              </a:solidFill>
              <a:cs typeface="B Nazanin" panose="00000400000000000000" pitchFamily="2" charset="-78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50" baseline="0">
              <a:solidFill>
                <a:sysClr val="windowText" lastClr="000000"/>
              </a:solidFill>
              <a:latin typeface="+mn-lt"/>
              <a:ea typeface="+mn-ea"/>
              <a:cs typeface="B Nazanin" panose="00000400000000000000" pitchFamily="2" charset="-78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Sheet5!$B$11</c:f>
              <c:strCache>
                <c:ptCount val="1"/>
                <c:pt idx="0">
                  <c:v>الف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Sheet5!$A$12:$A$18</c:f>
              <c:strCache>
                <c:ptCount val="7"/>
                <c:pt idx="0">
                  <c:v>خطای علائم نگارشی</c:v>
                </c:pt>
                <c:pt idx="1">
                  <c:v>خطای اعراب</c:v>
                </c:pt>
                <c:pt idx="2">
                  <c:v>خطای پیاده سازی اشتباه</c:v>
                </c:pt>
                <c:pt idx="3">
                  <c:v>خطای بیشتر از ۵۰ کلمه</c:v>
                </c:pt>
                <c:pt idx="4">
                  <c:v>خطای کمتر از ۱۰ کلمه</c:v>
                </c:pt>
                <c:pt idx="5">
                  <c:v>خطای اعداد به رقم</c:v>
                </c:pt>
                <c:pt idx="6">
                  <c:v>خطای کلمات دخیل</c:v>
                </c:pt>
              </c:strCache>
            </c:strRef>
          </c:cat>
          <c:val>
            <c:numRef>
              <c:f>Sheet5!$B$12:$B$18</c:f>
              <c:numCache>
                <c:formatCode>0%</c:formatCode>
                <c:ptCount val="7"/>
                <c:pt idx="0">
                  <c:v>0.52380952380952384</c:v>
                </c:pt>
                <c:pt idx="1">
                  <c:v>0</c:v>
                </c:pt>
                <c:pt idx="2">
                  <c:v>0.55000000000000004</c:v>
                </c:pt>
                <c:pt idx="3">
                  <c:v>0.5</c:v>
                </c:pt>
                <c:pt idx="4">
                  <c:v>0.15463917525773196</c:v>
                </c:pt>
                <c:pt idx="5">
                  <c:v>0.69072164948453607</c:v>
                </c:pt>
                <c:pt idx="6">
                  <c:v>0.49285714285714288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2D-402D-8B5E-AC32CB21381C}"/>
            </c:ext>
          </c:extLst>
        </c:ser>
        <c:ser>
          <c:idx val="1"/>
          <c:order val="1"/>
          <c:tx>
            <c:strRef>
              <c:f>Sheet5!$C$11</c:f>
              <c:strCache>
                <c:ptCount val="1"/>
                <c:pt idx="0">
                  <c:v>ب</c:v>
                </c:pt>
              </c:strCache>
            </c:strRef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Sheet5!$A$12:$A$18</c:f>
              <c:strCache>
                <c:ptCount val="7"/>
                <c:pt idx="0">
                  <c:v>خطای علائم نگارشی</c:v>
                </c:pt>
                <c:pt idx="1">
                  <c:v>خطای اعراب</c:v>
                </c:pt>
                <c:pt idx="2">
                  <c:v>خطای پیاده سازی اشتباه</c:v>
                </c:pt>
                <c:pt idx="3">
                  <c:v>خطای بیشتر از ۵۰ کلمه</c:v>
                </c:pt>
                <c:pt idx="4">
                  <c:v>خطای کمتر از ۱۰ کلمه</c:v>
                </c:pt>
                <c:pt idx="5">
                  <c:v>خطای اعداد به رقم</c:v>
                </c:pt>
                <c:pt idx="6">
                  <c:v>خطای کلمات دخیل</c:v>
                </c:pt>
              </c:strCache>
            </c:strRef>
          </c:cat>
          <c:val>
            <c:numRef>
              <c:f>Sheet5!$C$12:$C$18</c:f>
              <c:numCache>
                <c:formatCode>0%</c:formatCode>
                <c:ptCount val="7"/>
                <c:pt idx="0">
                  <c:v>9.5238095238095233E-2</c:v>
                </c:pt>
                <c:pt idx="1">
                  <c:v>0</c:v>
                </c:pt>
                <c:pt idx="2">
                  <c:v>0.3</c:v>
                </c:pt>
                <c:pt idx="3">
                  <c:v>0</c:v>
                </c:pt>
                <c:pt idx="4">
                  <c:v>0.62886597938144329</c:v>
                </c:pt>
                <c:pt idx="5">
                  <c:v>0.18556701030927836</c:v>
                </c:pt>
                <c:pt idx="6">
                  <c:v>0.25714285714285712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2D-402D-8B5E-AC32CB21381C}"/>
            </c:ext>
          </c:extLst>
        </c:ser>
        <c:ser>
          <c:idx val="2"/>
          <c:order val="2"/>
          <c:tx>
            <c:strRef>
              <c:f>Sheet5!$D$11</c:f>
              <c:strCache>
                <c:ptCount val="1"/>
                <c:pt idx="0">
                  <c:v>ج</c:v>
                </c:pt>
              </c:strCache>
            </c:strRef>
          </c:tx>
          <c:spPr>
            <a:pattFill prst="narHorz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3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Sheet5!$A$12:$A$18</c:f>
              <c:strCache>
                <c:ptCount val="7"/>
                <c:pt idx="0">
                  <c:v>خطای علائم نگارشی</c:v>
                </c:pt>
                <c:pt idx="1">
                  <c:v>خطای اعراب</c:v>
                </c:pt>
                <c:pt idx="2">
                  <c:v>خطای پیاده سازی اشتباه</c:v>
                </c:pt>
                <c:pt idx="3">
                  <c:v>خطای بیشتر از ۵۰ کلمه</c:v>
                </c:pt>
                <c:pt idx="4">
                  <c:v>خطای کمتر از ۱۰ کلمه</c:v>
                </c:pt>
                <c:pt idx="5">
                  <c:v>خطای اعداد به رقم</c:v>
                </c:pt>
                <c:pt idx="6">
                  <c:v>خطای کلمات دخیل</c:v>
                </c:pt>
              </c:strCache>
            </c:strRef>
          </c:cat>
          <c:val>
            <c:numRef>
              <c:f>Sheet5!$D$12:$D$18</c:f>
              <c:numCache>
                <c:formatCode>0%</c:formatCode>
                <c:ptCount val="7"/>
                <c:pt idx="0">
                  <c:v>0.38095238095238093</c:v>
                </c:pt>
                <c:pt idx="1">
                  <c:v>0</c:v>
                </c:pt>
                <c:pt idx="2">
                  <c:v>0.15</c:v>
                </c:pt>
                <c:pt idx="3">
                  <c:v>0.5</c:v>
                </c:pt>
                <c:pt idx="4">
                  <c:v>0.21649484536082475</c:v>
                </c:pt>
                <c:pt idx="5">
                  <c:v>0.12371134020618557</c:v>
                </c:pt>
                <c:pt idx="6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2D-402D-8B5E-AC32CB21381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473732128"/>
        <c:axId val="473731472"/>
      </c:barChart>
      <c:catAx>
        <c:axId val="4737321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731472"/>
        <c:crosses val="autoZero"/>
        <c:auto val="1"/>
        <c:lblAlgn val="ctr"/>
        <c:lblOffset val="100"/>
        <c:noMultiLvlLbl val="0"/>
      </c:catAx>
      <c:valAx>
        <c:axId val="473731472"/>
        <c:scaling>
          <c:orientation val="minMax"/>
        </c:scaling>
        <c:delete val="0"/>
        <c:axPos val="b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732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0</xdr:row>
      <xdr:rowOff>247650</xdr:rowOff>
    </xdr:from>
    <xdr:to>
      <xdr:col>10</xdr:col>
      <xdr:colOff>66675</xdr:colOff>
      <xdr:row>2</xdr:row>
      <xdr:rowOff>9525</xdr:rowOff>
    </xdr:to>
    <xdr:sp macro="" textlink="">
      <xdr:nvSpPr>
        <xdr:cNvPr id="2" name="TextBox 1"/>
        <xdr:cNvSpPr txBox="1"/>
      </xdr:nvSpPr>
      <xdr:spPr>
        <a:xfrm>
          <a:off x="9981523725" y="247650"/>
          <a:ext cx="1133475" cy="409575"/>
        </a:xfrm>
        <a:prstGeom prst="rect">
          <a:avLst/>
        </a:prstGeom>
        <a:solidFill>
          <a:sysClr val="window" lastClr="FFFFFF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 rtl="1"/>
          <a:r>
            <a:rPr lang="fa-IR" sz="1200" b="1">
              <a:solidFill>
                <a:srgbClr val="FF0000"/>
              </a:solidFill>
            </a:rPr>
            <a:t>تعداد</a:t>
          </a:r>
          <a:endParaRPr lang="en-US" sz="1200" b="1">
            <a:solidFill>
              <a:srgbClr val="FF0000"/>
            </a:solidFill>
          </a:endParaRPr>
        </a:p>
      </xdr:txBody>
    </xdr:sp>
    <xdr:clientData/>
  </xdr:twoCellAnchor>
  <xdr:twoCellAnchor>
    <xdr:from>
      <xdr:col>8</xdr:col>
      <xdr:colOff>85725</xdr:colOff>
      <xdr:row>8</xdr:row>
      <xdr:rowOff>352425</xdr:rowOff>
    </xdr:from>
    <xdr:to>
      <xdr:col>10</xdr:col>
      <xdr:colOff>0</xdr:colOff>
      <xdr:row>10</xdr:row>
      <xdr:rowOff>114300</xdr:rowOff>
    </xdr:to>
    <xdr:sp macro="" textlink="">
      <xdr:nvSpPr>
        <xdr:cNvPr id="4" name="TextBox 3"/>
        <xdr:cNvSpPr txBox="1"/>
      </xdr:nvSpPr>
      <xdr:spPr>
        <a:xfrm>
          <a:off x="9981590400" y="1971675"/>
          <a:ext cx="1133475" cy="409575"/>
        </a:xfrm>
        <a:prstGeom prst="rect">
          <a:avLst/>
        </a:prstGeom>
        <a:solidFill>
          <a:sysClr val="window" lastClr="FFFFFF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 rtl="1"/>
          <a:r>
            <a:rPr lang="fa-IR" sz="1200" b="1">
              <a:solidFill>
                <a:srgbClr val="FF0000"/>
              </a:solidFill>
            </a:rPr>
            <a:t>درصد</a:t>
          </a:r>
          <a:endParaRPr lang="en-US" sz="1050" b="1">
            <a:solidFill>
              <a:srgbClr val="FF0000"/>
            </a:solidFill>
          </a:endParaRPr>
        </a:p>
      </xdr:txBody>
    </xdr:sp>
    <xdr:clientData/>
  </xdr:twoCellAnchor>
  <xdr:twoCellAnchor>
    <xdr:from>
      <xdr:col>8</xdr:col>
      <xdr:colOff>209550</xdr:colOff>
      <xdr:row>0</xdr:row>
      <xdr:rowOff>200025</xdr:rowOff>
    </xdr:from>
    <xdr:to>
      <xdr:col>10</xdr:col>
      <xdr:colOff>190500</xdr:colOff>
      <xdr:row>2</xdr:row>
      <xdr:rowOff>95250</xdr:rowOff>
    </xdr:to>
    <xdr:sp macro="" textlink="">
      <xdr:nvSpPr>
        <xdr:cNvPr id="5" name="Oval 4"/>
        <xdr:cNvSpPr/>
      </xdr:nvSpPr>
      <xdr:spPr>
        <a:xfrm>
          <a:off x="9981399900" y="200025"/>
          <a:ext cx="1200150" cy="542925"/>
        </a:xfrm>
        <a:prstGeom prst="ellipse">
          <a:avLst/>
        </a:prstGeom>
        <a:solidFill>
          <a:schemeClr val="accent3">
            <a:lumMod val="20000"/>
            <a:lumOff val="80000"/>
          </a:schemeClr>
        </a:solidFill>
        <a:ln>
          <a:solidFill>
            <a:schemeClr val="accent3">
              <a:lumMod val="20000"/>
              <a:lumOff val="8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fa-IR" sz="1600" b="1">
              <a:solidFill>
                <a:srgbClr val="FF0000"/>
              </a:solidFill>
            </a:rPr>
            <a:t>تعداد</a:t>
          </a:r>
          <a:endParaRPr lang="en-US" sz="1600" b="1">
            <a:solidFill>
              <a:srgbClr val="FF0000"/>
            </a:solidFill>
          </a:endParaRPr>
        </a:p>
      </xdr:txBody>
    </xdr:sp>
    <xdr:clientData/>
  </xdr:twoCellAnchor>
  <xdr:twoCellAnchor>
    <xdr:from>
      <xdr:col>8</xdr:col>
      <xdr:colOff>180975</xdr:colOff>
      <xdr:row>8</xdr:row>
      <xdr:rowOff>228600</xdr:rowOff>
    </xdr:from>
    <xdr:to>
      <xdr:col>10</xdr:col>
      <xdr:colOff>238125</xdr:colOff>
      <xdr:row>11</xdr:row>
      <xdr:rowOff>76200</xdr:rowOff>
    </xdr:to>
    <xdr:sp macro="" textlink="">
      <xdr:nvSpPr>
        <xdr:cNvPr id="6" name="Oval 5"/>
        <xdr:cNvSpPr/>
      </xdr:nvSpPr>
      <xdr:spPr>
        <a:xfrm>
          <a:off x="9981352275" y="1847850"/>
          <a:ext cx="1276350" cy="657225"/>
        </a:xfrm>
        <a:prstGeom prst="ellipse">
          <a:avLst/>
        </a:prstGeom>
        <a:solidFill>
          <a:schemeClr val="accent3">
            <a:lumMod val="20000"/>
            <a:lumOff val="80000"/>
          </a:schemeClr>
        </a:solidFill>
        <a:ln>
          <a:solidFill>
            <a:schemeClr val="accent3">
              <a:lumMod val="20000"/>
              <a:lumOff val="8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fa-IR" sz="1600" b="1">
              <a:solidFill>
                <a:srgbClr val="FF0000"/>
              </a:solidFill>
            </a:rPr>
            <a:t>درصد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138111</xdr:colOff>
      <xdr:row>9</xdr:row>
      <xdr:rowOff>71436</xdr:rowOff>
    </xdr:from>
    <xdr:to>
      <xdr:col>7</xdr:col>
      <xdr:colOff>571500</xdr:colOff>
      <xdr:row>35</xdr:row>
      <xdr:rowOff>38099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457200</xdr:colOff>
      <xdr:row>6</xdr:row>
      <xdr:rowOff>28575</xdr:rowOff>
    </xdr:from>
    <xdr:to>
      <xdr:col>11</xdr:col>
      <xdr:colOff>371475</xdr:colOff>
      <xdr:row>8</xdr:row>
      <xdr:rowOff>114300</xdr:rowOff>
    </xdr:to>
    <xdr:sp macro="" textlink="">
      <xdr:nvSpPr>
        <xdr:cNvPr id="3" name="TextBox 2"/>
        <xdr:cNvSpPr txBox="1"/>
      </xdr:nvSpPr>
      <xdr:spPr>
        <a:xfrm>
          <a:off x="9980609325" y="1323975"/>
          <a:ext cx="1133475" cy="409575"/>
        </a:xfrm>
        <a:prstGeom prst="rect">
          <a:avLst/>
        </a:prstGeom>
        <a:solidFill>
          <a:sysClr val="window" lastClr="FFFFFF"/>
        </a:solidFill>
        <a:ln w="9525" cmpd="sng">
          <a:solidFill>
            <a:srgbClr val="FFFFFF"/>
          </a:solidFill>
        </a:ln>
        <a:effectLst/>
      </xdr:spPr>
      <xdr:txBody>
        <a:bodyPr vertOverflow="clip" horzOverflow="clip" wrap="square" rtlCol="0" anchor="ctr"/>
        <a:lstStyle/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fa-IR" sz="1400" b="1" i="0" u="none" strike="noStrike" kern="0" cap="none" spc="0" normalizeH="0" baseline="0" noProof="0" smtClean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/>
              <a:cs typeface="Arial"/>
            </a:rPr>
            <a:t>تعداد</a:t>
          </a:r>
          <a:endParaRPr kumimoji="0" lang="en-US" sz="1400" b="1" i="0" u="none" strike="noStrike" kern="0" cap="none" spc="0" normalizeH="0" baseline="0" noProof="0" smtClean="0">
            <a:ln>
              <a:noFill/>
            </a:ln>
            <a:solidFill>
              <a:srgbClr val="FF0000"/>
            </a:solidFill>
            <a:effectLst/>
            <a:uLnTx/>
            <a:uFillTx/>
            <a:latin typeface="Arial"/>
            <a:cs typeface="Arial"/>
          </a:endParaRPr>
        </a:p>
      </xdr:txBody>
    </xdr:sp>
    <xdr:clientData/>
  </xdr:twoCellAnchor>
  <xdr:twoCellAnchor>
    <xdr:from>
      <xdr:col>9</xdr:col>
      <xdr:colOff>285750</xdr:colOff>
      <xdr:row>5</xdr:row>
      <xdr:rowOff>47625</xdr:rowOff>
    </xdr:from>
    <xdr:to>
      <xdr:col>11</xdr:col>
      <xdr:colOff>400050</xdr:colOff>
      <xdr:row>9</xdr:row>
      <xdr:rowOff>76200</xdr:rowOff>
    </xdr:to>
    <xdr:sp macro="" textlink="">
      <xdr:nvSpPr>
        <xdr:cNvPr id="6" name="Oval 5"/>
        <xdr:cNvSpPr/>
      </xdr:nvSpPr>
      <xdr:spPr>
        <a:xfrm>
          <a:off x="9980580750" y="1181100"/>
          <a:ext cx="1333500" cy="676275"/>
        </a:xfrm>
        <a:prstGeom prst="ellipse">
          <a:avLst/>
        </a:prstGeom>
        <a:solidFill>
          <a:schemeClr val="accent3">
            <a:lumMod val="20000"/>
            <a:lumOff val="80000"/>
          </a:schemeClr>
        </a:solidFill>
        <a:ln>
          <a:solidFill>
            <a:schemeClr val="accent3">
              <a:lumMod val="20000"/>
              <a:lumOff val="8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fa-IR" sz="1600" b="1">
              <a:solidFill>
                <a:srgbClr val="FF0000"/>
              </a:solidFill>
            </a:rPr>
            <a:t>تعداد</a:t>
          </a:r>
          <a:endParaRPr lang="en-US" sz="1600" b="1">
            <a:solidFill>
              <a:srgbClr val="FF0000"/>
            </a:solidFill>
          </a:endParaRPr>
        </a:p>
      </xdr:txBody>
    </xdr:sp>
    <xdr:clientData/>
  </xdr:twoCellAnchor>
  <xdr:twoCellAnchor>
    <xdr:from>
      <xdr:col>9</xdr:col>
      <xdr:colOff>333375</xdr:colOff>
      <xdr:row>24</xdr:row>
      <xdr:rowOff>76200</xdr:rowOff>
    </xdr:from>
    <xdr:to>
      <xdr:col>11</xdr:col>
      <xdr:colOff>247650</xdr:colOff>
      <xdr:row>27</xdr:row>
      <xdr:rowOff>0</xdr:rowOff>
    </xdr:to>
    <xdr:sp macro="" textlink="">
      <xdr:nvSpPr>
        <xdr:cNvPr id="5" name="TextBox 4"/>
        <xdr:cNvSpPr txBox="1"/>
      </xdr:nvSpPr>
      <xdr:spPr>
        <a:xfrm>
          <a:off x="9980733150" y="4610100"/>
          <a:ext cx="1133475" cy="409575"/>
        </a:xfrm>
        <a:prstGeom prst="rect">
          <a:avLst/>
        </a:prstGeom>
        <a:solidFill>
          <a:sysClr val="window" lastClr="FFFFFF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 rtl="1"/>
          <a:r>
            <a:rPr lang="fa-IR" sz="1400" b="1">
              <a:solidFill>
                <a:srgbClr val="FF0000"/>
              </a:solidFill>
            </a:rPr>
            <a:t>درصد</a:t>
          </a:r>
          <a:endParaRPr lang="en-US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9</xdr:col>
      <xdr:colOff>219075</xdr:colOff>
      <xdr:row>23</xdr:row>
      <xdr:rowOff>85725</xdr:rowOff>
    </xdr:from>
    <xdr:to>
      <xdr:col>11</xdr:col>
      <xdr:colOff>333375</xdr:colOff>
      <xdr:row>27</xdr:row>
      <xdr:rowOff>114300</xdr:rowOff>
    </xdr:to>
    <xdr:sp macro="" textlink="">
      <xdr:nvSpPr>
        <xdr:cNvPr id="7" name="Oval 6"/>
        <xdr:cNvSpPr/>
      </xdr:nvSpPr>
      <xdr:spPr>
        <a:xfrm>
          <a:off x="9980647425" y="4457700"/>
          <a:ext cx="1333500" cy="676275"/>
        </a:xfrm>
        <a:prstGeom prst="ellipse">
          <a:avLst/>
        </a:prstGeom>
        <a:solidFill>
          <a:schemeClr val="accent3">
            <a:lumMod val="20000"/>
            <a:lumOff val="80000"/>
          </a:schemeClr>
        </a:solidFill>
        <a:ln>
          <a:solidFill>
            <a:schemeClr val="accent3">
              <a:lumMod val="20000"/>
              <a:lumOff val="8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fa-IR" sz="1600" b="1">
              <a:solidFill>
                <a:srgbClr val="FF0000"/>
              </a:solidFill>
            </a:rPr>
            <a:t>درصد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18</xdr:row>
      <xdr:rowOff>119061</xdr:rowOff>
    </xdr:from>
    <xdr:to>
      <xdr:col>9</xdr:col>
      <xdr:colOff>314325</xdr:colOff>
      <xdr:row>47</xdr:row>
      <xdr:rowOff>19049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323850</xdr:colOff>
      <xdr:row>6</xdr:row>
      <xdr:rowOff>247650</xdr:rowOff>
    </xdr:from>
    <xdr:to>
      <xdr:col>16</xdr:col>
      <xdr:colOff>209550</xdr:colOff>
      <xdr:row>20</xdr:row>
      <xdr:rowOff>152399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EVEN" refreshedDate="44728.394538194443" createdVersion="6" refreshedVersion="6" minRefreshableVersion="3" recordCount="14">
  <cacheSource type="worksheet">
    <worksheetSource ref="A19:I33" sheet="Sheet2"/>
  </cacheSource>
  <cacheFields count="9">
    <cacheField name="دسته" numFmtId="0">
      <sharedItems count="3">
        <s v="الف"/>
        <s v="ب"/>
        <s v="ج"/>
      </sharedItems>
    </cacheField>
    <cacheField name="گوینده" numFmtId="0">
      <sharedItems containsSemiMixedTypes="0" containsString="0" containsNumber="1" containsInteger="1" minValue="1" maxValue="9" count="9">
        <n v="1"/>
        <n v="2"/>
        <n v="3"/>
        <n v="4"/>
        <n v="5"/>
        <n v="6"/>
        <n v="7"/>
        <n v="8"/>
        <n v="9"/>
      </sharedItems>
    </cacheField>
    <cacheField name="خطای علائم نگارشی" numFmtId="10">
      <sharedItems containsSemiMixedTypes="0" containsString="0" containsNumber="1" minValue="0" maxValue="0.16666666666666666"/>
    </cacheField>
    <cacheField name="خطای اعراب" numFmtId="10">
      <sharedItems containsSemiMixedTypes="0" containsString="0" containsNumber="1" containsInteger="1" minValue="0" maxValue="0"/>
    </cacheField>
    <cacheField name="خطای پیاده سازی اشتباه" numFmtId="10">
      <sharedItems containsSemiMixedTypes="0" containsString="0" containsNumber="1" minValue="0" maxValue="0.1875"/>
    </cacheField>
    <cacheField name="خطای بیشتر از ۵۰ کلمه" numFmtId="10">
      <sharedItems containsSemiMixedTypes="0" containsString="0" containsNumber="1" minValue="0" maxValue="0.14705882352941177"/>
    </cacheField>
    <cacheField name="خطای کمتر از ۱۰ کلمه" numFmtId="10">
      <sharedItems containsSemiMixedTypes="0" containsString="0" containsNumber="1" minValue="0" maxValue="0.56000000000000005"/>
    </cacheField>
    <cacheField name="خطای اعداد به رقم" numFmtId="10">
      <sharedItems containsSemiMixedTypes="0" containsString="0" containsNumber="1" minValue="8.8235294117647065E-2" maxValue="0.35"/>
    </cacheField>
    <cacheField name="خطای کلمات دخیل" numFmtId="10">
      <sharedItems containsSemiMixedTypes="0" containsString="0" containsNumber="1" minValue="0.21875" maxValue="0.4333333333333333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SEVEN" refreshedDate="44728.44688333333" createdVersion="6" refreshedVersion="6" minRefreshableVersion="3" recordCount="3">
  <cacheSource type="worksheet">
    <worksheetSource ref="A9:H12" sheet="Sheet3"/>
  </cacheSource>
  <cacheFields count="8">
    <cacheField name="دسته" numFmtId="0">
      <sharedItems count="3">
        <s v="الف"/>
        <s v="ب"/>
        <s v="ج"/>
      </sharedItems>
    </cacheField>
    <cacheField name="خطای علائم نگارشی" numFmtId="10">
      <sharedItems containsSemiMixedTypes="0" containsString="0" containsNumber="1" minValue="1.8181818181818181E-2" maxValue="7.476635514018691E-2"/>
    </cacheField>
    <cacheField name="خطای اعراب" numFmtId="10">
      <sharedItems containsSemiMixedTypes="0" containsString="0" containsNumber="1" containsInteger="1" minValue="0" maxValue="0"/>
    </cacheField>
    <cacheField name="خطای پیاده سازی اشتباه" numFmtId="10">
      <sharedItems containsSemiMixedTypes="0" containsString="0" containsNumber="1" minValue="5.6074766355140186E-2" maxValue="0.10909090909090909"/>
    </cacheField>
    <cacheField name="خطای بیشتر از ۵۰ کلمه" numFmtId="10">
      <sharedItems containsSemiMixedTypes="0" containsString="0" containsNumber="1" minValue="0" maxValue="8.4112149532710276E-2"/>
    </cacheField>
    <cacheField name="خطای کمتر از ۱۰ کلمه" numFmtId="10">
      <sharedItems containsSemiMixedTypes="0" containsString="0" containsNumber="1" minValue="6.4935064935064929E-2" maxValue="0.55454545454545456"/>
    </cacheField>
    <cacheField name="خطای اعداد به رقم" numFmtId="10">
      <sharedItems containsSemiMixedTypes="0" containsString="0" containsNumber="1" minValue="0.11214953271028037" maxValue="0.29004329004329005"/>
    </cacheField>
    <cacheField name="خطای کلمات دخیل" numFmtId="10">
      <sharedItems containsSemiMixedTypes="0" containsString="0" containsNumber="1" minValue="0.29870129870129869" maxValue="0.3272727272727272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">
  <r>
    <x v="0"/>
    <x v="0"/>
    <n v="9.375E-2"/>
    <n v="0"/>
    <n v="0.1875"/>
    <n v="6.25E-2"/>
    <n v="0.46875"/>
    <n v="0.28125"/>
    <n v="0.21875"/>
  </r>
  <r>
    <x v="0"/>
    <x v="1"/>
    <n v="3.5714285714285712E-2"/>
    <n v="0"/>
    <n v="0.14285714285714285"/>
    <n v="3.5714285714285712E-2"/>
    <n v="0"/>
    <n v="0.2857142857142857"/>
    <n v="0.39285714285714285"/>
  </r>
  <r>
    <x v="0"/>
    <x v="2"/>
    <n v="5.2631578947368418E-2"/>
    <n v="0"/>
    <n v="5.2631578947368418E-2"/>
    <n v="5.2631578947368418E-2"/>
    <n v="0"/>
    <n v="0.31578947368421051"/>
    <n v="0.31578947368421051"/>
  </r>
  <r>
    <x v="0"/>
    <x v="3"/>
    <n v="0"/>
    <n v="0"/>
    <n v="0"/>
    <n v="0"/>
    <n v="0"/>
    <n v="0.2857142857142857"/>
    <n v="0.38095238095238093"/>
  </r>
  <r>
    <x v="0"/>
    <x v="4"/>
    <n v="2.1739130434782608E-2"/>
    <n v="0"/>
    <n v="0.13043478260869565"/>
    <n v="4.3478260869565216E-2"/>
    <n v="0"/>
    <n v="0.2391304347826087"/>
    <n v="0.2391304347826087"/>
  </r>
  <r>
    <x v="0"/>
    <x v="5"/>
    <n v="0.16666666666666666"/>
    <n v="0"/>
    <n v="5.5555555555555552E-2"/>
    <n v="5.5555555555555552E-2"/>
    <n v="0"/>
    <n v="0.22222222222222221"/>
    <n v="0.33333333333333331"/>
  </r>
  <r>
    <x v="0"/>
    <x v="6"/>
    <n v="8.3333333333333329E-2"/>
    <n v="0"/>
    <n v="8.3333333333333329E-2"/>
    <n v="0"/>
    <n v="0"/>
    <n v="0.33333333333333331"/>
    <n v="0.25"/>
  </r>
  <r>
    <x v="0"/>
    <x v="7"/>
    <n v="2.8571428571428571E-2"/>
    <n v="0"/>
    <n v="5.7142857142857141E-2"/>
    <n v="2.8571428571428571E-2"/>
    <n v="0"/>
    <n v="0.34285714285714286"/>
    <n v="0.2857142857142857"/>
  </r>
  <r>
    <x v="0"/>
    <x v="8"/>
    <n v="0"/>
    <n v="0"/>
    <n v="0.05"/>
    <n v="0.05"/>
    <n v="0"/>
    <n v="0.35"/>
    <n v="0.35"/>
  </r>
  <r>
    <x v="1"/>
    <x v="0"/>
    <n v="1.8181818181818181E-2"/>
    <n v="0"/>
    <n v="0.10909090909090909"/>
    <n v="0"/>
    <n v="0.55454545454545456"/>
    <n v="0.16363636363636364"/>
    <n v="0.32727272727272727"/>
  </r>
  <r>
    <x v="2"/>
    <x v="0"/>
    <n v="0.16"/>
    <n v="0"/>
    <n v="0.08"/>
    <n v="0"/>
    <n v="0.56000000000000005"/>
    <n v="0.16"/>
    <n v="0.24"/>
  </r>
  <r>
    <x v="2"/>
    <x v="1"/>
    <n v="2.9411764705882353E-2"/>
    <n v="0"/>
    <n v="8.8235294117647065E-2"/>
    <n v="0.14705882352941177"/>
    <n v="8.8235294117647065E-2"/>
    <n v="8.8235294117647065E-2"/>
    <n v="0.3235294117647059"/>
  </r>
  <r>
    <x v="2"/>
    <x v="2"/>
    <n v="0.1111111111111111"/>
    <n v="0"/>
    <n v="0"/>
    <n v="0"/>
    <n v="0"/>
    <n v="0.1111111111111111"/>
    <n v="0.27777777777777779"/>
  </r>
  <r>
    <x v="2"/>
    <x v="4"/>
    <n v="3.3333333333333333E-2"/>
    <n v="0"/>
    <n v="3.3333333333333333E-2"/>
    <n v="0.13333333333333333"/>
    <n v="0.13333333333333333"/>
    <n v="0.1"/>
    <n v="0.4333333333333333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">
  <r>
    <x v="0"/>
    <n v="4.7619047619047616E-2"/>
    <n v="0"/>
    <n v="9.5238095238095233E-2"/>
    <n v="3.896103896103896E-2"/>
    <n v="6.4935064935064929E-2"/>
    <n v="0.29004329004329005"/>
    <n v="0.29870129870129869"/>
  </r>
  <r>
    <x v="1"/>
    <n v="1.8181818181818181E-2"/>
    <n v="0"/>
    <n v="0.10909090909090909"/>
    <n v="0"/>
    <n v="0.55454545454545456"/>
    <n v="0.16363636363636364"/>
    <n v="0.32727272727272727"/>
  </r>
  <r>
    <x v="2"/>
    <n v="7.476635514018691E-2"/>
    <n v="0"/>
    <n v="5.6074766355140186E-2"/>
    <n v="8.4112149532710276E-2"/>
    <n v="0.19626168224299065"/>
    <n v="0.11214953271028037"/>
    <n v="0.3271028037383177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1">
  <location ref="A3:H6" firstHeaderRow="0" firstDataRow="1" firstDataCol="1"/>
  <pivotFields count="8">
    <pivotField axis="axisRow" showAll="0">
      <items count="4">
        <item x="0"/>
        <item x="1"/>
        <item x="2"/>
        <item t="default"/>
      </items>
    </pivotField>
    <pivotField dataField="1" numFmtId="10" showAll="0"/>
    <pivotField dataField="1" numFmtId="10" showAll="0"/>
    <pivotField dataField="1" numFmtId="10" showAll="0"/>
    <pivotField dataField="1" numFmtId="10" showAll="0"/>
    <pivotField dataField="1" numFmtId="10" showAll="0"/>
    <pivotField dataField="1" numFmtId="10" showAll="0"/>
    <pivotField dataField="1" numFmtId="10" showAll="0"/>
  </pivotFields>
  <rowFields count="1">
    <field x="0"/>
  </rowFields>
  <rowItems count="3">
    <i>
      <x/>
    </i>
    <i>
      <x v="1"/>
    </i>
    <i>
      <x v="2"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 خطای علائم نگارشی" fld="1" baseField="0" baseItem="0"/>
    <dataField name=" خطای اعراب" fld="2" baseField="0" baseItem="0"/>
    <dataField name=" خطای پیاده سازی اشتباه" fld="3" baseField="0" baseItem="0"/>
    <dataField name=" خطای بیشتر از ۵۰ کلمه" fld="4" baseField="0" baseItem="0"/>
    <dataField name=" خطای اعداد به رقم" fld="6" baseField="0" baseItem="0"/>
    <dataField name=" خطای کمتر از ۱۰ کلمه" fld="5" baseField="0" baseItem="0"/>
    <dataField name=" خطای کلمات دخیل" fld="7" baseField="0" baseItem="0"/>
  </dataFields>
  <formats count="13">
    <format dxfId="38">
      <pivotArea outline="0" collapsedLevelsAreSubtotals="1" fieldPosition="0"/>
    </format>
    <format dxfId="37">
      <pivotArea outline="0" collapsedLevelsAreSubtotals="1" fieldPosition="0"/>
    </format>
    <format dxfId="36">
      <pivotArea outline="0" collapsedLevelsAreSubtotals="1" fieldPosition="0"/>
    </format>
    <format dxfId="35">
      <pivotArea type="all" dataOnly="0" outline="0" fieldPosition="0"/>
    </format>
    <format dxfId="34">
      <pivotArea outline="0" collapsedLevelsAreSubtotals="1" fieldPosition="0"/>
    </format>
    <format dxfId="33">
      <pivotArea field="0" type="button" dataOnly="0" labelOnly="1" outline="0" axis="axisRow" fieldPosition="0"/>
    </format>
    <format dxfId="32">
      <pivotArea dataOnly="0" labelOnly="1" fieldPosition="0">
        <references count="1">
          <reference field="0" count="0"/>
        </references>
      </pivotArea>
    </format>
    <format dxfId="31">
      <pivotArea dataOnly="0" labelOnly="1" outline="0" fieldPosition="0">
        <references count="1">
          <reference field="4294967294" count="7">
            <x v="0"/>
            <x v="1"/>
            <x v="2"/>
            <x v="3"/>
            <x v="4"/>
            <x v="5"/>
            <x v="6"/>
          </reference>
        </references>
      </pivotArea>
    </format>
    <format dxfId="30">
      <pivotArea type="all" dataOnly="0" outline="0" fieldPosition="0"/>
    </format>
    <format dxfId="29">
      <pivotArea outline="0" collapsedLevelsAreSubtotals="1" fieldPosition="0"/>
    </format>
    <format dxfId="28">
      <pivotArea field="0" type="button" dataOnly="0" labelOnly="1" outline="0" axis="axisRow" fieldPosition="0"/>
    </format>
    <format dxfId="27">
      <pivotArea dataOnly="0" labelOnly="1" fieldPosition="0">
        <references count="1">
          <reference field="0" count="0"/>
        </references>
      </pivotArea>
    </format>
    <format dxfId="26">
      <pivotArea dataOnly="0" labelOnly="1" outline="0" fieldPosition="0">
        <references count="1">
          <reference field="4294967294" count="7">
            <x v="0"/>
            <x v="1"/>
            <x v="2"/>
            <x v="3"/>
            <x v="4"/>
            <x v="5"/>
            <x v="6"/>
          </reference>
        </references>
      </pivotArea>
    </format>
  </formats>
  <chartFormats count="7">
    <chartFormat chart="0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7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18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9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20" series="1">
      <pivotArea type="data" outline="0" fieldPosition="0">
        <references count="1">
          <reference field="4294967294" count="1" selected="0">
            <x v="6"/>
          </reference>
        </references>
      </pivotArea>
    </chartFormat>
  </chartFormats>
  <pivotTableStyleInfo name="PivotStyleLight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1">
  <location ref="A1:H18" firstHeaderRow="0" firstDataRow="1" firstDataCol="1"/>
  <pivotFields count="9">
    <pivotField axis="axisRow" showAll="0">
      <items count="4">
        <item x="0"/>
        <item x="1"/>
        <item x="2"/>
        <item t="default"/>
      </items>
    </pivotField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dataField="1" numFmtId="10" showAll="0"/>
    <pivotField dataField="1" numFmtId="10" showAll="0"/>
    <pivotField dataField="1" numFmtId="10" showAll="0"/>
    <pivotField dataField="1" numFmtId="10" showAll="0"/>
    <pivotField dataField="1" numFmtId="10" showAll="0"/>
    <pivotField dataField="1" numFmtId="10" showAll="0"/>
    <pivotField dataField="1" numFmtId="10" showAll="0"/>
  </pivotFields>
  <rowFields count="2">
    <field x="0"/>
    <field x="1"/>
  </rowFields>
  <rowItems count="17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1"/>
    </i>
    <i r="1">
      <x/>
    </i>
    <i>
      <x v="2"/>
    </i>
    <i r="1">
      <x/>
    </i>
    <i r="1">
      <x v="1"/>
    </i>
    <i r="1">
      <x v="2"/>
    </i>
    <i r="1">
      <x v="4"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 خطای علائم نگارشی" fld="2" baseField="0" baseItem="0"/>
    <dataField name=" خطای بیشتر از ۵۰ کلمه" fld="5" baseField="0" baseItem="0"/>
    <dataField name=" خطای پیاده سازی اشتباه" fld="4" baseField="0" baseItem="0"/>
    <dataField name=" خطای اعراب" fld="3" baseField="0" baseItem="0"/>
    <dataField name=" خطای کمتر از ۱۰ کلمه" fld="6" baseField="0" baseItem="0"/>
    <dataField name=" خطای اعداد به رقم" fld="7" baseField="0" baseItem="0"/>
    <dataField name=" خطای کلمات دخیل" fld="8" baseField="0" baseItem="0"/>
  </dataFields>
  <formats count="26">
    <format dxfId="23">
      <pivotArea collapsedLevelsAreSubtotals="1" fieldPosition="0">
        <references count="1">
          <reference field="0" count="1">
            <x v="0"/>
          </reference>
        </references>
      </pivotArea>
    </format>
    <format dxfId="24">
      <pivotArea collapsedLevelsAreSubtotals="1" fieldPosition="0">
        <references count="1">
          <reference field="0" count="1">
            <x v="1"/>
          </reference>
        </references>
      </pivotArea>
    </format>
    <format dxfId="25">
      <pivotArea collapsedLevelsAreSubtotals="1" fieldPosition="0">
        <references count="1">
          <reference field="0" count="1">
            <x v="2"/>
          </reference>
        </references>
      </pivotArea>
    </format>
    <format dxfId="22">
      <pivotArea collapsedLevelsAreSubtotals="1" fieldPosition="0">
        <references count="2">
          <reference field="0" count="1" selected="0">
            <x v="0"/>
          </reference>
          <reference field="1" count="0"/>
        </references>
      </pivotArea>
    </format>
    <format dxfId="21">
      <pivotArea collapsedLevelsAreSubtotals="1" fieldPosition="0">
        <references count="1">
          <reference field="0" count="1">
            <x v="1"/>
          </reference>
        </references>
      </pivotArea>
    </format>
    <format dxfId="20">
      <pivotArea collapsedLevelsAreSubtotals="1" fieldPosition="0">
        <references count="2">
          <reference field="0" count="1" selected="0">
            <x v="1"/>
          </reference>
          <reference field="1" count="1">
            <x v="0"/>
          </reference>
        </references>
      </pivotArea>
    </format>
    <format dxfId="19">
      <pivotArea collapsedLevelsAreSubtotals="1" fieldPosition="0">
        <references count="1">
          <reference field="0" count="1">
            <x v="2"/>
          </reference>
        </references>
      </pivotArea>
    </format>
    <format dxfId="18">
      <pivotArea collapsedLevelsAreSubtotals="1" fieldPosition="0">
        <references count="2">
          <reference field="0" count="1" selected="0">
            <x v="2"/>
          </reference>
          <reference field="1" count="4">
            <x v="0"/>
            <x v="1"/>
            <x v="2"/>
            <x v="4"/>
          </reference>
        </references>
      </pivotArea>
    </format>
    <format dxfId="17">
      <pivotArea collapsedLevelsAreSubtotals="1" fieldPosition="0">
        <references count="2">
          <reference field="0" count="1" selected="0">
            <x v="0"/>
          </reference>
          <reference field="1" count="0"/>
        </references>
      </pivotArea>
    </format>
    <format dxfId="16">
      <pivotArea collapsedLevelsAreSubtotals="1" fieldPosition="0">
        <references count="1">
          <reference field="0" count="1">
            <x v="1"/>
          </reference>
        </references>
      </pivotArea>
    </format>
    <format dxfId="15">
      <pivotArea collapsedLevelsAreSubtotals="1" fieldPosition="0">
        <references count="2">
          <reference field="0" count="1" selected="0">
            <x v="1"/>
          </reference>
          <reference field="1" count="1">
            <x v="0"/>
          </reference>
        </references>
      </pivotArea>
    </format>
    <format dxfId="14">
      <pivotArea collapsedLevelsAreSubtotals="1" fieldPosition="0">
        <references count="1">
          <reference field="0" count="1">
            <x v="2"/>
          </reference>
        </references>
      </pivotArea>
    </format>
    <format dxfId="13">
      <pivotArea collapsedLevelsAreSubtotals="1" fieldPosition="0">
        <references count="2">
          <reference field="0" count="1" selected="0">
            <x v="2"/>
          </reference>
          <reference field="1" count="4">
            <x v="0"/>
            <x v="1"/>
            <x v="2"/>
            <x v="4"/>
          </reference>
        </references>
      </pivotArea>
    </format>
    <format dxfId="12">
      <pivotArea collapsedLevelsAreSubtotals="1" fieldPosition="0">
        <references count="2">
          <reference field="0" count="1" selected="0">
            <x v="0"/>
          </reference>
          <reference field="1" count="0"/>
        </references>
      </pivotArea>
    </format>
    <format dxfId="11">
      <pivotArea collapsedLevelsAreSubtotals="1" fieldPosition="0">
        <references count="1">
          <reference field="0" count="1">
            <x v="1"/>
          </reference>
        </references>
      </pivotArea>
    </format>
    <format dxfId="10">
      <pivotArea collapsedLevelsAreSubtotals="1" fieldPosition="0">
        <references count="2">
          <reference field="0" count="1" selected="0">
            <x v="1"/>
          </reference>
          <reference field="1" count="1">
            <x v="0"/>
          </reference>
        </references>
      </pivotArea>
    </format>
    <format dxfId="9">
      <pivotArea collapsedLevelsAreSubtotals="1" fieldPosition="0">
        <references count="1">
          <reference field="0" count="1">
            <x v="2"/>
          </reference>
        </references>
      </pivotArea>
    </format>
    <format dxfId="8">
      <pivotArea collapsedLevelsAreSubtotals="1" fieldPosition="0">
        <references count="2">
          <reference field="0" count="1" selected="0">
            <x v="2"/>
          </reference>
          <reference field="1" count="4">
            <x v="0"/>
            <x v="1"/>
            <x v="2"/>
            <x v="4"/>
          </reference>
        </references>
      </pivotArea>
    </format>
    <format dxfId="7">
      <pivotArea type="all" dataOnly="0" outline="0" fieldPosition="0"/>
    </format>
    <format dxfId="6">
      <pivotArea outline="0" collapsedLevelsAreSubtotals="1" fieldPosition="0"/>
    </format>
    <format dxfId="5">
      <pivotArea field="0" type="button" dataOnly="0" labelOnly="1" outline="0" axis="axisRow" fieldPosition="0"/>
    </format>
    <format dxfId="4">
      <pivotArea dataOnly="0" labelOnly="1" fieldPosition="0">
        <references count="1">
          <reference field="0" count="0"/>
        </references>
      </pivotArea>
    </format>
    <format dxfId="3">
      <pivotArea dataOnly="0" labelOnly="1" fieldPosition="0">
        <references count="2">
          <reference field="0" count="1" selected="0">
            <x v="0"/>
          </reference>
          <reference field="1" count="0"/>
        </references>
      </pivotArea>
    </format>
    <format dxfId="2">
      <pivotArea dataOnly="0" labelOnly="1" fieldPosition="0">
        <references count="2">
          <reference field="0" count="1" selected="0">
            <x v="1"/>
          </reference>
          <reference field="1" count="1">
            <x v="0"/>
          </reference>
        </references>
      </pivotArea>
    </format>
    <format dxfId="1">
      <pivotArea dataOnly="0" labelOnly="1" fieldPosition="0">
        <references count="2">
          <reference field="0" count="1" selected="0">
            <x v="2"/>
          </reference>
          <reference field="1" count="4">
            <x v="0"/>
            <x v="1"/>
            <x v="2"/>
            <x v="4"/>
          </reference>
        </references>
      </pivotArea>
    </format>
    <format dxfId="0">
      <pivotArea dataOnly="0" labelOnly="1" outline="0" fieldPosition="0">
        <references count="1">
          <reference field="4294967294" count="7">
            <x v="0"/>
            <x v="1"/>
            <x v="2"/>
            <x v="3"/>
            <x v="4"/>
            <x v="5"/>
            <x v="6"/>
          </reference>
        </references>
      </pivotArea>
    </format>
  </formats>
  <chartFormats count="21">
    <chartFormat chart="0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11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2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13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11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2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13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11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2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13" series="1">
      <pivotArea type="data" outline="0" fieldPosition="0">
        <references count="1">
          <reference field="4294967294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449"/>
  <sheetViews>
    <sheetView rightToLeft="1" workbookViewId="0">
      <pane ySplit="1" topLeftCell="A229" activePane="bottomLeft" state="frozen"/>
      <selection pane="bottomLeft" activeCell="B1" sqref="B1"/>
    </sheetView>
  </sheetViews>
  <sheetFormatPr defaultColWidth="12.5703125" defaultRowHeight="15.75" customHeight="1" x14ac:dyDescent="0.2"/>
  <sheetData>
    <row r="1" spans="1:2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">
      <c r="A2" s="3">
        <v>100000</v>
      </c>
      <c r="B2" s="4" t="s">
        <v>10</v>
      </c>
      <c r="C2" s="3">
        <v>1</v>
      </c>
      <c r="D2" s="3" t="s">
        <v>11</v>
      </c>
      <c r="F2" s="3" t="s">
        <v>11</v>
      </c>
      <c r="G2" s="3" t="s">
        <v>11</v>
      </c>
      <c r="I2" s="3" t="s">
        <v>11</v>
      </c>
      <c r="J2" s="3" t="s">
        <v>11</v>
      </c>
    </row>
    <row r="3" spans="1:26" x14ac:dyDescent="0.2">
      <c r="A3" s="3">
        <v>100001</v>
      </c>
      <c r="B3" s="4" t="s">
        <v>10</v>
      </c>
      <c r="C3" s="3">
        <v>2</v>
      </c>
      <c r="F3" s="3" t="s">
        <v>11</v>
      </c>
      <c r="I3" s="3" t="s">
        <v>11</v>
      </c>
      <c r="J3" s="3" t="s">
        <v>11</v>
      </c>
    </row>
    <row r="4" spans="1:26" x14ac:dyDescent="0.2">
      <c r="A4" s="3">
        <v>100002</v>
      </c>
      <c r="B4" s="4" t="s">
        <v>10</v>
      </c>
      <c r="C4" s="3">
        <v>3</v>
      </c>
    </row>
    <row r="5" spans="1:26" x14ac:dyDescent="0.2">
      <c r="A5" s="3">
        <v>100003</v>
      </c>
      <c r="B5" s="4" t="s">
        <v>10</v>
      </c>
      <c r="C5" s="3">
        <v>1</v>
      </c>
    </row>
    <row r="6" spans="1:26" x14ac:dyDescent="0.2">
      <c r="A6" s="3">
        <v>100004</v>
      </c>
      <c r="B6" s="4" t="s">
        <v>10</v>
      </c>
      <c r="C6" s="3">
        <v>2</v>
      </c>
      <c r="I6" s="3" t="s">
        <v>11</v>
      </c>
      <c r="J6" s="3" t="s">
        <v>11</v>
      </c>
    </row>
    <row r="7" spans="1:26" x14ac:dyDescent="0.2">
      <c r="A7" s="3">
        <v>100005</v>
      </c>
      <c r="B7" s="4" t="s">
        <v>10</v>
      </c>
      <c r="C7" s="3">
        <v>3</v>
      </c>
      <c r="I7" s="3" t="s">
        <v>11</v>
      </c>
      <c r="J7" s="3" t="s">
        <v>11</v>
      </c>
    </row>
    <row r="8" spans="1:26" x14ac:dyDescent="0.2">
      <c r="A8" s="3">
        <v>100006</v>
      </c>
      <c r="B8" s="4" t="s">
        <v>10</v>
      </c>
      <c r="C8" s="3">
        <v>5</v>
      </c>
    </row>
    <row r="9" spans="1:26" x14ac:dyDescent="0.2">
      <c r="A9" s="3">
        <v>100007</v>
      </c>
      <c r="B9" s="4" t="s">
        <v>10</v>
      </c>
      <c r="C9" s="3">
        <v>4</v>
      </c>
      <c r="J9" s="3" t="s">
        <v>11</v>
      </c>
    </row>
    <row r="10" spans="1:26" x14ac:dyDescent="0.2">
      <c r="A10" s="3">
        <v>100008</v>
      </c>
      <c r="B10" s="4" t="s">
        <v>10</v>
      </c>
      <c r="C10" s="3">
        <v>8</v>
      </c>
      <c r="F10" s="3" t="s">
        <v>11</v>
      </c>
    </row>
    <row r="11" spans="1:26" x14ac:dyDescent="0.2">
      <c r="A11" s="3">
        <v>100009</v>
      </c>
      <c r="B11" s="4" t="s">
        <v>10</v>
      </c>
      <c r="C11" s="3">
        <v>1</v>
      </c>
      <c r="F11" s="3" t="s">
        <v>11</v>
      </c>
      <c r="H11" s="3" t="s">
        <v>11</v>
      </c>
    </row>
    <row r="12" spans="1:26" x14ac:dyDescent="0.2">
      <c r="A12" s="3">
        <v>100010</v>
      </c>
      <c r="B12" s="4" t="s">
        <v>10</v>
      </c>
      <c r="C12" s="3">
        <v>2</v>
      </c>
    </row>
    <row r="13" spans="1:26" x14ac:dyDescent="0.2">
      <c r="A13" s="3">
        <v>100011</v>
      </c>
      <c r="B13" s="4" t="s">
        <v>10</v>
      </c>
      <c r="C13" s="3">
        <v>3</v>
      </c>
      <c r="I13" s="3" t="s">
        <v>11</v>
      </c>
    </row>
    <row r="14" spans="1:26" x14ac:dyDescent="0.2">
      <c r="A14" s="3">
        <v>100012</v>
      </c>
      <c r="B14" s="4" t="s">
        <v>10</v>
      </c>
      <c r="C14" s="3">
        <v>1</v>
      </c>
      <c r="I14" s="3" t="s">
        <v>11</v>
      </c>
    </row>
    <row r="15" spans="1:26" x14ac:dyDescent="0.2">
      <c r="A15" s="3">
        <v>100013</v>
      </c>
      <c r="B15" s="4" t="s">
        <v>10</v>
      </c>
      <c r="C15" s="3">
        <v>5</v>
      </c>
      <c r="G15" s="3" t="s">
        <v>11</v>
      </c>
      <c r="I15" s="3" t="s">
        <v>11</v>
      </c>
    </row>
    <row r="16" spans="1:26" x14ac:dyDescent="0.2">
      <c r="A16" s="3">
        <v>100014</v>
      </c>
      <c r="B16" s="4" t="s">
        <v>10</v>
      </c>
      <c r="C16" s="3">
        <v>8</v>
      </c>
    </row>
    <row r="17" spans="1:10" x14ac:dyDescent="0.2">
      <c r="A17" s="3">
        <v>100015</v>
      </c>
      <c r="B17" s="4" t="s">
        <v>10</v>
      </c>
      <c r="C17" s="3">
        <v>4</v>
      </c>
      <c r="J17" s="3" t="s">
        <v>11</v>
      </c>
    </row>
    <row r="18" spans="1:10" x14ac:dyDescent="0.2">
      <c r="A18" s="3">
        <v>100016</v>
      </c>
      <c r="B18" s="4" t="s">
        <v>10</v>
      </c>
      <c r="C18" s="3">
        <v>1</v>
      </c>
      <c r="I18" s="3" t="s">
        <v>11</v>
      </c>
      <c r="J18" s="3" t="s">
        <v>11</v>
      </c>
    </row>
    <row r="19" spans="1:10" x14ac:dyDescent="0.2">
      <c r="A19" s="3">
        <v>100017</v>
      </c>
      <c r="B19" s="4" t="s">
        <v>10</v>
      </c>
      <c r="C19" s="3">
        <v>2</v>
      </c>
    </row>
    <row r="20" spans="1:10" x14ac:dyDescent="0.2">
      <c r="A20" s="3">
        <v>100018</v>
      </c>
      <c r="B20" s="4" t="s">
        <v>10</v>
      </c>
      <c r="C20" s="3">
        <v>3</v>
      </c>
    </row>
    <row r="21" spans="1:10" x14ac:dyDescent="0.2">
      <c r="A21" s="3">
        <v>100019</v>
      </c>
      <c r="B21" s="4" t="s">
        <v>10</v>
      </c>
      <c r="C21" s="3">
        <v>6</v>
      </c>
    </row>
    <row r="22" spans="1:10" x14ac:dyDescent="0.2">
      <c r="A22" s="3">
        <v>100020</v>
      </c>
      <c r="B22" s="4" t="s">
        <v>10</v>
      </c>
      <c r="C22" s="3">
        <v>9</v>
      </c>
      <c r="I22" s="3" t="s">
        <v>11</v>
      </c>
    </row>
    <row r="23" spans="1:10" x14ac:dyDescent="0.2">
      <c r="A23" s="3">
        <v>100021</v>
      </c>
      <c r="B23" s="4" t="s">
        <v>10</v>
      </c>
      <c r="C23" s="3">
        <v>5</v>
      </c>
    </row>
    <row r="24" spans="1:10" x14ac:dyDescent="0.2">
      <c r="A24" s="3">
        <v>100022</v>
      </c>
      <c r="B24" s="4" t="s">
        <v>10</v>
      </c>
      <c r="C24" s="3">
        <v>1</v>
      </c>
      <c r="F24" s="3" t="s">
        <v>11</v>
      </c>
      <c r="H24" s="3" t="s">
        <v>11</v>
      </c>
    </row>
    <row r="25" spans="1:10" x14ac:dyDescent="0.2">
      <c r="A25" s="3">
        <v>100023</v>
      </c>
      <c r="B25" s="4" t="s">
        <v>10</v>
      </c>
      <c r="C25" s="3">
        <v>5</v>
      </c>
      <c r="F25" s="3" t="s">
        <v>11</v>
      </c>
    </row>
    <row r="26" spans="1:10" x14ac:dyDescent="0.2">
      <c r="A26" s="3">
        <v>100024</v>
      </c>
      <c r="B26" s="4" t="s">
        <v>10</v>
      </c>
      <c r="C26" s="3">
        <v>8</v>
      </c>
      <c r="I26" s="3" t="s">
        <v>11</v>
      </c>
    </row>
    <row r="27" spans="1:10" x14ac:dyDescent="0.2">
      <c r="A27" s="3">
        <v>100025</v>
      </c>
      <c r="B27" s="4" t="s">
        <v>10</v>
      </c>
      <c r="C27" s="3">
        <v>2</v>
      </c>
      <c r="J27" s="3" t="s">
        <v>11</v>
      </c>
    </row>
    <row r="28" spans="1:10" x14ac:dyDescent="0.2">
      <c r="A28" s="3">
        <v>100026</v>
      </c>
      <c r="B28" s="4" t="s">
        <v>10</v>
      </c>
      <c r="C28" s="3">
        <v>5</v>
      </c>
      <c r="J28" s="3" t="s">
        <v>11</v>
      </c>
    </row>
    <row r="29" spans="1:10" x14ac:dyDescent="0.2">
      <c r="A29" s="3">
        <v>100027</v>
      </c>
      <c r="B29" s="4" t="s">
        <v>10</v>
      </c>
      <c r="C29" s="3">
        <v>8</v>
      </c>
      <c r="I29" s="3" t="s">
        <v>11</v>
      </c>
    </row>
    <row r="30" spans="1:10" x14ac:dyDescent="0.2">
      <c r="A30" s="3">
        <v>100028</v>
      </c>
      <c r="B30" s="4" t="s">
        <v>10</v>
      </c>
      <c r="C30" s="3">
        <v>7</v>
      </c>
    </row>
    <row r="31" spans="1:10" x14ac:dyDescent="0.2">
      <c r="A31" s="3">
        <v>100029</v>
      </c>
      <c r="B31" s="4" t="s">
        <v>10</v>
      </c>
      <c r="C31" s="3">
        <v>4</v>
      </c>
    </row>
    <row r="32" spans="1:10" x14ac:dyDescent="0.2">
      <c r="A32" s="3">
        <v>100030</v>
      </c>
      <c r="B32" s="4" t="s">
        <v>10</v>
      </c>
      <c r="C32" s="3">
        <v>1</v>
      </c>
      <c r="D32" s="3" t="s">
        <v>11</v>
      </c>
      <c r="F32" s="3" t="s">
        <v>11</v>
      </c>
      <c r="I32" s="3" t="s">
        <v>11</v>
      </c>
    </row>
    <row r="33" spans="1:10" x14ac:dyDescent="0.2">
      <c r="A33" s="3">
        <v>100031</v>
      </c>
      <c r="B33" s="4" t="s">
        <v>10</v>
      </c>
      <c r="C33" s="3">
        <v>2</v>
      </c>
    </row>
    <row r="34" spans="1:10" x14ac:dyDescent="0.2">
      <c r="A34" s="3">
        <v>100032</v>
      </c>
      <c r="B34" s="4" t="s">
        <v>10</v>
      </c>
      <c r="C34" s="3">
        <v>5</v>
      </c>
      <c r="F34" s="3" t="s">
        <v>11</v>
      </c>
      <c r="G34" s="3" t="s">
        <v>11</v>
      </c>
    </row>
    <row r="35" spans="1:10" x14ac:dyDescent="0.2">
      <c r="A35" s="3">
        <v>100033</v>
      </c>
      <c r="B35" s="4" t="s">
        <v>10</v>
      </c>
      <c r="C35" s="3">
        <v>9</v>
      </c>
      <c r="I35" s="3" t="s">
        <v>11</v>
      </c>
    </row>
    <row r="36" spans="1:10" x14ac:dyDescent="0.2">
      <c r="A36" s="3">
        <v>100034</v>
      </c>
      <c r="B36" s="4" t="s">
        <v>10</v>
      </c>
      <c r="C36" s="3">
        <v>6</v>
      </c>
    </row>
    <row r="37" spans="1:10" x14ac:dyDescent="0.2">
      <c r="A37" s="3">
        <v>100035</v>
      </c>
      <c r="B37" s="4" t="s">
        <v>10</v>
      </c>
      <c r="C37" s="3">
        <v>3</v>
      </c>
    </row>
    <row r="38" spans="1:10" x14ac:dyDescent="0.2">
      <c r="A38" s="3">
        <v>100036</v>
      </c>
      <c r="B38" s="4" t="s">
        <v>10</v>
      </c>
      <c r="C38" s="3">
        <v>2</v>
      </c>
      <c r="I38" s="3" t="s">
        <v>11</v>
      </c>
    </row>
    <row r="39" spans="1:10" x14ac:dyDescent="0.2">
      <c r="A39" s="3">
        <v>100037</v>
      </c>
      <c r="B39" s="4" t="s">
        <v>10</v>
      </c>
      <c r="C39" s="3">
        <v>5</v>
      </c>
    </row>
    <row r="40" spans="1:10" x14ac:dyDescent="0.2">
      <c r="A40" s="3">
        <v>100038</v>
      </c>
      <c r="B40" s="4" t="s">
        <v>10</v>
      </c>
      <c r="C40" s="3">
        <v>8</v>
      </c>
      <c r="I40" s="3" t="s">
        <v>11</v>
      </c>
    </row>
    <row r="41" spans="1:10" x14ac:dyDescent="0.2">
      <c r="A41" s="3">
        <v>100039</v>
      </c>
      <c r="B41" s="4" t="s">
        <v>10</v>
      </c>
      <c r="C41" s="3">
        <v>7</v>
      </c>
    </row>
    <row r="42" spans="1:10" x14ac:dyDescent="0.2">
      <c r="A42" s="3">
        <v>100040</v>
      </c>
      <c r="B42" s="4" t="s">
        <v>10</v>
      </c>
      <c r="C42" s="3">
        <v>7</v>
      </c>
      <c r="F42" s="3" t="s">
        <v>11</v>
      </c>
      <c r="I42" s="3" t="s">
        <v>11</v>
      </c>
    </row>
    <row r="43" spans="1:10" x14ac:dyDescent="0.2">
      <c r="A43" s="3">
        <v>100041</v>
      </c>
      <c r="B43" s="4" t="s">
        <v>10</v>
      </c>
      <c r="C43" s="3">
        <v>8</v>
      </c>
      <c r="I43" s="3" t="s">
        <v>11</v>
      </c>
    </row>
    <row r="44" spans="1:10" x14ac:dyDescent="0.2">
      <c r="A44" s="3">
        <v>100042</v>
      </c>
      <c r="B44" s="4" t="s">
        <v>10</v>
      </c>
      <c r="C44" s="3">
        <v>9</v>
      </c>
      <c r="I44" s="3" t="s">
        <v>11</v>
      </c>
    </row>
    <row r="45" spans="1:10" x14ac:dyDescent="0.2">
      <c r="A45" s="3">
        <v>100043</v>
      </c>
      <c r="B45" s="4" t="s">
        <v>10</v>
      </c>
      <c r="C45" s="3">
        <v>6</v>
      </c>
      <c r="I45" s="3" t="s">
        <v>11</v>
      </c>
      <c r="J45" s="3" t="s">
        <v>11</v>
      </c>
    </row>
    <row r="46" spans="1:10" x14ac:dyDescent="0.2">
      <c r="A46" s="3">
        <v>100044</v>
      </c>
      <c r="B46" s="4" t="s">
        <v>10</v>
      </c>
      <c r="C46" s="3">
        <v>5</v>
      </c>
      <c r="F46" s="3" t="s">
        <v>11</v>
      </c>
      <c r="I46" s="3" t="s">
        <v>11</v>
      </c>
      <c r="J46" s="3" t="s">
        <v>11</v>
      </c>
    </row>
    <row r="47" spans="1:10" x14ac:dyDescent="0.2">
      <c r="A47" s="3">
        <v>100045</v>
      </c>
      <c r="B47" s="4" t="s">
        <v>10</v>
      </c>
      <c r="C47" s="3">
        <v>5</v>
      </c>
    </row>
    <row r="48" spans="1:10" x14ac:dyDescent="0.2">
      <c r="A48" s="3">
        <v>100046</v>
      </c>
      <c r="B48" s="4" t="s">
        <v>10</v>
      </c>
      <c r="C48" s="3">
        <v>2</v>
      </c>
    </row>
    <row r="49" spans="1:10" x14ac:dyDescent="0.2">
      <c r="A49" s="3">
        <v>100047</v>
      </c>
      <c r="B49" s="4" t="s">
        <v>10</v>
      </c>
      <c r="C49" s="3">
        <v>1</v>
      </c>
      <c r="I49" s="3" t="s">
        <v>11</v>
      </c>
    </row>
    <row r="50" spans="1:10" x14ac:dyDescent="0.2">
      <c r="A50" s="3">
        <v>100048</v>
      </c>
      <c r="B50" s="4" t="s">
        <v>10</v>
      </c>
      <c r="C50" s="3">
        <v>1</v>
      </c>
      <c r="H50" s="3" t="s">
        <v>11</v>
      </c>
    </row>
    <row r="51" spans="1:10" x14ac:dyDescent="0.2">
      <c r="A51" s="3">
        <v>100049</v>
      </c>
      <c r="B51" s="4" t="s">
        <v>10</v>
      </c>
      <c r="C51" s="3">
        <v>1</v>
      </c>
      <c r="F51" s="3" t="s">
        <v>11</v>
      </c>
    </row>
    <row r="52" spans="1:10" x14ac:dyDescent="0.2">
      <c r="A52" s="3">
        <v>100050</v>
      </c>
      <c r="B52" s="4" t="s">
        <v>10</v>
      </c>
      <c r="C52" s="3">
        <v>4</v>
      </c>
      <c r="I52" s="3" t="s">
        <v>11</v>
      </c>
    </row>
    <row r="53" spans="1:10" x14ac:dyDescent="0.2">
      <c r="A53" s="3">
        <v>100051</v>
      </c>
      <c r="B53" s="4" t="s">
        <v>10</v>
      </c>
      <c r="C53" s="3">
        <v>5</v>
      </c>
    </row>
    <row r="54" spans="1:10" x14ac:dyDescent="0.2">
      <c r="A54" s="3">
        <v>100052</v>
      </c>
      <c r="B54" s="4" t="s">
        <v>10</v>
      </c>
      <c r="C54" s="3">
        <v>2</v>
      </c>
      <c r="D54" s="3" t="s">
        <v>11</v>
      </c>
      <c r="J54" s="3" t="s">
        <v>11</v>
      </c>
    </row>
    <row r="55" spans="1:10" x14ac:dyDescent="0.2">
      <c r="A55" s="3">
        <v>100053</v>
      </c>
      <c r="B55" s="4" t="s">
        <v>10</v>
      </c>
      <c r="C55" s="3">
        <v>9</v>
      </c>
      <c r="I55" s="3" t="s">
        <v>11</v>
      </c>
    </row>
    <row r="56" spans="1:10" x14ac:dyDescent="0.2">
      <c r="A56" s="3">
        <v>100054</v>
      </c>
      <c r="B56" s="4" t="s">
        <v>10</v>
      </c>
      <c r="C56" s="3">
        <v>6</v>
      </c>
    </row>
    <row r="57" spans="1:10" x14ac:dyDescent="0.2">
      <c r="A57" s="3">
        <v>100055</v>
      </c>
      <c r="B57" s="4" t="s">
        <v>10</v>
      </c>
      <c r="C57" s="3">
        <v>2</v>
      </c>
      <c r="F57" s="3" t="s">
        <v>11</v>
      </c>
    </row>
    <row r="58" spans="1:10" x14ac:dyDescent="0.2">
      <c r="A58" s="3">
        <v>100056</v>
      </c>
      <c r="B58" s="4" t="s">
        <v>10</v>
      </c>
      <c r="C58" s="3">
        <v>5</v>
      </c>
    </row>
    <row r="59" spans="1:10" x14ac:dyDescent="0.2">
      <c r="A59" s="3">
        <v>100057</v>
      </c>
      <c r="B59" s="4" t="s">
        <v>10</v>
      </c>
      <c r="C59" s="3">
        <v>8</v>
      </c>
    </row>
    <row r="60" spans="1:10" x14ac:dyDescent="0.2">
      <c r="A60" s="3">
        <v>100058</v>
      </c>
      <c r="B60" s="4" t="s">
        <v>10</v>
      </c>
      <c r="C60" s="3">
        <v>7</v>
      </c>
      <c r="I60" s="3" t="s">
        <v>11</v>
      </c>
    </row>
    <row r="61" spans="1:10" x14ac:dyDescent="0.2">
      <c r="A61" s="3">
        <v>100059</v>
      </c>
      <c r="B61" s="4" t="s">
        <v>10</v>
      </c>
      <c r="C61" s="3">
        <v>4</v>
      </c>
    </row>
    <row r="62" spans="1:10" x14ac:dyDescent="0.2">
      <c r="A62" s="3">
        <v>100060</v>
      </c>
      <c r="B62" s="4" t="s">
        <v>10</v>
      </c>
      <c r="C62" s="3">
        <v>1</v>
      </c>
    </row>
    <row r="63" spans="1:10" x14ac:dyDescent="0.2">
      <c r="A63" s="3">
        <v>100061</v>
      </c>
      <c r="B63" s="4" t="s">
        <v>10</v>
      </c>
      <c r="C63" s="3">
        <v>2</v>
      </c>
      <c r="F63" s="3" t="s">
        <v>11</v>
      </c>
    </row>
    <row r="64" spans="1:10" x14ac:dyDescent="0.2">
      <c r="A64" s="3">
        <v>100062</v>
      </c>
      <c r="B64" s="4" t="s">
        <v>10</v>
      </c>
      <c r="C64" s="3">
        <v>3</v>
      </c>
      <c r="I64" s="3" t="s">
        <v>11</v>
      </c>
    </row>
    <row r="65" spans="1:10" x14ac:dyDescent="0.2">
      <c r="A65" s="3">
        <v>100063</v>
      </c>
      <c r="B65" s="4" t="s">
        <v>10</v>
      </c>
      <c r="C65" s="3">
        <v>6</v>
      </c>
    </row>
    <row r="66" spans="1:10" x14ac:dyDescent="0.2">
      <c r="A66" s="3">
        <v>100064</v>
      </c>
      <c r="B66" s="4" t="s">
        <v>10</v>
      </c>
      <c r="C66" s="3">
        <v>9</v>
      </c>
      <c r="J66" s="3" t="s">
        <v>11</v>
      </c>
    </row>
    <row r="67" spans="1:10" x14ac:dyDescent="0.2">
      <c r="A67" s="3">
        <v>100065</v>
      </c>
      <c r="B67" s="4" t="s">
        <v>10</v>
      </c>
      <c r="C67" s="3">
        <v>8</v>
      </c>
      <c r="F67" s="3" t="s">
        <v>11</v>
      </c>
    </row>
    <row r="68" spans="1:10" x14ac:dyDescent="0.2">
      <c r="A68" s="3">
        <v>100066</v>
      </c>
      <c r="B68" s="4" t="s">
        <v>10</v>
      </c>
      <c r="C68" s="3">
        <v>5</v>
      </c>
      <c r="I68" s="3" t="s">
        <v>11</v>
      </c>
    </row>
    <row r="69" spans="1:10" x14ac:dyDescent="0.2">
      <c r="A69" s="3">
        <v>100067</v>
      </c>
      <c r="B69" s="4" t="s">
        <v>10</v>
      </c>
      <c r="C69" s="3">
        <v>2</v>
      </c>
    </row>
    <row r="70" spans="1:10" x14ac:dyDescent="0.2">
      <c r="A70" s="3">
        <v>100068</v>
      </c>
      <c r="B70" s="4" t="s">
        <v>10</v>
      </c>
      <c r="C70" s="3">
        <v>1</v>
      </c>
      <c r="H70" s="3" t="s">
        <v>11</v>
      </c>
    </row>
    <row r="71" spans="1:10" x14ac:dyDescent="0.2">
      <c r="A71" s="3">
        <v>100069</v>
      </c>
      <c r="B71" s="4" t="s">
        <v>10</v>
      </c>
      <c r="C71" s="3">
        <v>4</v>
      </c>
      <c r="I71" s="3" t="s">
        <v>11</v>
      </c>
    </row>
    <row r="72" spans="1:10" x14ac:dyDescent="0.2">
      <c r="A72" s="3">
        <v>100070</v>
      </c>
      <c r="B72" s="4" t="s">
        <v>10</v>
      </c>
      <c r="C72" s="3">
        <v>7</v>
      </c>
      <c r="I72" s="3" t="s">
        <v>11</v>
      </c>
    </row>
    <row r="73" spans="1:10" x14ac:dyDescent="0.2">
      <c r="A73" s="3">
        <v>100071</v>
      </c>
      <c r="B73" s="4" t="s">
        <v>10</v>
      </c>
      <c r="C73" s="3">
        <v>8</v>
      </c>
      <c r="I73" s="3" t="s">
        <v>11</v>
      </c>
    </row>
    <row r="74" spans="1:10" x14ac:dyDescent="0.2">
      <c r="A74" s="3">
        <v>100072</v>
      </c>
      <c r="B74" s="4" t="s">
        <v>10</v>
      </c>
      <c r="C74" s="3">
        <v>5</v>
      </c>
      <c r="F74" s="3" t="s">
        <v>11</v>
      </c>
      <c r="I74" s="3" t="s">
        <v>11</v>
      </c>
    </row>
    <row r="75" spans="1:10" x14ac:dyDescent="0.2">
      <c r="A75" s="3">
        <v>100073</v>
      </c>
      <c r="B75" s="4" t="s">
        <v>10</v>
      </c>
      <c r="C75" s="3">
        <v>6</v>
      </c>
      <c r="D75" s="3" t="s">
        <v>11</v>
      </c>
    </row>
    <row r="76" spans="1:10" x14ac:dyDescent="0.2">
      <c r="A76" s="3">
        <v>100074</v>
      </c>
      <c r="B76" s="4" t="s">
        <v>10</v>
      </c>
      <c r="C76" s="3">
        <v>9</v>
      </c>
    </row>
    <row r="77" spans="1:10" x14ac:dyDescent="0.2">
      <c r="A77" s="3">
        <v>100075</v>
      </c>
      <c r="B77" s="4" t="s">
        <v>10</v>
      </c>
      <c r="C77" s="3">
        <v>9</v>
      </c>
      <c r="I77" s="3" t="s">
        <v>11</v>
      </c>
    </row>
    <row r="78" spans="1:10" x14ac:dyDescent="0.2">
      <c r="A78" s="3">
        <v>100076</v>
      </c>
      <c r="B78" s="4" t="s">
        <v>10</v>
      </c>
      <c r="C78" s="3">
        <v>8</v>
      </c>
      <c r="D78" s="3" t="s">
        <v>11</v>
      </c>
      <c r="G78" s="3" t="s">
        <v>11</v>
      </c>
    </row>
    <row r="79" spans="1:10" x14ac:dyDescent="0.2">
      <c r="A79" s="3">
        <v>100077</v>
      </c>
      <c r="B79" s="4" t="s">
        <v>10</v>
      </c>
      <c r="C79" s="3">
        <v>5</v>
      </c>
      <c r="F79" s="3" t="s">
        <v>11</v>
      </c>
    </row>
    <row r="80" spans="1:10" x14ac:dyDescent="0.2">
      <c r="A80" s="3">
        <v>100078</v>
      </c>
      <c r="B80" s="4" t="s">
        <v>10</v>
      </c>
      <c r="C80" s="3">
        <v>6</v>
      </c>
      <c r="I80" s="3" t="s">
        <v>11</v>
      </c>
    </row>
    <row r="81" spans="1:10" x14ac:dyDescent="0.2">
      <c r="A81" s="3">
        <v>100079</v>
      </c>
      <c r="B81" s="4" t="s">
        <v>10</v>
      </c>
      <c r="C81" s="3">
        <v>5</v>
      </c>
      <c r="F81" s="3" t="s">
        <v>11</v>
      </c>
    </row>
    <row r="82" spans="1:10" x14ac:dyDescent="0.2">
      <c r="A82" s="3">
        <v>100080</v>
      </c>
      <c r="B82" s="4" t="s">
        <v>10</v>
      </c>
      <c r="C82" s="3">
        <v>9</v>
      </c>
      <c r="J82" s="3" t="s">
        <v>11</v>
      </c>
    </row>
    <row r="83" spans="1:10" x14ac:dyDescent="0.2">
      <c r="A83" s="3">
        <v>100081</v>
      </c>
      <c r="B83" s="4" t="s">
        <v>10</v>
      </c>
      <c r="C83" s="3">
        <v>8</v>
      </c>
      <c r="I83" s="3" t="s">
        <v>11</v>
      </c>
      <c r="J83" s="3" t="s">
        <v>11</v>
      </c>
    </row>
    <row r="84" spans="1:10" x14ac:dyDescent="0.2">
      <c r="A84" s="3">
        <v>100082</v>
      </c>
      <c r="B84" s="4" t="s">
        <v>10</v>
      </c>
      <c r="C84" s="3">
        <v>5</v>
      </c>
    </row>
    <row r="85" spans="1:10" x14ac:dyDescent="0.2">
      <c r="A85" s="3">
        <v>100083</v>
      </c>
      <c r="B85" s="4" t="s">
        <v>10</v>
      </c>
      <c r="C85" s="3">
        <v>2</v>
      </c>
    </row>
    <row r="86" spans="1:10" x14ac:dyDescent="0.2">
      <c r="A86" s="3">
        <v>100084</v>
      </c>
      <c r="B86" s="4" t="s">
        <v>10</v>
      </c>
      <c r="C86" s="3">
        <v>3</v>
      </c>
    </row>
    <row r="87" spans="1:10" x14ac:dyDescent="0.2">
      <c r="A87" s="3">
        <v>100085</v>
      </c>
      <c r="B87" s="4" t="s">
        <v>10</v>
      </c>
      <c r="C87" s="3">
        <v>2</v>
      </c>
      <c r="I87" s="3" t="s">
        <v>11</v>
      </c>
    </row>
    <row r="88" spans="1:10" x14ac:dyDescent="0.2">
      <c r="A88" s="3">
        <v>100086</v>
      </c>
      <c r="B88" s="4" t="s">
        <v>10</v>
      </c>
      <c r="C88" s="3">
        <v>1</v>
      </c>
    </row>
    <row r="89" spans="1:10" x14ac:dyDescent="0.2">
      <c r="A89" s="3">
        <v>100087</v>
      </c>
      <c r="B89" s="4" t="s">
        <v>10</v>
      </c>
      <c r="C89" s="3">
        <v>4</v>
      </c>
    </row>
    <row r="90" spans="1:10" x14ac:dyDescent="0.2">
      <c r="A90" s="3">
        <v>100088</v>
      </c>
      <c r="B90" s="4" t="s">
        <v>10</v>
      </c>
      <c r="C90" s="3">
        <v>1</v>
      </c>
      <c r="H90" s="3" t="s">
        <v>11</v>
      </c>
      <c r="I90" s="3" t="s">
        <v>11</v>
      </c>
    </row>
    <row r="91" spans="1:10" x14ac:dyDescent="0.2">
      <c r="A91" s="3">
        <v>100089</v>
      </c>
      <c r="B91" s="4" t="s">
        <v>10</v>
      </c>
      <c r="C91" s="3">
        <v>5</v>
      </c>
      <c r="I91" s="3" t="s">
        <v>11</v>
      </c>
    </row>
    <row r="92" spans="1:10" x14ac:dyDescent="0.2">
      <c r="A92" s="3">
        <v>100090</v>
      </c>
      <c r="B92" s="4" t="s">
        <v>10</v>
      </c>
      <c r="C92" s="3">
        <v>1</v>
      </c>
      <c r="F92" s="3" t="s">
        <v>11</v>
      </c>
      <c r="I92" s="3" t="s">
        <v>11</v>
      </c>
    </row>
    <row r="93" spans="1:10" x14ac:dyDescent="0.2">
      <c r="A93" s="3">
        <v>100091</v>
      </c>
      <c r="B93" s="4" t="s">
        <v>10</v>
      </c>
      <c r="C93" s="3">
        <v>9</v>
      </c>
      <c r="F93" s="3" t="s">
        <v>11</v>
      </c>
      <c r="I93" s="3" t="s">
        <v>11</v>
      </c>
    </row>
    <row r="94" spans="1:10" x14ac:dyDescent="0.2">
      <c r="A94" s="3">
        <v>100092</v>
      </c>
      <c r="B94" s="4" t="s">
        <v>10</v>
      </c>
      <c r="C94" s="3">
        <v>1</v>
      </c>
      <c r="H94" s="3" t="s">
        <v>11</v>
      </c>
      <c r="I94" s="3" t="s">
        <v>11</v>
      </c>
    </row>
    <row r="95" spans="1:10" x14ac:dyDescent="0.2">
      <c r="A95" s="3">
        <v>100093</v>
      </c>
      <c r="B95" s="4" t="s">
        <v>10</v>
      </c>
      <c r="C95" s="3">
        <v>3</v>
      </c>
      <c r="I95" s="3" t="s">
        <v>11</v>
      </c>
      <c r="J95" s="3" t="s">
        <v>11</v>
      </c>
    </row>
    <row r="96" spans="1:10" x14ac:dyDescent="0.2">
      <c r="A96" s="3">
        <v>100094</v>
      </c>
      <c r="B96" s="4" t="s">
        <v>10</v>
      </c>
      <c r="C96" s="3">
        <v>1</v>
      </c>
      <c r="H96" s="3" t="s">
        <v>11</v>
      </c>
    </row>
    <row r="97" spans="1:10" x14ac:dyDescent="0.2">
      <c r="A97" s="3">
        <v>100095</v>
      </c>
      <c r="B97" s="4" t="s">
        <v>10</v>
      </c>
      <c r="C97" s="3">
        <v>8</v>
      </c>
      <c r="I97" s="3" t="s">
        <v>11</v>
      </c>
    </row>
    <row r="98" spans="1:10" x14ac:dyDescent="0.2">
      <c r="A98" s="3">
        <v>100096</v>
      </c>
      <c r="B98" s="4" t="s">
        <v>10</v>
      </c>
      <c r="C98" s="3">
        <v>1</v>
      </c>
    </row>
    <row r="99" spans="1:10" x14ac:dyDescent="0.2">
      <c r="A99" s="3">
        <v>100097</v>
      </c>
      <c r="B99" s="4" t="s">
        <v>10</v>
      </c>
      <c r="C99" s="3">
        <v>6</v>
      </c>
      <c r="D99" s="3" t="s">
        <v>11</v>
      </c>
    </row>
    <row r="100" spans="1:10" x14ac:dyDescent="0.2">
      <c r="A100" s="3">
        <v>100098</v>
      </c>
      <c r="B100" s="4" t="s">
        <v>10</v>
      </c>
      <c r="C100" s="3">
        <v>1</v>
      </c>
      <c r="I100" s="3" t="s">
        <v>11</v>
      </c>
    </row>
    <row r="101" spans="1:10" x14ac:dyDescent="0.2">
      <c r="A101" s="3">
        <v>100099</v>
      </c>
      <c r="B101" s="4" t="s">
        <v>10</v>
      </c>
      <c r="C101" s="3">
        <v>2</v>
      </c>
    </row>
    <row r="102" spans="1:10" x14ac:dyDescent="0.2">
      <c r="A102" s="3">
        <v>100100</v>
      </c>
      <c r="B102" s="4" t="s">
        <v>10</v>
      </c>
      <c r="C102" s="3">
        <v>3</v>
      </c>
    </row>
    <row r="103" spans="1:10" x14ac:dyDescent="0.2">
      <c r="A103" s="3">
        <v>100101</v>
      </c>
      <c r="B103" s="4" t="s">
        <v>10</v>
      </c>
      <c r="C103" s="3">
        <v>3</v>
      </c>
      <c r="F103" s="3" t="s">
        <v>11</v>
      </c>
      <c r="I103" s="3" t="s">
        <v>11</v>
      </c>
    </row>
    <row r="104" spans="1:10" x14ac:dyDescent="0.2">
      <c r="A104" s="3">
        <v>100102</v>
      </c>
      <c r="B104" s="4" t="s">
        <v>10</v>
      </c>
      <c r="C104" s="3">
        <v>2</v>
      </c>
      <c r="F104" s="3" t="s">
        <v>11</v>
      </c>
      <c r="I104" s="3" t="s">
        <v>11</v>
      </c>
      <c r="J104" s="3" t="s">
        <v>11</v>
      </c>
    </row>
    <row r="105" spans="1:10" x14ac:dyDescent="0.2">
      <c r="A105" s="3">
        <v>100103</v>
      </c>
      <c r="B105" s="4" t="s">
        <v>10</v>
      </c>
      <c r="C105" s="3">
        <v>1</v>
      </c>
      <c r="H105" s="3" t="s">
        <v>11</v>
      </c>
    </row>
    <row r="106" spans="1:10" x14ac:dyDescent="0.2">
      <c r="A106" s="3">
        <v>100104</v>
      </c>
      <c r="B106" s="4" t="s">
        <v>10</v>
      </c>
      <c r="C106" s="3">
        <v>4</v>
      </c>
    </row>
    <row r="107" spans="1:10" x14ac:dyDescent="0.2">
      <c r="A107" s="3">
        <v>100105</v>
      </c>
      <c r="B107" s="4" t="s">
        <v>10</v>
      </c>
      <c r="C107" s="3">
        <v>5</v>
      </c>
      <c r="I107" s="3" t="s">
        <v>11</v>
      </c>
    </row>
    <row r="108" spans="1:10" x14ac:dyDescent="0.2">
      <c r="A108" s="3">
        <v>100106</v>
      </c>
      <c r="B108" s="4" t="s">
        <v>10</v>
      </c>
      <c r="C108" s="3">
        <v>8</v>
      </c>
      <c r="I108" s="3" t="s">
        <v>11</v>
      </c>
    </row>
    <row r="109" spans="1:10" x14ac:dyDescent="0.2">
      <c r="A109" s="3">
        <v>100107</v>
      </c>
      <c r="B109" s="4" t="s">
        <v>10</v>
      </c>
      <c r="C109" s="3">
        <v>7</v>
      </c>
    </row>
    <row r="110" spans="1:10" x14ac:dyDescent="0.2">
      <c r="A110" s="3">
        <v>100108</v>
      </c>
      <c r="B110" s="4" t="s">
        <v>10</v>
      </c>
      <c r="C110" s="3">
        <v>4</v>
      </c>
      <c r="I110" s="3" t="s">
        <v>11</v>
      </c>
    </row>
    <row r="111" spans="1:10" x14ac:dyDescent="0.2">
      <c r="A111" s="3">
        <v>100109</v>
      </c>
      <c r="B111" s="4" t="s">
        <v>10</v>
      </c>
      <c r="C111" s="3">
        <v>5</v>
      </c>
      <c r="I111" s="3" t="s">
        <v>11</v>
      </c>
    </row>
    <row r="112" spans="1:10" x14ac:dyDescent="0.2">
      <c r="A112" s="3">
        <v>100110</v>
      </c>
      <c r="B112" s="4" t="s">
        <v>10</v>
      </c>
      <c r="C112" s="3">
        <v>6</v>
      </c>
    </row>
    <row r="113" spans="1:10" x14ac:dyDescent="0.2">
      <c r="A113" s="3">
        <v>100111</v>
      </c>
      <c r="B113" s="4" t="s">
        <v>10</v>
      </c>
      <c r="C113" s="3">
        <v>9</v>
      </c>
    </row>
    <row r="114" spans="1:10" x14ac:dyDescent="0.2">
      <c r="A114" s="3">
        <v>100112</v>
      </c>
      <c r="B114" s="4" t="s">
        <v>10</v>
      </c>
      <c r="C114" s="3">
        <v>8</v>
      </c>
      <c r="J114" s="3" t="s">
        <v>11</v>
      </c>
    </row>
    <row r="115" spans="1:10" x14ac:dyDescent="0.2">
      <c r="A115" s="3">
        <v>100113</v>
      </c>
      <c r="B115" s="4" t="s">
        <v>10</v>
      </c>
      <c r="C115" s="3">
        <v>5</v>
      </c>
      <c r="J115" s="3" t="s">
        <v>11</v>
      </c>
    </row>
    <row r="116" spans="1:10" x14ac:dyDescent="0.2">
      <c r="A116" s="3">
        <v>100114</v>
      </c>
      <c r="B116" s="4" t="s">
        <v>10</v>
      </c>
      <c r="C116" s="3">
        <v>2</v>
      </c>
      <c r="I116" s="3" t="s">
        <v>11</v>
      </c>
      <c r="J116" s="3" t="s">
        <v>11</v>
      </c>
    </row>
    <row r="117" spans="1:10" x14ac:dyDescent="0.2">
      <c r="A117" s="3">
        <v>100115</v>
      </c>
      <c r="B117" s="4" t="s">
        <v>10</v>
      </c>
      <c r="C117" s="3">
        <v>3</v>
      </c>
      <c r="J117" s="3" t="s">
        <v>11</v>
      </c>
    </row>
    <row r="118" spans="1:10" x14ac:dyDescent="0.2">
      <c r="A118" s="3">
        <v>100116</v>
      </c>
      <c r="B118" s="4" t="s">
        <v>10</v>
      </c>
      <c r="C118" s="3">
        <v>6</v>
      </c>
      <c r="F118" s="3" t="s">
        <v>11</v>
      </c>
      <c r="J118" s="3" t="s">
        <v>11</v>
      </c>
    </row>
    <row r="119" spans="1:10" x14ac:dyDescent="0.2">
      <c r="A119" s="3">
        <v>100117</v>
      </c>
      <c r="B119" s="4" t="s">
        <v>10</v>
      </c>
      <c r="C119" s="3">
        <v>9</v>
      </c>
      <c r="J119" s="3" t="s">
        <v>11</v>
      </c>
    </row>
    <row r="120" spans="1:10" x14ac:dyDescent="0.2">
      <c r="A120" s="3">
        <v>100118</v>
      </c>
      <c r="B120" s="4" t="s">
        <v>10</v>
      </c>
      <c r="C120" s="3">
        <v>6</v>
      </c>
      <c r="I120" s="3" t="s">
        <v>11</v>
      </c>
    </row>
    <row r="121" spans="1:10" x14ac:dyDescent="0.2">
      <c r="A121" s="3">
        <v>100119</v>
      </c>
      <c r="B121" s="4" t="s">
        <v>10</v>
      </c>
      <c r="C121" s="3">
        <v>3</v>
      </c>
    </row>
    <row r="122" spans="1:10" x14ac:dyDescent="0.2">
      <c r="A122" s="3">
        <v>100120</v>
      </c>
      <c r="B122" s="4" t="s">
        <v>10</v>
      </c>
      <c r="C122" s="3">
        <v>9</v>
      </c>
      <c r="J122" s="3" t="s">
        <v>11</v>
      </c>
    </row>
    <row r="123" spans="1:10" x14ac:dyDescent="0.2">
      <c r="A123" s="3">
        <v>100121</v>
      </c>
      <c r="B123" s="4" t="s">
        <v>10</v>
      </c>
      <c r="C123" s="3">
        <v>3</v>
      </c>
      <c r="I123" s="3" t="s">
        <v>11</v>
      </c>
    </row>
    <row r="124" spans="1:10" x14ac:dyDescent="0.2">
      <c r="A124" s="3">
        <v>100122</v>
      </c>
      <c r="B124" s="4" t="s">
        <v>10</v>
      </c>
      <c r="C124" s="3">
        <v>9</v>
      </c>
      <c r="I124" s="3" t="s">
        <v>11</v>
      </c>
    </row>
    <row r="125" spans="1:10" x14ac:dyDescent="0.2">
      <c r="A125" s="3">
        <v>100123</v>
      </c>
      <c r="B125" s="4" t="s">
        <v>10</v>
      </c>
      <c r="C125" s="3">
        <v>2</v>
      </c>
      <c r="G125" s="3" t="s">
        <v>11</v>
      </c>
      <c r="J125" s="3" t="s">
        <v>11</v>
      </c>
    </row>
    <row r="126" spans="1:10" x14ac:dyDescent="0.2">
      <c r="A126" s="3">
        <v>100124</v>
      </c>
      <c r="B126" s="4" t="s">
        <v>10</v>
      </c>
      <c r="C126" s="3">
        <v>8</v>
      </c>
      <c r="J126" s="3" t="s">
        <v>11</v>
      </c>
    </row>
    <row r="127" spans="1:10" x14ac:dyDescent="0.2">
      <c r="A127" s="3">
        <v>100125</v>
      </c>
      <c r="B127" s="4" t="s">
        <v>10</v>
      </c>
      <c r="C127" s="3">
        <v>5</v>
      </c>
      <c r="I127" s="3" t="s">
        <v>11</v>
      </c>
    </row>
    <row r="128" spans="1:10" x14ac:dyDescent="0.2">
      <c r="A128" s="3">
        <v>100126</v>
      </c>
      <c r="B128" s="4" t="s">
        <v>10</v>
      </c>
      <c r="C128" s="3">
        <v>4</v>
      </c>
      <c r="I128" s="3" t="s">
        <v>11</v>
      </c>
      <c r="J128" s="3" t="s">
        <v>11</v>
      </c>
    </row>
    <row r="129" spans="1:10" x14ac:dyDescent="0.2">
      <c r="A129" s="3">
        <v>100127</v>
      </c>
      <c r="B129" s="4" t="s">
        <v>10</v>
      </c>
      <c r="C129" s="3">
        <v>6</v>
      </c>
      <c r="J129" s="3" t="s">
        <v>11</v>
      </c>
    </row>
    <row r="130" spans="1:10" x14ac:dyDescent="0.2">
      <c r="A130" s="3">
        <v>100128</v>
      </c>
      <c r="B130" s="4" t="s">
        <v>10</v>
      </c>
      <c r="C130" s="3">
        <v>5</v>
      </c>
      <c r="D130" s="3" t="s">
        <v>11</v>
      </c>
    </row>
    <row r="131" spans="1:10" x14ac:dyDescent="0.2">
      <c r="A131" s="3">
        <v>100129</v>
      </c>
      <c r="B131" s="4" t="s">
        <v>10</v>
      </c>
      <c r="C131" s="3">
        <v>5</v>
      </c>
      <c r="J131" s="3" t="s">
        <v>11</v>
      </c>
    </row>
    <row r="132" spans="1:10" x14ac:dyDescent="0.2">
      <c r="A132" s="3">
        <v>100130</v>
      </c>
      <c r="B132" s="4" t="s">
        <v>10</v>
      </c>
      <c r="C132" s="3">
        <v>2</v>
      </c>
    </row>
    <row r="133" spans="1:10" x14ac:dyDescent="0.2">
      <c r="A133" s="3">
        <v>100131</v>
      </c>
      <c r="B133" s="4" t="s">
        <v>10</v>
      </c>
      <c r="C133" s="3">
        <v>5</v>
      </c>
    </row>
    <row r="134" spans="1:10" x14ac:dyDescent="0.2">
      <c r="A134" s="3">
        <v>100132</v>
      </c>
      <c r="B134" s="4" t="s">
        <v>10</v>
      </c>
      <c r="C134" s="3">
        <v>8</v>
      </c>
    </row>
    <row r="135" spans="1:10" x14ac:dyDescent="0.2">
      <c r="A135" s="3">
        <v>100133</v>
      </c>
      <c r="B135" s="4" t="s">
        <v>10</v>
      </c>
      <c r="C135" s="3">
        <v>8</v>
      </c>
      <c r="I135" s="3" t="s">
        <v>11</v>
      </c>
      <c r="J135" s="3" t="s">
        <v>11</v>
      </c>
    </row>
    <row r="136" spans="1:10" x14ac:dyDescent="0.2">
      <c r="A136" s="3">
        <v>100134</v>
      </c>
      <c r="B136" s="4" t="s">
        <v>10</v>
      </c>
      <c r="C136" s="3">
        <v>7</v>
      </c>
      <c r="D136" s="3" t="s">
        <v>11</v>
      </c>
    </row>
    <row r="137" spans="1:10" x14ac:dyDescent="0.2">
      <c r="A137" s="3">
        <v>100135</v>
      </c>
      <c r="B137" s="4" t="s">
        <v>10</v>
      </c>
      <c r="C137" s="3">
        <v>4</v>
      </c>
    </row>
    <row r="138" spans="1:10" x14ac:dyDescent="0.2">
      <c r="A138" s="3">
        <v>100136</v>
      </c>
      <c r="B138" s="4" t="s">
        <v>10</v>
      </c>
      <c r="C138" s="3">
        <v>4</v>
      </c>
    </row>
    <row r="139" spans="1:10" x14ac:dyDescent="0.2">
      <c r="A139" s="3">
        <v>100137</v>
      </c>
      <c r="B139" s="4" t="s">
        <v>10</v>
      </c>
      <c r="C139" s="3">
        <v>4</v>
      </c>
      <c r="I139" s="3" t="s">
        <v>11</v>
      </c>
      <c r="J139" s="3" t="s">
        <v>11</v>
      </c>
    </row>
    <row r="140" spans="1:10" x14ac:dyDescent="0.2">
      <c r="A140" s="3">
        <v>100138</v>
      </c>
      <c r="B140" s="4" t="s">
        <v>10</v>
      </c>
      <c r="C140" s="3">
        <v>8</v>
      </c>
    </row>
    <row r="141" spans="1:10" x14ac:dyDescent="0.2">
      <c r="A141" s="3">
        <v>100139</v>
      </c>
      <c r="B141" s="4" t="s">
        <v>10</v>
      </c>
      <c r="C141" s="3">
        <v>5</v>
      </c>
    </row>
    <row r="142" spans="1:10" x14ac:dyDescent="0.2">
      <c r="A142" s="3">
        <v>100140</v>
      </c>
      <c r="B142" s="4" t="s">
        <v>10</v>
      </c>
      <c r="C142" s="3">
        <v>1</v>
      </c>
      <c r="H142" s="3" t="s">
        <v>11</v>
      </c>
    </row>
    <row r="143" spans="1:10" x14ac:dyDescent="0.2">
      <c r="A143" s="3">
        <v>100141</v>
      </c>
      <c r="B143" s="4" t="s">
        <v>10</v>
      </c>
      <c r="C143" s="3">
        <v>1</v>
      </c>
      <c r="H143" s="3" t="s">
        <v>11</v>
      </c>
      <c r="J143" s="3" t="s">
        <v>11</v>
      </c>
    </row>
    <row r="144" spans="1:10" x14ac:dyDescent="0.2">
      <c r="A144" s="3">
        <v>100142</v>
      </c>
      <c r="B144" s="4" t="s">
        <v>10</v>
      </c>
      <c r="C144" s="3">
        <v>2</v>
      </c>
    </row>
    <row r="145" spans="1:10" x14ac:dyDescent="0.2">
      <c r="A145" s="3">
        <v>100143</v>
      </c>
      <c r="B145" s="4" t="s">
        <v>10</v>
      </c>
      <c r="C145" s="3">
        <v>5</v>
      </c>
    </row>
    <row r="146" spans="1:10" x14ac:dyDescent="0.2">
      <c r="A146" s="3">
        <v>100144</v>
      </c>
      <c r="B146" s="4" t="s">
        <v>10</v>
      </c>
      <c r="C146" s="3">
        <v>3</v>
      </c>
      <c r="J146" s="3" t="s">
        <v>11</v>
      </c>
    </row>
    <row r="147" spans="1:10" x14ac:dyDescent="0.2">
      <c r="A147" s="3">
        <v>100145</v>
      </c>
      <c r="B147" s="4" t="s">
        <v>10</v>
      </c>
      <c r="C147" s="3">
        <v>6</v>
      </c>
      <c r="I147" s="3" t="s">
        <v>11</v>
      </c>
      <c r="J147" s="3" t="s">
        <v>11</v>
      </c>
    </row>
    <row r="148" spans="1:10" x14ac:dyDescent="0.2">
      <c r="A148" s="3">
        <v>100146</v>
      </c>
      <c r="B148" s="4" t="s">
        <v>10</v>
      </c>
      <c r="C148" s="3">
        <v>9</v>
      </c>
    </row>
    <row r="149" spans="1:10" x14ac:dyDescent="0.2">
      <c r="A149" s="3">
        <v>100147</v>
      </c>
      <c r="B149" s="4" t="s">
        <v>10</v>
      </c>
      <c r="C149" s="3">
        <v>6</v>
      </c>
      <c r="J149" s="3" t="s">
        <v>11</v>
      </c>
    </row>
    <row r="150" spans="1:10" x14ac:dyDescent="0.2">
      <c r="A150" s="3">
        <v>100148</v>
      </c>
      <c r="B150" s="4" t="s">
        <v>10</v>
      </c>
      <c r="C150" s="3">
        <v>5</v>
      </c>
      <c r="J150" s="3" t="s">
        <v>11</v>
      </c>
    </row>
    <row r="151" spans="1:10" x14ac:dyDescent="0.2">
      <c r="A151" s="3">
        <v>100149</v>
      </c>
      <c r="B151" s="4" t="s">
        <v>10</v>
      </c>
      <c r="C151" s="3">
        <v>8</v>
      </c>
    </row>
    <row r="152" spans="1:10" x14ac:dyDescent="0.2">
      <c r="A152" s="3">
        <v>100150</v>
      </c>
      <c r="B152" s="4" t="s">
        <v>10</v>
      </c>
      <c r="C152" s="3">
        <v>8</v>
      </c>
      <c r="J152" s="3" t="s">
        <v>11</v>
      </c>
    </row>
    <row r="153" spans="1:10" x14ac:dyDescent="0.2">
      <c r="A153" s="3">
        <v>100151</v>
      </c>
      <c r="B153" s="4" t="s">
        <v>10</v>
      </c>
      <c r="C153" s="3">
        <v>8</v>
      </c>
    </row>
    <row r="154" spans="1:10" x14ac:dyDescent="0.2">
      <c r="A154" s="3">
        <v>100152</v>
      </c>
      <c r="B154" s="4" t="s">
        <v>10</v>
      </c>
      <c r="C154" s="3">
        <v>5</v>
      </c>
    </row>
    <row r="155" spans="1:10" x14ac:dyDescent="0.2">
      <c r="A155" s="3">
        <v>100153</v>
      </c>
      <c r="B155" s="4" t="s">
        <v>10</v>
      </c>
      <c r="C155" s="3">
        <v>5</v>
      </c>
    </row>
    <row r="156" spans="1:10" x14ac:dyDescent="0.2">
      <c r="A156" s="3">
        <v>100154</v>
      </c>
      <c r="B156" s="4" t="s">
        <v>10</v>
      </c>
      <c r="C156" s="3">
        <v>5</v>
      </c>
      <c r="J156" s="3" t="s">
        <v>11</v>
      </c>
    </row>
    <row r="157" spans="1:10" x14ac:dyDescent="0.2">
      <c r="A157" s="3">
        <v>100155</v>
      </c>
      <c r="B157" s="4" t="s">
        <v>10</v>
      </c>
      <c r="C157" s="3">
        <v>4</v>
      </c>
      <c r="I157" s="3" t="s">
        <v>11</v>
      </c>
    </row>
    <row r="158" spans="1:10" x14ac:dyDescent="0.2">
      <c r="A158" s="3">
        <v>100156</v>
      </c>
      <c r="B158" s="4" t="s">
        <v>10</v>
      </c>
      <c r="C158" s="3">
        <v>1</v>
      </c>
    </row>
    <row r="159" spans="1:10" x14ac:dyDescent="0.2">
      <c r="A159" s="3">
        <v>100157</v>
      </c>
      <c r="B159" s="4" t="s">
        <v>10</v>
      </c>
      <c r="C159" s="3">
        <v>2</v>
      </c>
      <c r="J159" s="3" t="s">
        <v>11</v>
      </c>
    </row>
    <row r="160" spans="1:10" x14ac:dyDescent="0.2">
      <c r="A160" s="3">
        <v>100158</v>
      </c>
      <c r="B160" s="4" t="s">
        <v>10</v>
      </c>
      <c r="C160" s="3">
        <v>2</v>
      </c>
      <c r="I160" s="3" t="s">
        <v>11</v>
      </c>
      <c r="J160" s="3" t="s">
        <v>11</v>
      </c>
    </row>
    <row r="161" spans="1:10" x14ac:dyDescent="0.2">
      <c r="A161" s="3">
        <v>100159</v>
      </c>
      <c r="B161" s="4" t="s">
        <v>10</v>
      </c>
      <c r="C161" s="3">
        <v>3</v>
      </c>
      <c r="G161" s="3" t="s">
        <v>11</v>
      </c>
      <c r="J161" s="3" t="s">
        <v>11</v>
      </c>
    </row>
    <row r="162" spans="1:10" x14ac:dyDescent="0.2">
      <c r="A162" s="3">
        <v>100160</v>
      </c>
      <c r="B162" s="4" t="s">
        <v>10</v>
      </c>
      <c r="C162" s="3">
        <v>6</v>
      </c>
      <c r="G162" s="3" t="s">
        <v>11</v>
      </c>
    </row>
    <row r="163" spans="1:10" x14ac:dyDescent="0.2">
      <c r="A163" s="3">
        <v>100161</v>
      </c>
      <c r="B163" s="4" t="s">
        <v>10</v>
      </c>
      <c r="C163" s="3">
        <v>9</v>
      </c>
      <c r="J163" s="3" t="s">
        <v>11</v>
      </c>
    </row>
    <row r="164" spans="1:10" x14ac:dyDescent="0.2">
      <c r="A164" s="3">
        <v>100162</v>
      </c>
      <c r="B164" s="4" t="s">
        <v>10</v>
      </c>
      <c r="C164" s="3">
        <v>9</v>
      </c>
    </row>
    <row r="165" spans="1:10" x14ac:dyDescent="0.2">
      <c r="A165" s="3">
        <v>100163</v>
      </c>
      <c r="B165" s="4" t="s">
        <v>10</v>
      </c>
      <c r="C165" s="3">
        <v>2</v>
      </c>
    </row>
    <row r="166" spans="1:10" x14ac:dyDescent="0.2">
      <c r="A166" s="3">
        <v>100164</v>
      </c>
      <c r="B166" s="4" t="s">
        <v>10</v>
      </c>
      <c r="C166" s="3">
        <v>5</v>
      </c>
      <c r="I166" s="3" t="s">
        <v>11</v>
      </c>
      <c r="J166" s="3" t="s">
        <v>11</v>
      </c>
    </row>
    <row r="167" spans="1:10" x14ac:dyDescent="0.2">
      <c r="A167" s="3">
        <v>100165</v>
      </c>
      <c r="B167" s="4" t="s">
        <v>10</v>
      </c>
      <c r="C167" s="3">
        <v>8</v>
      </c>
      <c r="I167" s="3" t="s">
        <v>11</v>
      </c>
    </row>
    <row r="168" spans="1:10" x14ac:dyDescent="0.2">
      <c r="A168" s="3">
        <v>100166</v>
      </c>
      <c r="B168" s="4" t="s">
        <v>10</v>
      </c>
      <c r="C168" s="3">
        <v>7</v>
      </c>
      <c r="I168" s="3" t="s">
        <v>11</v>
      </c>
    </row>
    <row r="169" spans="1:10" x14ac:dyDescent="0.2">
      <c r="A169" s="3">
        <v>100167</v>
      </c>
      <c r="B169" s="4" t="s">
        <v>10</v>
      </c>
      <c r="C169" s="3">
        <v>4</v>
      </c>
    </row>
    <row r="170" spans="1:10" x14ac:dyDescent="0.2">
      <c r="A170" s="3">
        <v>100168</v>
      </c>
      <c r="B170" s="4" t="s">
        <v>10</v>
      </c>
      <c r="C170" s="3">
        <v>1</v>
      </c>
      <c r="H170" s="3" t="s">
        <v>11</v>
      </c>
      <c r="J170" s="3" t="s">
        <v>11</v>
      </c>
    </row>
    <row r="171" spans="1:10" x14ac:dyDescent="0.2">
      <c r="A171" s="3">
        <v>100169</v>
      </c>
      <c r="B171" s="4" t="s">
        <v>10</v>
      </c>
      <c r="C171" s="3">
        <v>2</v>
      </c>
    </row>
    <row r="172" spans="1:10" x14ac:dyDescent="0.2">
      <c r="A172" s="3">
        <v>100170</v>
      </c>
      <c r="B172" s="4" t="s">
        <v>10</v>
      </c>
      <c r="C172" s="3">
        <v>5</v>
      </c>
    </row>
    <row r="173" spans="1:10" x14ac:dyDescent="0.2">
      <c r="A173" s="3">
        <v>100171</v>
      </c>
      <c r="B173" s="4" t="s">
        <v>10</v>
      </c>
      <c r="C173" s="3">
        <v>8</v>
      </c>
      <c r="J173" s="3" t="s">
        <v>11</v>
      </c>
    </row>
    <row r="174" spans="1:10" x14ac:dyDescent="0.2">
      <c r="A174" s="3">
        <v>100172</v>
      </c>
      <c r="B174" s="4" t="s">
        <v>10</v>
      </c>
      <c r="C174" s="3">
        <v>9</v>
      </c>
    </row>
    <row r="175" spans="1:10" x14ac:dyDescent="0.2">
      <c r="A175" s="3">
        <v>100173</v>
      </c>
      <c r="B175" s="4" t="s">
        <v>10</v>
      </c>
      <c r="C175" s="3">
        <v>6</v>
      </c>
      <c r="D175" s="3" t="s">
        <v>11</v>
      </c>
    </row>
    <row r="176" spans="1:10" x14ac:dyDescent="0.2">
      <c r="A176" s="3">
        <v>100174</v>
      </c>
      <c r="B176" s="4" t="s">
        <v>10</v>
      </c>
      <c r="C176" s="3">
        <v>5</v>
      </c>
    </row>
    <row r="177" spans="1:10" x14ac:dyDescent="0.2">
      <c r="A177" s="3">
        <v>100175</v>
      </c>
      <c r="B177" s="4" t="s">
        <v>10</v>
      </c>
      <c r="C177" s="3">
        <v>8</v>
      </c>
      <c r="J177" s="3" t="s">
        <v>11</v>
      </c>
    </row>
    <row r="178" spans="1:10" x14ac:dyDescent="0.2">
      <c r="A178" s="3">
        <v>100176</v>
      </c>
      <c r="B178" s="4" t="s">
        <v>10</v>
      </c>
      <c r="C178" s="3">
        <v>9</v>
      </c>
      <c r="J178" s="3" t="s">
        <v>11</v>
      </c>
    </row>
    <row r="179" spans="1:10" x14ac:dyDescent="0.2">
      <c r="A179" s="3">
        <v>100177</v>
      </c>
      <c r="B179" s="4" t="s">
        <v>10</v>
      </c>
      <c r="C179" s="3">
        <v>3</v>
      </c>
    </row>
    <row r="180" spans="1:10" x14ac:dyDescent="0.2">
      <c r="A180" s="3">
        <v>100178</v>
      </c>
      <c r="B180" s="4" t="s">
        <v>10</v>
      </c>
      <c r="C180" s="3">
        <v>3</v>
      </c>
    </row>
    <row r="181" spans="1:10" x14ac:dyDescent="0.2">
      <c r="A181" s="3">
        <v>100179</v>
      </c>
      <c r="B181" s="4" t="s">
        <v>10</v>
      </c>
      <c r="C181" s="3">
        <v>3</v>
      </c>
      <c r="J181" s="3" t="s">
        <v>11</v>
      </c>
    </row>
    <row r="182" spans="1:10" x14ac:dyDescent="0.2">
      <c r="A182" s="3">
        <v>100180</v>
      </c>
      <c r="B182" s="4" t="s">
        <v>10</v>
      </c>
      <c r="C182" s="3">
        <v>2</v>
      </c>
    </row>
    <row r="183" spans="1:10" x14ac:dyDescent="0.2">
      <c r="A183" s="3">
        <v>100181</v>
      </c>
      <c r="B183" s="4" t="s">
        <v>10</v>
      </c>
      <c r="C183" s="3">
        <v>5</v>
      </c>
    </row>
    <row r="184" spans="1:10" x14ac:dyDescent="0.2">
      <c r="A184" s="3">
        <v>100182</v>
      </c>
      <c r="B184" s="4" t="s">
        <v>10</v>
      </c>
      <c r="C184" s="3">
        <v>8</v>
      </c>
    </row>
    <row r="185" spans="1:10" x14ac:dyDescent="0.2">
      <c r="A185" s="3">
        <v>100183</v>
      </c>
      <c r="B185" s="4" t="s">
        <v>10</v>
      </c>
      <c r="C185" s="3">
        <v>7</v>
      </c>
      <c r="J185" s="3" t="s">
        <v>11</v>
      </c>
    </row>
    <row r="186" spans="1:10" x14ac:dyDescent="0.2">
      <c r="A186" s="3">
        <v>100184</v>
      </c>
      <c r="B186" s="4" t="s">
        <v>10</v>
      </c>
      <c r="C186" s="3">
        <v>4</v>
      </c>
    </row>
    <row r="187" spans="1:10" x14ac:dyDescent="0.2">
      <c r="A187" s="3">
        <v>100185</v>
      </c>
      <c r="B187" s="4" t="s">
        <v>10</v>
      </c>
      <c r="C187" s="3">
        <v>1</v>
      </c>
    </row>
    <row r="188" spans="1:10" x14ac:dyDescent="0.2">
      <c r="A188" s="3">
        <v>100186</v>
      </c>
      <c r="B188" s="4" t="s">
        <v>10</v>
      </c>
      <c r="C188" s="3">
        <v>2</v>
      </c>
      <c r="I188" s="3" t="s">
        <v>11</v>
      </c>
    </row>
    <row r="189" spans="1:10" x14ac:dyDescent="0.2">
      <c r="A189" s="3">
        <v>100187</v>
      </c>
      <c r="B189" s="4" t="s">
        <v>10</v>
      </c>
      <c r="C189" s="3">
        <v>5</v>
      </c>
      <c r="J189" s="3" t="s">
        <v>11</v>
      </c>
    </row>
    <row r="190" spans="1:10" x14ac:dyDescent="0.2">
      <c r="A190" s="3">
        <v>100188</v>
      </c>
      <c r="B190" s="4" t="s">
        <v>10</v>
      </c>
      <c r="C190" s="3">
        <v>8</v>
      </c>
      <c r="J190" s="3" t="s">
        <v>11</v>
      </c>
    </row>
    <row r="191" spans="1:10" x14ac:dyDescent="0.2">
      <c r="A191" s="3">
        <v>100189</v>
      </c>
      <c r="B191" s="4" t="s">
        <v>10</v>
      </c>
      <c r="C191" s="3">
        <v>9</v>
      </c>
      <c r="J191" s="3" t="s">
        <v>11</v>
      </c>
    </row>
    <row r="192" spans="1:10" x14ac:dyDescent="0.2">
      <c r="A192" s="3">
        <v>100190</v>
      </c>
      <c r="B192" s="4" t="s">
        <v>10</v>
      </c>
      <c r="C192" s="3">
        <v>6</v>
      </c>
    </row>
    <row r="193" spans="1:10" x14ac:dyDescent="0.2">
      <c r="A193" s="3">
        <v>100191</v>
      </c>
      <c r="B193" s="4" t="s">
        <v>10</v>
      </c>
      <c r="C193" s="3">
        <v>3</v>
      </c>
      <c r="D193" s="3" t="s">
        <v>11</v>
      </c>
    </row>
    <row r="194" spans="1:10" x14ac:dyDescent="0.2">
      <c r="A194" s="3">
        <v>100192</v>
      </c>
      <c r="B194" s="4" t="s">
        <v>10</v>
      </c>
      <c r="C194" s="3">
        <v>2</v>
      </c>
      <c r="J194" s="3" t="s">
        <v>11</v>
      </c>
    </row>
    <row r="195" spans="1:10" x14ac:dyDescent="0.2">
      <c r="A195" s="3">
        <v>100193</v>
      </c>
      <c r="B195" s="4" t="s">
        <v>10</v>
      </c>
      <c r="C195" s="3">
        <v>5</v>
      </c>
    </row>
    <row r="196" spans="1:10" x14ac:dyDescent="0.2">
      <c r="A196" s="3">
        <v>100194</v>
      </c>
      <c r="B196" s="4" t="s">
        <v>10</v>
      </c>
      <c r="C196" s="3">
        <v>1</v>
      </c>
      <c r="H196" s="3" t="s">
        <v>11</v>
      </c>
    </row>
    <row r="197" spans="1:10" x14ac:dyDescent="0.2">
      <c r="A197" s="3">
        <v>100195</v>
      </c>
      <c r="B197" s="4" t="s">
        <v>10</v>
      </c>
      <c r="C197" s="3">
        <v>4</v>
      </c>
      <c r="J197" s="3" t="s">
        <v>11</v>
      </c>
    </row>
    <row r="198" spans="1:10" x14ac:dyDescent="0.2">
      <c r="A198" s="3">
        <v>100196</v>
      </c>
      <c r="B198" s="4" t="s">
        <v>10</v>
      </c>
      <c r="C198" s="3">
        <v>7</v>
      </c>
    </row>
    <row r="199" spans="1:10" x14ac:dyDescent="0.2">
      <c r="A199" s="3">
        <v>100197</v>
      </c>
      <c r="B199" s="4" t="s">
        <v>10</v>
      </c>
      <c r="C199" s="3">
        <v>8</v>
      </c>
    </row>
    <row r="200" spans="1:10" x14ac:dyDescent="0.2">
      <c r="A200" s="3">
        <v>100198</v>
      </c>
      <c r="B200" s="4" t="s">
        <v>10</v>
      </c>
      <c r="C200" s="3">
        <v>5</v>
      </c>
    </row>
    <row r="201" spans="1:10" x14ac:dyDescent="0.2">
      <c r="A201" s="3">
        <v>100199</v>
      </c>
      <c r="B201" s="4" t="s">
        <v>10</v>
      </c>
      <c r="C201" s="3">
        <v>1</v>
      </c>
      <c r="J201" s="3" t="s">
        <v>11</v>
      </c>
    </row>
    <row r="202" spans="1:10" x14ac:dyDescent="0.2">
      <c r="A202" s="3">
        <v>100200</v>
      </c>
      <c r="B202" s="4" t="s">
        <v>10</v>
      </c>
      <c r="C202" s="3">
        <v>5</v>
      </c>
    </row>
    <row r="203" spans="1:10" x14ac:dyDescent="0.2">
      <c r="A203" s="3">
        <v>100201</v>
      </c>
      <c r="B203" s="4" t="s">
        <v>10</v>
      </c>
      <c r="C203" s="3">
        <v>8</v>
      </c>
    </row>
    <row r="204" spans="1:10" x14ac:dyDescent="0.2">
      <c r="A204" s="3">
        <v>100202</v>
      </c>
      <c r="B204" s="4" t="s">
        <v>10</v>
      </c>
      <c r="C204" s="3">
        <v>5</v>
      </c>
      <c r="I204" s="3" t="s">
        <v>11</v>
      </c>
      <c r="J204" s="3" t="s">
        <v>11</v>
      </c>
    </row>
    <row r="205" spans="1:10" x14ac:dyDescent="0.2">
      <c r="A205" s="3">
        <v>100203</v>
      </c>
      <c r="B205" s="4" t="s">
        <v>10</v>
      </c>
      <c r="C205" s="3">
        <v>1</v>
      </c>
      <c r="H205" s="3" t="s">
        <v>11</v>
      </c>
    </row>
    <row r="206" spans="1:10" x14ac:dyDescent="0.2">
      <c r="A206" s="3">
        <v>100204</v>
      </c>
      <c r="B206" s="4" t="s">
        <v>10</v>
      </c>
      <c r="C206" s="3">
        <v>5</v>
      </c>
    </row>
    <row r="207" spans="1:10" x14ac:dyDescent="0.2">
      <c r="A207" s="3">
        <v>100205</v>
      </c>
      <c r="B207" s="4" t="s">
        <v>10</v>
      </c>
      <c r="C207" s="3">
        <v>8</v>
      </c>
    </row>
    <row r="208" spans="1:10" x14ac:dyDescent="0.2">
      <c r="A208" s="3">
        <v>100206</v>
      </c>
      <c r="B208" s="4" t="s">
        <v>10</v>
      </c>
      <c r="C208" s="3">
        <v>9</v>
      </c>
      <c r="G208" s="3" t="s">
        <v>11</v>
      </c>
    </row>
    <row r="209" spans="1:10" x14ac:dyDescent="0.2">
      <c r="A209" s="3">
        <v>100207</v>
      </c>
      <c r="B209" s="4" t="s">
        <v>10</v>
      </c>
      <c r="C209" s="3">
        <v>6</v>
      </c>
      <c r="J209" s="3" t="s">
        <v>11</v>
      </c>
    </row>
    <row r="210" spans="1:10" x14ac:dyDescent="0.2">
      <c r="A210" s="3">
        <v>100208</v>
      </c>
      <c r="B210" s="4" t="s">
        <v>10</v>
      </c>
      <c r="C210" s="3">
        <v>5</v>
      </c>
      <c r="I210" s="3" t="s">
        <v>11</v>
      </c>
    </row>
    <row r="211" spans="1:10" x14ac:dyDescent="0.2">
      <c r="A211" s="3">
        <v>100209</v>
      </c>
      <c r="B211" s="4" t="s">
        <v>10</v>
      </c>
      <c r="C211" s="3">
        <v>8</v>
      </c>
      <c r="I211" s="3" t="s">
        <v>11</v>
      </c>
    </row>
    <row r="212" spans="1:10" x14ac:dyDescent="0.2">
      <c r="A212" s="3">
        <v>100210</v>
      </c>
      <c r="B212" s="4" t="s">
        <v>10</v>
      </c>
      <c r="C212" s="3">
        <v>7</v>
      </c>
      <c r="J212" s="3" t="s">
        <v>11</v>
      </c>
    </row>
    <row r="213" spans="1:10" x14ac:dyDescent="0.2">
      <c r="A213" s="3">
        <v>100211</v>
      </c>
      <c r="B213" s="4" t="s">
        <v>10</v>
      </c>
      <c r="C213" s="3">
        <v>4</v>
      </c>
      <c r="J213" s="3" t="s">
        <v>11</v>
      </c>
    </row>
    <row r="214" spans="1:10" x14ac:dyDescent="0.2">
      <c r="A214" s="3">
        <v>100212</v>
      </c>
      <c r="B214" s="4" t="s">
        <v>10</v>
      </c>
      <c r="C214" s="3">
        <v>5</v>
      </c>
      <c r="J214" s="3" t="s">
        <v>11</v>
      </c>
    </row>
    <row r="215" spans="1:10" x14ac:dyDescent="0.2">
      <c r="A215" s="3">
        <v>100213</v>
      </c>
      <c r="B215" s="4" t="s">
        <v>10</v>
      </c>
      <c r="C215" s="3">
        <v>1</v>
      </c>
      <c r="H215" s="3" t="s">
        <v>11</v>
      </c>
      <c r="J215" s="3" t="s">
        <v>11</v>
      </c>
    </row>
    <row r="216" spans="1:10" x14ac:dyDescent="0.2">
      <c r="A216" s="3">
        <v>100214</v>
      </c>
      <c r="B216" s="4" t="s">
        <v>10</v>
      </c>
      <c r="C216" s="3">
        <v>2</v>
      </c>
      <c r="J216" s="3" t="s">
        <v>11</v>
      </c>
    </row>
    <row r="217" spans="1:10" x14ac:dyDescent="0.2">
      <c r="A217" s="3">
        <v>100215</v>
      </c>
      <c r="B217" s="4" t="s">
        <v>10</v>
      </c>
      <c r="C217" s="3">
        <v>5</v>
      </c>
    </row>
    <row r="218" spans="1:10" x14ac:dyDescent="0.2">
      <c r="A218" s="3">
        <v>100216</v>
      </c>
      <c r="B218" s="4" t="s">
        <v>10</v>
      </c>
      <c r="C218" s="3">
        <v>8</v>
      </c>
      <c r="I218" s="3" t="s">
        <v>11</v>
      </c>
    </row>
    <row r="219" spans="1:10" x14ac:dyDescent="0.2">
      <c r="A219" s="3">
        <v>100217</v>
      </c>
      <c r="B219" s="4" t="s">
        <v>10</v>
      </c>
      <c r="C219" s="3">
        <v>1</v>
      </c>
      <c r="D219" s="3" t="s">
        <v>11</v>
      </c>
      <c r="J219" s="3" t="s">
        <v>11</v>
      </c>
    </row>
    <row r="220" spans="1:10" x14ac:dyDescent="0.2">
      <c r="A220" s="3">
        <v>100218</v>
      </c>
      <c r="B220" s="4" t="s">
        <v>10</v>
      </c>
      <c r="C220" s="3">
        <v>5</v>
      </c>
      <c r="J220" s="3" t="s">
        <v>11</v>
      </c>
    </row>
    <row r="221" spans="1:10" x14ac:dyDescent="0.2">
      <c r="A221" s="3">
        <v>100219</v>
      </c>
      <c r="B221" s="4" t="s">
        <v>10</v>
      </c>
      <c r="C221" s="3">
        <v>8</v>
      </c>
      <c r="J221" s="3" t="s">
        <v>11</v>
      </c>
    </row>
    <row r="222" spans="1:10" x14ac:dyDescent="0.2">
      <c r="A222" s="3">
        <v>100220</v>
      </c>
      <c r="B222" s="4" t="s">
        <v>10</v>
      </c>
      <c r="C222" s="3">
        <v>7</v>
      </c>
      <c r="J222" s="3" t="s">
        <v>11</v>
      </c>
    </row>
    <row r="223" spans="1:10" x14ac:dyDescent="0.2">
      <c r="A223" s="3">
        <v>100221</v>
      </c>
      <c r="B223" s="4" t="s">
        <v>10</v>
      </c>
      <c r="C223" s="3">
        <v>4</v>
      </c>
    </row>
    <row r="224" spans="1:10" x14ac:dyDescent="0.2">
      <c r="A224" s="3">
        <v>100222</v>
      </c>
      <c r="B224" s="4" t="s">
        <v>10</v>
      </c>
      <c r="C224" s="3">
        <v>8</v>
      </c>
      <c r="J224" s="3" t="s">
        <v>11</v>
      </c>
    </row>
    <row r="225" spans="1:10" x14ac:dyDescent="0.2">
      <c r="A225" s="3">
        <v>100223</v>
      </c>
      <c r="B225" s="4" t="s">
        <v>10</v>
      </c>
      <c r="C225" s="3">
        <v>4</v>
      </c>
      <c r="J225" s="3" t="s">
        <v>11</v>
      </c>
    </row>
    <row r="226" spans="1:10" x14ac:dyDescent="0.2">
      <c r="A226" s="3">
        <v>100224</v>
      </c>
      <c r="B226" s="4" t="s">
        <v>10</v>
      </c>
      <c r="C226" s="3">
        <v>8</v>
      </c>
    </row>
    <row r="227" spans="1:10" x14ac:dyDescent="0.2">
      <c r="A227" s="3">
        <v>100225</v>
      </c>
      <c r="B227" s="4" t="s">
        <v>10</v>
      </c>
      <c r="C227" s="3">
        <v>1</v>
      </c>
      <c r="H227" s="3" t="s">
        <v>11</v>
      </c>
    </row>
    <row r="228" spans="1:10" x14ac:dyDescent="0.2">
      <c r="A228" s="3">
        <v>100226</v>
      </c>
      <c r="B228" s="4" t="s">
        <v>10</v>
      </c>
      <c r="C228" s="3">
        <v>5</v>
      </c>
    </row>
    <row r="229" spans="1:10" x14ac:dyDescent="0.2">
      <c r="A229" s="3">
        <v>100227</v>
      </c>
      <c r="B229" s="4" t="s">
        <v>10</v>
      </c>
      <c r="C229" s="3">
        <v>8</v>
      </c>
    </row>
    <row r="230" spans="1:10" x14ac:dyDescent="0.2">
      <c r="A230" s="3">
        <v>100228</v>
      </c>
      <c r="B230" s="4" t="s">
        <v>10</v>
      </c>
      <c r="C230" s="3">
        <v>4</v>
      </c>
      <c r="J230" s="3" t="s">
        <v>11</v>
      </c>
    </row>
    <row r="231" spans="1:10" x14ac:dyDescent="0.2">
      <c r="A231" s="3">
        <v>100229</v>
      </c>
      <c r="B231" s="4" t="s">
        <v>10</v>
      </c>
      <c r="C231" s="3">
        <v>1</v>
      </c>
      <c r="G231" s="3" t="s">
        <v>11</v>
      </c>
    </row>
    <row r="232" spans="1:10" x14ac:dyDescent="0.2">
      <c r="A232" s="3">
        <v>100230</v>
      </c>
      <c r="B232" s="4" t="s">
        <v>10</v>
      </c>
      <c r="C232" s="3">
        <v>5</v>
      </c>
    </row>
    <row r="233" spans="1:10" x14ac:dyDescent="0.2">
      <c r="A233" s="3">
        <v>100231</v>
      </c>
      <c r="B233" s="4" t="s">
        <v>12</v>
      </c>
      <c r="C233" s="3">
        <v>1</v>
      </c>
      <c r="F233" s="3" t="s">
        <v>11</v>
      </c>
      <c r="H233" s="3" t="s">
        <v>11</v>
      </c>
      <c r="J233" s="3" t="s">
        <v>11</v>
      </c>
    </row>
    <row r="234" spans="1:10" x14ac:dyDescent="0.2">
      <c r="A234" s="3">
        <v>100232</v>
      </c>
      <c r="B234" s="4" t="s">
        <v>12</v>
      </c>
      <c r="C234" s="3">
        <v>1</v>
      </c>
      <c r="H234" s="3" t="s">
        <v>11</v>
      </c>
    </row>
    <row r="235" spans="1:10" x14ac:dyDescent="0.2">
      <c r="A235" s="3">
        <v>100233</v>
      </c>
      <c r="B235" s="4" t="s">
        <v>12</v>
      </c>
      <c r="C235" s="3">
        <v>1</v>
      </c>
    </row>
    <row r="236" spans="1:10" x14ac:dyDescent="0.2">
      <c r="A236" s="3">
        <v>100234</v>
      </c>
      <c r="B236" s="4" t="s">
        <v>12</v>
      </c>
      <c r="C236" s="3">
        <v>1</v>
      </c>
      <c r="H236" s="3" t="s">
        <v>11</v>
      </c>
      <c r="I236" s="3" t="s">
        <v>11</v>
      </c>
      <c r="J236" s="3" t="s">
        <v>11</v>
      </c>
    </row>
    <row r="237" spans="1:10" x14ac:dyDescent="0.2">
      <c r="A237" s="3">
        <v>100235</v>
      </c>
      <c r="B237" s="4" t="s">
        <v>12</v>
      </c>
      <c r="C237" s="3">
        <v>1</v>
      </c>
      <c r="H237" s="3" t="s">
        <v>11</v>
      </c>
    </row>
    <row r="238" spans="1:10" x14ac:dyDescent="0.2">
      <c r="A238" s="3">
        <v>100236</v>
      </c>
      <c r="B238" s="4" t="s">
        <v>12</v>
      </c>
      <c r="C238" s="3">
        <v>1</v>
      </c>
      <c r="H238" s="3" t="s">
        <v>11</v>
      </c>
    </row>
    <row r="239" spans="1:10" x14ac:dyDescent="0.2">
      <c r="A239" s="3">
        <v>100237</v>
      </c>
      <c r="B239" s="4" t="s">
        <v>12</v>
      </c>
      <c r="C239" s="3">
        <v>1</v>
      </c>
      <c r="H239" s="3" t="s">
        <v>11</v>
      </c>
      <c r="J239" s="3" t="s">
        <v>11</v>
      </c>
    </row>
    <row r="240" spans="1:10" x14ac:dyDescent="0.2">
      <c r="A240" s="3">
        <v>100238</v>
      </c>
      <c r="B240" s="4" t="s">
        <v>12</v>
      </c>
      <c r="C240" s="3">
        <v>1</v>
      </c>
    </row>
    <row r="241" spans="1:10" x14ac:dyDescent="0.2">
      <c r="A241" s="3">
        <v>100239</v>
      </c>
      <c r="B241" s="4" t="s">
        <v>12</v>
      </c>
      <c r="C241" s="3">
        <v>1</v>
      </c>
    </row>
    <row r="242" spans="1:10" x14ac:dyDescent="0.2">
      <c r="A242" s="3">
        <v>100240</v>
      </c>
      <c r="B242" s="4" t="s">
        <v>12</v>
      </c>
      <c r="C242" s="3">
        <v>1</v>
      </c>
      <c r="J242" s="3" t="s">
        <v>11</v>
      </c>
    </row>
    <row r="243" spans="1:10" x14ac:dyDescent="0.2">
      <c r="A243" s="3">
        <v>100241</v>
      </c>
      <c r="B243" s="4" t="s">
        <v>12</v>
      </c>
      <c r="C243" s="3">
        <v>1</v>
      </c>
      <c r="H243" s="3" t="s">
        <v>11</v>
      </c>
    </row>
    <row r="244" spans="1:10" x14ac:dyDescent="0.2">
      <c r="A244" s="3">
        <v>100242</v>
      </c>
      <c r="B244" s="4" t="s">
        <v>12</v>
      </c>
      <c r="C244" s="3">
        <v>1</v>
      </c>
      <c r="F244" s="3" t="s">
        <v>11</v>
      </c>
      <c r="H244" s="3" t="s">
        <v>11</v>
      </c>
    </row>
    <row r="245" spans="1:10" x14ac:dyDescent="0.2">
      <c r="A245" s="3">
        <v>100243</v>
      </c>
      <c r="B245" s="4" t="s">
        <v>12</v>
      </c>
      <c r="C245" s="3">
        <v>1</v>
      </c>
      <c r="H245" s="3" t="s">
        <v>11</v>
      </c>
    </row>
    <row r="246" spans="1:10" x14ac:dyDescent="0.2">
      <c r="A246" s="3">
        <v>100244</v>
      </c>
      <c r="B246" s="4" t="s">
        <v>12</v>
      </c>
      <c r="C246" s="3">
        <v>1</v>
      </c>
      <c r="J246" s="3" t="s">
        <v>11</v>
      </c>
    </row>
    <row r="247" spans="1:10" x14ac:dyDescent="0.2">
      <c r="A247" s="3">
        <v>100245</v>
      </c>
      <c r="B247" s="4" t="s">
        <v>12</v>
      </c>
      <c r="C247" s="3">
        <v>1</v>
      </c>
      <c r="H247" s="3" t="s">
        <v>11</v>
      </c>
      <c r="J247" s="3" t="s">
        <v>11</v>
      </c>
    </row>
    <row r="248" spans="1:10" x14ac:dyDescent="0.2">
      <c r="A248" s="3">
        <v>100246</v>
      </c>
      <c r="B248" s="4" t="s">
        <v>12</v>
      </c>
      <c r="C248" s="3">
        <v>1</v>
      </c>
      <c r="H248" s="3" t="s">
        <v>11</v>
      </c>
    </row>
    <row r="249" spans="1:10" x14ac:dyDescent="0.2">
      <c r="A249" s="3">
        <v>100247</v>
      </c>
      <c r="B249" s="4" t="s">
        <v>12</v>
      </c>
      <c r="C249" s="3">
        <v>1</v>
      </c>
      <c r="J249" s="3" t="s">
        <v>11</v>
      </c>
    </row>
    <row r="250" spans="1:10" x14ac:dyDescent="0.2">
      <c r="A250" s="3">
        <v>100248</v>
      </c>
      <c r="B250" s="4" t="s">
        <v>12</v>
      </c>
      <c r="C250" s="3">
        <v>1</v>
      </c>
      <c r="H250" s="3" t="s">
        <v>11</v>
      </c>
    </row>
    <row r="251" spans="1:10" x14ac:dyDescent="0.2">
      <c r="A251" s="3">
        <v>100249</v>
      </c>
      <c r="B251" s="4" t="s">
        <v>12</v>
      </c>
      <c r="C251" s="3">
        <v>1</v>
      </c>
      <c r="H251" s="3" t="s">
        <v>11</v>
      </c>
    </row>
    <row r="252" spans="1:10" x14ac:dyDescent="0.2">
      <c r="A252" s="3">
        <v>100250</v>
      </c>
      <c r="B252" s="4" t="s">
        <v>12</v>
      </c>
      <c r="C252" s="3">
        <v>1</v>
      </c>
      <c r="J252" s="3" t="s">
        <v>11</v>
      </c>
    </row>
    <row r="253" spans="1:10" x14ac:dyDescent="0.2">
      <c r="A253" s="3">
        <v>100251</v>
      </c>
      <c r="B253" s="4" t="s">
        <v>12</v>
      </c>
      <c r="C253" s="3">
        <v>1</v>
      </c>
      <c r="H253" s="3" t="s">
        <v>11</v>
      </c>
    </row>
    <row r="254" spans="1:10" x14ac:dyDescent="0.2">
      <c r="A254" s="3">
        <v>100252</v>
      </c>
      <c r="B254" s="4" t="s">
        <v>12</v>
      </c>
      <c r="C254" s="3">
        <v>1</v>
      </c>
      <c r="H254" s="3" t="s">
        <v>11</v>
      </c>
    </row>
    <row r="255" spans="1:10" x14ac:dyDescent="0.2">
      <c r="A255" s="3">
        <v>100253</v>
      </c>
      <c r="B255" s="4" t="s">
        <v>12</v>
      </c>
      <c r="C255" s="3">
        <v>1</v>
      </c>
    </row>
    <row r="256" spans="1:10" x14ac:dyDescent="0.2">
      <c r="A256" s="3">
        <v>100254</v>
      </c>
      <c r="B256" s="4" t="s">
        <v>12</v>
      </c>
      <c r="C256" s="3">
        <v>1</v>
      </c>
      <c r="H256" s="3" t="s">
        <v>11</v>
      </c>
      <c r="J256" s="3" t="s">
        <v>11</v>
      </c>
    </row>
    <row r="257" spans="1:10" x14ac:dyDescent="0.2">
      <c r="A257" s="3">
        <v>100255</v>
      </c>
      <c r="B257" s="4" t="s">
        <v>12</v>
      </c>
      <c r="C257" s="3">
        <v>1</v>
      </c>
      <c r="H257" s="3" t="s">
        <v>11</v>
      </c>
    </row>
    <row r="258" spans="1:10" x14ac:dyDescent="0.2">
      <c r="A258" s="3">
        <v>100256</v>
      </c>
      <c r="B258" s="4" t="s">
        <v>12</v>
      </c>
      <c r="C258" s="3">
        <v>1</v>
      </c>
    </row>
    <row r="259" spans="1:10" x14ac:dyDescent="0.2">
      <c r="A259" s="3">
        <v>100257</v>
      </c>
      <c r="B259" s="4" t="s">
        <v>12</v>
      </c>
      <c r="C259" s="3">
        <v>1</v>
      </c>
      <c r="I259" s="3" t="s">
        <v>11</v>
      </c>
      <c r="J259" s="3" t="s">
        <v>11</v>
      </c>
    </row>
    <row r="260" spans="1:10" x14ac:dyDescent="0.2">
      <c r="A260" s="3">
        <v>100258</v>
      </c>
      <c r="B260" s="4" t="s">
        <v>12</v>
      </c>
      <c r="C260" s="3">
        <v>1</v>
      </c>
      <c r="H260" s="3" t="s">
        <v>11</v>
      </c>
      <c r="I260" s="3" t="s">
        <v>11</v>
      </c>
    </row>
    <row r="261" spans="1:10" x14ac:dyDescent="0.2">
      <c r="A261" s="3">
        <v>100259</v>
      </c>
      <c r="B261" s="4" t="s">
        <v>12</v>
      </c>
      <c r="C261" s="3">
        <v>1</v>
      </c>
      <c r="F261" s="3" t="s">
        <v>11</v>
      </c>
      <c r="H261" s="3" t="s">
        <v>11</v>
      </c>
      <c r="I261" s="3" t="s">
        <v>11</v>
      </c>
    </row>
    <row r="262" spans="1:10" x14ac:dyDescent="0.2">
      <c r="A262" s="3">
        <v>100260</v>
      </c>
      <c r="B262" s="4" t="s">
        <v>12</v>
      </c>
      <c r="C262" s="3">
        <v>1</v>
      </c>
      <c r="H262" s="3" t="s">
        <v>11</v>
      </c>
      <c r="I262" s="3" t="s">
        <v>11</v>
      </c>
    </row>
    <row r="263" spans="1:10" x14ac:dyDescent="0.2">
      <c r="A263" s="3">
        <v>100261</v>
      </c>
      <c r="B263" s="4" t="s">
        <v>12</v>
      </c>
      <c r="C263" s="3">
        <v>1</v>
      </c>
      <c r="H263" s="3" t="s">
        <v>11</v>
      </c>
      <c r="I263" s="3" t="s">
        <v>11</v>
      </c>
    </row>
    <row r="264" spans="1:10" x14ac:dyDescent="0.2">
      <c r="A264" s="3">
        <v>100262</v>
      </c>
      <c r="B264" s="4" t="s">
        <v>12</v>
      </c>
      <c r="C264" s="3">
        <v>1</v>
      </c>
      <c r="H264" s="3" t="s">
        <v>11</v>
      </c>
      <c r="J264" s="3" t="s">
        <v>11</v>
      </c>
    </row>
    <row r="265" spans="1:10" x14ac:dyDescent="0.2">
      <c r="A265" s="3">
        <v>100263</v>
      </c>
      <c r="B265" s="4" t="s">
        <v>12</v>
      </c>
      <c r="C265" s="3">
        <v>1</v>
      </c>
      <c r="D265" s="3" t="s">
        <v>11</v>
      </c>
      <c r="H265" s="3" t="s">
        <v>11</v>
      </c>
      <c r="J265" s="3" t="s">
        <v>11</v>
      </c>
    </row>
    <row r="266" spans="1:10" x14ac:dyDescent="0.2">
      <c r="A266" s="3">
        <v>100264</v>
      </c>
      <c r="B266" s="4" t="s">
        <v>12</v>
      </c>
      <c r="C266" s="3">
        <v>1</v>
      </c>
      <c r="H266" s="3" t="s">
        <v>11</v>
      </c>
    </row>
    <row r="267" spans="1:10" x14ac:dyDescent="0.2">
      <c r="A267" s="3">
        <v>100265</v>
      </c>
      <c r="B267" s="4" t="s">
        <v>12</v>
      </c>
      <c r="C267" s="3">
        <v>1</v>
      </c>
    </row>
    <row r="268" spans="1:10" x14ac:dyDescent="0.2">
      <c r="A268" s="3">
        <v>100266</v>
      </c>
      <c r="B268" s="4" t="s">
        <v>12</v>
      </c>
      <c r="C268" s="3">
        <v>1</v>
      </c>
      <c r="H268" s="3" t="s">
        <v>11</v>
      </c>
    </row>
    <row r="269" spans="1:10" x14ac:dyDescent="0.2">
      <c r="A269" s="3">
        <v>100267</v>
      </c>
      <c r="B269" s="4" t="s">
        <v>12</v>
      </c>
      <c r="C269" s="3">
        <v>1</v>
      </c>
      <c r="F269" s="3" t="s">
        <v>11</v>
      </c>
      <c r="J269" s="3" t="s">
        <v>11</v>
      </c>
    </row>
    <row r="270" spans="1:10" x14ac:dyDescent="0.2">
      <c r="A270" s="3">
        <v>100268</v>
      </c>
      <c r="B270" s="4" t="s">
        <v>12</v>
      </c>
      <c r="C270" s="3">
        <v>1</v>
      </c>
      <c r="H270" s="3" t="s">
        <v>11</v>
      </c>
    </row>
    <row r="271" spans="1:10" x14ac:dyDescent="0.2">
      <c r="A271" s="3">
        <v>100269</v>
      </c>
      <c r="B271" s="4" t="s">
        <v>12</v>
      </c>
      <c r="C271" s="3">
        <v>1</v>
      </c>
    </row>
    <row r="272" spans="1:10" x14ac:dyDescent="0.2">
      <c r="A272" s="3">
        <v>100270</v>
      </c>
      <c r="B272" s="4" t="s">
        <v>12</v>
      </c>
      <c r="C272" s="3">
        <v>1</v>
      </c>
      <c r="J272" s="3" t="s">
        <v>11</v>
      </c>
    </row>
    <row r="273" spans="1:10" x14ac:dyDescent="0.2">
      <c r="A273" s="3">
        <v>100271</v>
      </c>
      <c r="B273" s="4" t="s">
        <v>12</v>
      </c>
      <c r="C273" s="3">
        <v>1</v>
      </c>
      <c r="H273" s="3" t="s">
        <v>11</v>
      </c>
    </row>
    <row r="274" spans="1:10" x14ac:dyDescent="0.2">
      <c r="A274" s="3">
        <v>100272</v>
      </c>
      <c r="B274" s="4" t="s">
        <v>12</v>
      </c>
      <c r="C274" s="3">
        <v>1</v>
      </c>
    </row>
    <row r="275" spans="1:10" x14ac:dyDescent="0.2">
      <c r="A275" s="3">
        <v>100273</v>
      </c>
      <c r="B275" s="4" t="s">
        <v>12</v>
      </c>
      <c r="C275" s="3">
        <v>1</v>
      </c>
      <c r="H275" s="3" t="s">
        <v>11</v>
      </c>
    </row>
    <row r="276" spans="1:10" x14ac:dyDescent="0.2">
      <c r="A276" s="3">
        <v>100274</v>
      </c>
      <c r="B276" s="4" t="s">
        <v>12</v>
      </c>
      <c r="C276" s="3">
        <v>1</v>
      </c>
      <c r="J276" s="3" t="s">
        <v>11</v>
      </c>
    </row>
    <row r="277" spans="1:10" x14ac:dyDescent="0.2">
      <c r="A277" s="3">
        <v>100275</v>
      </c>
      <c r="B277" s="4" t="s">
        <v>12</v>
      </c>
      <c r="C277" s="3">
        <v>1</v>
      </c>
      <c r="H277" s="3" t="s">
        <v>11</v>
      </c>
      <c r="J277" s="3" t="s">
        <v>11</v>
      </c>
    </row>
    <row r="278" spans="1:10" x14ac:dyDescent="0.2">
      <c r="A278" s="3">
        <v>100276</v>
      </c>
      <c r="B278" s="4" t="s">
        <v>12</v>
      </c>
      <c r="C278" s="3">
        <v>1</v>
      </c>
      <c r="J278" s="3" t="s">
        <v>11</v>
      </c>
    </row>
    <row r="279" spans="1:10" x14ac:dyDescent="0.2">
      <c r="A279" s="3">
        <v>100277</v>
      </c>
      <c r="B279" s="4" t="s">
        <v>12</v>
      </c>
      <c r="C279" s="3">
        <v>1</v>
      </c>
      <c r="H279" s="3" t="s">
        <v>11</v>
      </c>
      <c r="J279" s="3" t="s">
        <v>11</v>
      </c>
    </row>
    <row r="280" spans="1:10" x14ac:dyDescent="0.2">
      <c r="A280" s="3">
        <v>100278</v>
      </c>
      <c r="B280" s="4" t="s">
        <v>12</v>
      </c>
      <c r="C280" s="3">
        <v>1</v>
      </c>
    </row>
    <row r="281" spans="1:10" x14ac:dyDescent="0.2">
      <c r="A281" s="3">
        <v>100279</v>
      </c>
      <c r="B281" s="4" t="s">
        <v>12</v>
      </c>
      <c r="C281" s="3">
        <v>1</v>
      </c>
      <c r="H281" s="3" t="s">
        <v>11</v>
      </c>
    </row>
    <row r="282" spans="1:10" x14ac:dyDescent="0.2">
      <c r="A282" s="3">
        <v>100280</v>
      </c>
      <c r="B282" s="4" t="s">
        <v>12</v>
      </c>
      <c r="C282" s="3">
        <v>1</v>
      </c>
    </row>
    <row r="283" spans="1:10" x14ac:dyDescent="0.2">
      <c r="A283" s="3">
        <v>100281</v>
      </c>
      <c r="B283" s="4" t="s">
        <v>12</v>
      </c>
      <c r="C283" s="3">
        <v>1</v>
      </c>
      <c r="H283" s="3" t="s">
        <v>11</v>
      </c>
      <c r="I283" s="3" t="s">
        <v>11</v>
      </c>
    </row>
    <row r="284" spans="1:10" x14ac:dyDescent="0.2">
      <c r="A284" s="3">
        <v>100282</v>
      </c>
      <c r="B284" s="4" t="s">
        <v>12</v>
      </c>
      <c r="C284" s="3">
        <v>1</v>
      </c>
      <c r="H284" s="3" t="s">
        <v>11</v>
      </c>
      <c r="J284" s="3" t="s">
        <v>11</v>
      </c>
    </row>
    <row r="285" spans="1:10" x14ac:dyDescent="0.2">
      <c r="A285" s="3">
        <v>100283</v>
      </c>
      <c r="B285" s="4" t="s">
        <v>12</v>
      </c>
      <c r="C285" s="3">
        <v>1</v>
      </c>
      <c r="H285" s="3" t="s">
        <v>11</v>
      </c>
    </row>
    <row r="286" spans="1:10" x14ac:dyDescent="0.2">
      <c r="A286" s="3">
        <v>100284</v>
      </c>
      <c r="B286" s="4" t="s">
        <v>12</v>
      </c>
      <c r="C286" s="3">
        <v>1</v>
      </c>
      <c r="F286" s="3" t="s">
        <v>11</v>
      </c>
      <c r="H286" s="3" t="s">
        <v>11</v>
      </c>
    </row>
    <row r="287" spans="1:10" x14ac:dyDescent="0.2">
      <c r="A287" s="3">
        <v>100285</v>
      </c>
      <c r="B287" s="4" t="s">
        <v>12</v>
      </c>
      <c r="C287" s="3">
        <v>1</v>
      </c>
      <c r="I287" s="3" t="s">
        <v>11</v>
      </c>
    </row>
    <row r="288" spans="1:10" x14ac:dyDescent="0.2">
      <c r="A288" s="3">
        <v>100286</v>
      </c>
      <c r="B288" s="4" t="s">
        <v>12</v>
      </c>
      <c r="C288" s="3">
        <v>1</v>
      </c>
      <c r="H288" s="3" t="s">
        <v>11</v>
      </c>
      <c r="J288" s="3" t="s">
        <v>11</v>
      </c>
    </row>
    <row r="289" spans="1:10" x14ac:dyDescent="0.2">
      <c r="A289" s="3">
        <v>100287</v>
      </c>
      <c r="B289" s="4" t="s">
        <v>12</v>
      </c>
      <c r="C289" s="3">
        <v>1</v>
      </c>
    </row>
    <row r="290" spans="1:10" x14ac:dyDescent="0.2">
      <c r="A290" s="3">
        <v>100288</v>
      </c>
      <c r="B290" s="4" t="s">
        <v>12</v>
      </c>
      <c r="C290" s="3">
        <v>1</v>
      </c>
      <c r="I290" s="3" t="s">
        <v>11</v>
      </c>
      <c r="J290" s="3" t="s">
        <v>11</v>
      </c>
    </row>
    <row r="291" spans="1:10" x14ac:dyDescent="0.2">
      <c r="A291" s="3">
        <v>100289</v>
      </c>
      <c r="B291" s="4" t="s">
        <v>12</v>
      </c>
      <c r="C291" s="3">
        <v>1</v>
      </c>
      <c r="J291" s="3" t="s">
        <v>11</v>
      </c>
    </row>
    <row r="292" spans="1:10" x14ac:dyDescent="0.2">
      <c r="A292" s="3">
        <v>100290</v>
      </c>
      <c r="B292" s="4" t="s">
        <v>12</v>
      </c>
      <c r="C292" s="3">
        <v>1</v>
      </c>
      <c r="I292" s="3" t="s">
        <v>11</v>
      </c>
    </row>
    <row r="293" spans="1:10" x14ac:dyDescent="0.2">
      <c r="A293" s="3">
        <v>100291</v>
      </c>
      <c r="B293" s="4" t="s">
        <v>12</v>
      </c>
      <c r="C293" s="3">
        <v>1</v>
      </c>
      <c r="H293" s="3" t="s">
        <v>11</v>
      </c>
      <c r="J293" s="3" t="s">
        <v>11</v>
      </c>
    </row>
    <row r="294" spans="1:10" x14ac:dyDescent="0.2">
      <c r="A294" s="3">
        <v>100292</v>
      </c>
      <c r="B294" s="4" t="s">
        <v>12</v>
      </c>
      <c r="C294" s="3">
        <v>1</v>
      </c>
      <c r="I294" s="3" t="s">
        <v>11</v>
      </c>
    </row>
    <row r="295" spans="1:10" x14ac:dyDescent="0.2">
      <c r="A295" s="3">
        <v>100293</v>
      </c>
      <c r="B295" s="4" t="s">
        <v>12</v>
      </c>
      <c r="C295" s="3">
        <v>1</v>
      </c>
    </row>
    <row r="296" spans="1:10" x14ac:dyDescent="0.2">
      <c r="A296" s="3">
        <v>100294</v>
      </c>
      <c r="B296" s="4" t="s">
        <v>12</v>
      </c>
      <c r="C296" s="3">
        <v>1</v>
      </c>
      <c r="H296" s="3" t="s">
        <v>11</v>
      </c>
      <c r="J296" s="3" t="s">
        <v>11</v>
      </c>
    </row>
    <row r="297" spans="1:10" x14ac:dyDescent="0.2">
      <c r="A297" s="3">
        <v>100295</v>
      </c>
      <c r="B297" s="4" t="s">
        <v>12</v>
      </c>
      <c r="C297" s="3">
        <v>1</v>
      </c>
      <c r="H297" s="3" t="s">
        <v>11</v>
      </c>
    </row>
    <row r="298" spans="1:10" x14ac:dyDescent="0.2">
      <c r="A298" s="3">
        <v>100296</v>
      </c>
      <c r="B298" s="4" t="s">
        <v>12</v>
      </c>
      <c r="C298" s="3">
        <v>1</v>
      </c>
      <c r="I298" s="3" t="s">
        <v>11</v>
      </c>
      <c r="J298" s="3" t="s">
        <v>11</v>
      </c>
    </row>
    <row r="299" spans="1:10" x14ac:dyDescent="0.2">
      <c r="A299" s="3">
        <v>100297</v>
      </c>
      <c r="B299" s="4" t="s">
        <v>12</v>
      </c>
      <c r="C299" s="3">
        <v>1</v>
      </c>
      <c r="I299" s="3" t="s">
        <v>11</v>
      </c>
      <c r="J299" s="3" t="s">
        <v>11</v>
      </c>
    </row>
    <row r="300" spans="1:10" x14ac:dyDescent="0.2">
      <c r="A300" s="3">
        <v>100298</v>
      </c>
      <c r="B300" s="4" t="s">
        <v>12</v>
      </c>
      <c r="C300" s="3">
        <v>1</v>
      </c>
      <c r="H300" s="3" t="s">
        <v>11</v>
      </c>
      <c r="J300" s="3" t="s">
        <v>11</v>
      </c>
    </row>
    <row r="301" spans="1:10" x14ac:dyDescent="0.2">
      <c r="A301" s="3">
        <v>100299</v>
      </c>
      <c r="B301" s="4" t="s">
        <v>12</v>
      </c>
      <c r="C301" s="3">
        <v>1</v>
      </c>
      <c r="J301" s="3" t="s">
        <v>11</v>
      </c>
    </row>
    <row r="302" spans="1:10" x14ac:dyDescent="0.2">
      <c r="A302" s="3">
        <v>100300</v>
      </c>
      <c r="B302" s="4" t="s">
        <v>12</v>
      </c>
      <c r="C302" s="3">
        <v>1</v>
      </c>
      <c r="H302" s="3" t="s">
        <v>11</v>
      </c>
    </row>
    <row r="303" spans="1:10" x14ac:dyDescent="0.2">
      <c r="A303" s="3">
        <v>100301</v>
      </c>
      <c r="B303" s="4" t="s">
        <v>12</v>
      </c>
      <c r="C303" s="3">
        <v>1</v>
      </c>
    </row>
    <row r="304" spans="1:10" x14ac:dyDescent="0.2">
      <c r="A304" s="3">
        <v>100302</v>
      </c>
      <c r="B304" s="4" t="s">
        <v>12</v>
      </c>
      <c r="C304" s="3">
        <v>1</v>
      </c>
      <c r="J304" s="3" t="s">
        <v>11</v>
      </c>
    </row>
    <row r="305" spans="1:9" x14ac:dyDescent="0.2">
      <c r="A305" s="3">
        <v>100303</v>
      </c>
      <c r="B305" s="4" t="s">
        <v>12</v>
      </c>
      <c r="C305" s="3">
        <v>1</v>
      </c>
    </row>
    <row r="306" spans="1:9" x14ac:dyDescent="0.2">
      <c r="A306" s="3">
        <v>100304</v>
      </c>
      <c r="B306" s="4" t="s">
        <v>12</v>
      </c>
      <c r="C306" s="3">
        <v>1</v>
      </c>
      <c r="H306" s="3" t="s">
        <v>11</v>
      </c>
    </row>
    <row r="307" spans="1:9" x14ac:dyDescent="0.2">
      <c r="A307" s="3">
        <v>100305</v>
      </c>
      <c r="B307" s="4" t="s">
        <v>12</v>
      </c>
      <c r="C307" s="3">
        <v>1</v>
      </c>
    </row>
    <row r="308" spans="1:9" x14ac:dyDescent="0.2">
      <c r="A308" s="3">
        <v>100306</v>
      </c>
      <c r="B308" s="4" t="s">
        <v>12</v>
      </c>
      <c r="C308" s="3">
        <v>1</v>
      </c>
      <c r="H308" s="3" t="s">
        <v>11</v>
      </c>
    </row>
    <row r="309" spans="1:9" x14ac:dyDescent="0.2">
      <c r="A309" s="3">
        <v>100307</v>
      </c>
      <c r="B309" s="4" t="s">
        <v>12</v>
      </c>
      <c r="C309" s="3">
        <v>1</v>
      </c>
      <c r="H309" s="3" t="s">
        <v>11</v>
      </c>
    </row>
    <row r="310" spans="1:9" x14ac:dyDescent="0.2">
      <c r="A310" s="3">
        <v>100308</v>
      </c>
      <c r="B310" s="4" t="s">
        <v>12</v>
      </c>
      <c r="C310" s="3">
        <v>1</v>
      </c>
      <c r="H310" s="3" t="s">
        <v>11</v>
      </c>
    </row>
    <row r="311" spans="1:9" x14ac:dyDescent="0.2">
      <c r="A311" s="3">
        <v>100309</v>
      </c>
      <c r="B311" s="4" t="s">
        <v>12</v>
      </c>
      <c r="C311" s="3">
        <v>1</v>
      </c>
      <c r="H311" s="3" t="s">
        <v>11</v>
      </c>
    </row>
    <row r="312" spans="1:9" x14ac:dyDescent="0.2">
      <c r="A312" s="3">
        <v>100310</v>
      </c>
      <c r="B312" s="4" t="s">
        <v>12</v>
      </c>
      <c r="C312" s="3">
        <v>1</v>
      </c>
    </row>
    <row r="313" spans="1:9" x14ac:dyDescent="0.2">
      <c r="A313" s="3">
        <v>100311</v>
      </c>
      <c r="B313" s="4" t="s">
        <v>12</v>
      </c>
      <c r="C313" s="3">
        <v>1</v>
      </c>
      <c r="I313" s="3" t="s">
        <v>11</v>
      </c>
    </row>
    <row r="314" spans="1:9" x14ac:dyDescent="0.2">
      <c r="A314" s="3">
        <v>100312</v>
      </c>
      <c r="B314" s="4" t="s">
        <v>12</v>
      </c>
      <c r="C314" s="3">
        <v>1</v>
      </c>
      <c r="H314" s="3" t="s">
        <v>11</v>
      </c>
    </row>
    <row r="315" spans="1:9" x14ac:dyDescent="0.2">
      <c r="A315" s="3">
        <v>100313</v>
      </c>
      <c r="B315" s="4" t="s">
        <v>12</v>
      </c>
      <c r="C315" s="3">
        <v>1</v>
      </c>
    </row>
    <row r="316" spans="1:9" x14ac:dyDescent="0.2">
      <c r="A316" s="3">
        <v>100314</v>
      </c>
      <c r="B316" s="4" t="s">
        <v>12</v>
      </c>
      <c r="C316" s="3">
        <v>1</v>
      </c>
    </row>
    <row r="317" spans="1:9" x14ac:dyDescent="0.2">
      <c r="A317" s="3">
        <v>100315</v>
      </c>
      <c r="B317" s="4" t="s">
        <v>12</v>
      </c>
      <c r="C317" s="3">
        <v>1</v>
      </c>
      <c r="D317" s="3" t="s">
        <v>11</v>
      </c>
      <c r="H317" s="3" t="s">
        <v>11</v>
      </c>
    </row>
    <row r="318" spans="1:9" x14ac:dyDescent="0.2">
      <c r="A318" s="3">
        <v>100316</v>
      </c>
      <c r="B318" s="4" t="s">
        <v>12</v>
      </c>
      <c r="C318" s="3">
        <v>1</v>
      </c>
    </row>
    <row r="319" spans="1:9" x14ac:dyDescent="0.2">
      <c r="A319" s="3">
        <v>100317</v>
      </c>
      <c r="B319" s="4" t="s">
        <v>12</v>
      </c>
      <c r="C319" s="3">
        <v>1</v>
      </c>
    </row>
    <row r="320" spans="1:9" x14ac:dyDescent="0.2">
      <c r="A320" s="3">
        <v>100318</v>
      </c>
      <c r="B320" s="4" t="s">
        <v>12</v>
      </c>
      <c r="C320" s="3">
        <v>1</v>
      </c>
      <c r="F320" s="3" t="s">
        <v>11</v>
      </c>
      <c r="H320" s="3" t="s">
        <v>11</v>
      </c>
    </row>
    <row r="321" spans="1:10" x14ac:dyDescent="0.2">
      <c r="A321" s="3">
        <v>100319</v>
      </c>
      <c r="B321" s="4" t="s">
        <v>12</v>
      </c>
      <c r="C321" s="3">
        <v>1</v>
      </c>
      <c r="F321" s="3" t="s">
        <v>11</v>
      </c>
    </row>
    <row r="322" spans="1:10" x14ac:dyDescent="0.2">
      <c r="A322" s="3">
        <v>100320</v>
      </c>
      <c r="B322" s="4" t="s">
        <v>12</v>
      </c>
      <c r="C322" s="3">
        <v>1</v>
      </c>
      <c r="F322" s="3" t="s">
        <v>11</v>
      </c>
      <c r="H322" s="3" t="s">
        <v>11</v>
      </c>
    </row>
    <row r="323" spans="1:10" x14ac:dyDescent="0.2">
      <c r="A323" s="3">
        <v>100321</v>
      </c>
      <c r="B323" s="4" t="s">
        <v>12</v>
      </c>
      <c r="C323" s="3">
        <v>1</v>
      </c>
      <c r="I323" s="3" t="s">
        <v>11</v>
      </c>
    </row>
    <row r="324" spans="1:10" x14ac:dyDescent="0.2">
      <c r="A324" s="3">
        <v>100322</v>
      </c>
      <c r="B324" s="4" t="s">
        <v>12</v>
      </c>
      <c r="C324" s="3">
        <v>1</v>
      </c>
      <c r="H324" s="3" t="s">
        <v>11</v>
      </c>
      <c r="J324" s="3" t="s">
        <v>11</v>
      </c>
    </row>
    <row r="325" spans="1:10" x14ac:dyDescent="0.2">
      <c r="A325" s="3">
        <v>100323</v>
      </c>
      <c r="B325" s="4" t="s">
        <v>12</v>
      </c>
      <c r="C325" s="3">
        <v>1</v>
      </c>
      <c r="H325" s="3" t="s">
        <v>11</v>
      </c>
    </row>
    <row r="326" spans="1:10" x14ac:dyDescent="0.2">
      <c r="A326" s="3">
        <v>100324</v>
      </c>
      <c r="B326" s="4" t="s">
        <v>12</v>
      </c>
      <c r="C326" s="3">
        <v>1</v>
      </c>
      <c r="H326" s="3" t="s">
        <v>11</v>
      </c>
    </row>
    <row r="327" spans="1:10" x14ac:dyDescent="0.2">
      <c r="A327" s="3">
        <v>100325</v>
      </c>
      <c r="B327" s="4" t="s">
        <v>12</v>
      </c>
      <c r="C327" s="3">
        <v>1</v>
      </c>
      <c r="F327" s="3" t="s">
        <v>11</v>
      </c>
      <c r="I327" s="3" t="s">
        <v>11</v>
      </c>
      <c r="J327" s="3" t="s">
        <v>11</v>
      </c>
    </row>
    <row r="328" spans="1:10" x14ac:dyDescent="0.2">
      <c r="A328" s="3">
        <v>100326</v>
      </c>
      <c r="B328" s="4" t="s">
        <v>12</v>
      </c>
      <c r="C328" s="3">
        <v>1</v>
      </c>
    </row>
    <row r="329" spans="1:10" x14ac:dyDescent="0.2">
      <c r="A329" s="3">
        <v>100327</v>
      </c>
      <c r="B329" s="4" t="s">
        <v>12</v>
      </c>
      <c r="C329" s="3">
        <v>1</v>
      </c>
      <c r="H329" s="3" t="s">
        <v>11</v>
      </c>
    </row>
    <row r="330" spans="1:10" x14ac:dyDescent="0.2">
      <c r="A330" s="3">
        <v>100328</v>
      </c>
      <c r="B330" s="4" t="s">
        <v>12</v>
      </c>
      <c r="C330" s="3">
        <v>1</v>
      </c>
      <c r="J330" s="3" t="s">
        <v>11</v>
      </c>
    </row>
    <row r="331" spans="1:10" x14ac:dyDescent="0.2">
      <c r="A331" s="3">
        <v>100329</v>
      </c>
      <c r="B331" s="4" t="s">
        <v>12</v>
      </c>
      <c r="C331" s="3">
        <v>1</v>
      </c>
      <c r="F331" s="3" t="s">
        <v>11</v>
      </c>
      <c r="H331" s="3" t="s">
        <v>11</v>
      </c>
    </row>
    <row r="332" spans="1:10" x14ac:dyDescent="0.2">
      <c r="A332" s="3">
        <v>100330</v>
      </c>
      <c r="B332" s="4" t="s">
        <v>12</v>
      </c>
      <c r="C332" s="3">
        <v>1</v>
      </c>
      <c r="J332" s="3" t="s">
        <v>11</v>
      </c>
    </row>
    <row r="333" spans="1:10" x14ac:dyDescent="0.2">
      <c r="A333" s="3">
        <v>100331</v>
      </c>
      <c r="B333" s="4" t="s">
        <v>12</v>
      </c>
      <c r="C333" s="3">
        <v>1</v>
      </c>
      <c r="J333" s="3" t="s">
        <v>11</v>
      </c>
    </row>
    <row r="334" spans="1:10" x14ac:dyDescent="0.2">
      <c r="A334" s="3">
        <v>100332</v>
      </c>
      <c r="B334" s="4" t="s">
        <v>12</v>
      </c>
      <c r="C334" s="3">
        <v>1</v>
      </c>
      <c r="H334" s="3" t="s">
        <v>11</v>
      </c>
    </row>
    <row r="335" spans="1:10" x14ac:dyDescent="0.2">
      <c r="A335" s="3">
        <v>100333</v>
      </c>
      <c r="B335" s="4" t="s">
        <v>12</v>
      </c>
      <c r="C335" s="3">
        <v>1</v>
      </c>
      <c r="H335" s="3" t="s">
        <v>11</v>
      </c>
    </row>
    <row r="336" spans="1:10" x14ac:dyDescent="0.2">
      <c r="A336" s="3">
        <v>100334</v>
      </c>
      <c r="B336" s="4" t="s">
        <v>12</v>
      </c>
      <c r="C336" s="3">
        <v>1</v>
      </c>
      <c r="J336" s="3" t="s">
        <v>11</v>
      </c>
    </row>
    <row r="337" spans="1:10" x14ac:dyDescent="0.2">
      <c r="A337" s="3">
        <v>100335</v>
      </c>
      <c r="B337" s="4" t="s">
        <v>12</v>
      </c>
      <c r="C337" s="3">
        <v>1</v>
      </c>
      <c r="F337" s="3" t="s">
        <v>11</v>
      </c>
      <c r="H337" s="3" t="s">
        <v>11</v>
      </c>
      <c r="I337" s="3" t="s">
        <v>11</v>
      </c>
    </row>
    <row r="338" spans="1:10" x14ac:dyDescent="0.2">
      <c r="A338" s="3">
        <v>100336</v>
      </c>
      <c r="B338" s="4" t="s">
        <v>12</v>
      </c>
      <c r="C338" s="3">
        <v>1</v>
      </c>
      <c r="H338" s="3" t="s">
        <v>11</v>
      </c>
    </row>
    <row r="339" spans="1:10" x14ac:dyDescent="0.2">
      <c r="A339" s="3">
        <v>100337</v>
      </c>
      <c r="B339" s="4" t="s">
        <v>12</v>
      </c>
      <c r="C339" s="3">
        <v>1</v>
      </c>
      <c r="F339" s="3" t="s">
        <v>11</v>
      </c>
    </row>
    <row r="340" spans="1:10" x14ac:dyDescent="0.2">
      <c r="A340" s="3">
        <v>100338</v>
      </c>
      <c r="B340" s="4" t="s">
        <v>12</v>
      </c>
      <c r="C340" s="3">
        <v>1</v>
      </c>
      <c r="H340" s="3" t="s">
        <v>11</v>
      </c>
    </row>
    <row r="341" spans="1:10" x14ac:dyDescent="0.2">
      <c r="A341" s="3">
        <v>100339</v>
      </c>
      <c r="B341" s="4" t="s">
        <v>12</v>
      </c>
      <c r="C341" s="3">
        <v>1</v>
      </c>
      <c r="H341" s="3" t="s">
        <v>11</v>
      </c>
    </row>
    <row r="342" spans="1:10" x14ac:dyDescent="0.2">
      <c r="A342" s="3">
        <v>100340</v>
      </c>
      <c r="B342" s="4" t="s">
        <v>12</v>
      </c>
      <c r="C342" s="3">
        <v>1</v>
      </c>
      <c r="H342">
        <f>COUNTA(H233:H341)</f>
        <v>61</v>
      </c>
      <c r="I342" s="3" t="s">
        <v>11</v>
      </c>
      <c r="J342" s="3" t="s">
        <v>11</v>
      </c>
    </row>
    <row r="343" spans="1:10" x14ac:dyDescent="0.2">
      <c r="A343" s="3">
        <v>100341</v>
      </c>
      <c r="B343" s="4" t="s">
        <v>13</v>
      </c>
      <c r="C343" s="3">
        <v>1</v>
      </c>
      <c r="D343" s="3" t="s">
        <v>11</v>
      </c>
      <c r="F343" s="3" t="s">
        <v>11</v>
      </c>
      <c r="H343" s="3" t="s">
        <v>11</v>
      </c>
      <c r="J343" s="3" t="s">
        <v>11</v>
      </c>
    </row>
    <row r="344" spans="1:10" x14ac:dyDescent="0.2">
      <c r="A344" s="3">
        <v>100342</v>
      </c>
      <c r="B344" s="4" t="s">
        <v>13</v>
      </c>
      <c r="C344" s="3">
        <v>2</v>
      </c>
      <c r="F344" s="3" t="s">
        <v>11</v>
      </c>
    </row>
    <row r="345" spans="1:10" x14ac:dyDescent="0.2">
      <c r="A345" s="3">
        <v>100343</v>
      </c>
      <c r="B345" s="4" t="s">
        <v>13</v>
      </c>
      <c r="C345" s="3">
        <v>5</v>
      </c>
      <c r="H345" s="3" t="s">
        <v>11</v>
      </c>
      <c r="J345" s="3" t="s">
        <v>11</v>
      </c>
    </row>
    <row r="346" spans="1:10" x14ac:dyDescent="0.2">
      <c r="A346" s="3">
        <v>100344</v>
      </c>
      <c r="B346" s="4" t="s">
        <v>13</v>
      </c>
      <c r="C346" s="3">
        <v>1</v>
      </c>
    </row>
    <row r="347" spans="1:10" x14ac:dyDescent="0.2">
      <c r="A347" s="3">
        <v>100345</v>
      </c>
      <c r="B347" s="4" t="s">
        <v>13</v>
      </c>
      <c r="C347" s="3">
        <v>2</v>
      </c>
    </row>
    <row r="348" spans="1:10" x14ac:dyDescent="0.2">
      <c r="A348" s="3">
        <v>100346</v>
      </c>
      <c r="B348" s="4" t="s">
        <v>13</v>
      </c>
      <c r="C348" s="3">
        <v>3</v>
      </c>
      <c r="D348" s="3" t="s">
        <v>11</v>
      </c>
      <c r="J348" s="3" t="s">
        <v>11</v>
      </c>
    </row>
    <row r="349" spans="1:10" x14ac:dyDescent="0.2">
      <c r="A349" s="3">
        <v>100347</v>
      </c>
      <c r="B349" s="4" t="s">
        <v>13</v>
      </c>
      <c r="C349" s="3">
        <v>1</v>
      </c>
      <c r="H349" s="3" t="s">
        <v>11</v>
      </c>
    </row>
    <row r="350" spans="1:10" x14ac:dyDescent="0.2">
      <c r="A350" s="3">
        <v>100348</v>
      </c>
      <c r="B350" s="4" t="s">
        <v>13</v>
      </c>
      <c r="C350" s="3">
        <v>5</v>
      </c>
      <c r="G350" s="3" t="s">
        <v>11</v>
      </c>
    </row>
    <row r="351" spans="1:10" x14ac:dyDescent="0.2">
      <c r="A351" s="3">
        <v>100349</v>
      </c>
      <c r="B351" s="4" t="s">
        <v>13</v>
      </c>
      <c r="C351" s="3">
        <v>1</v>
      </c>
      <c r="J351" s="3" t="s">
        <v>11</v>
      </c>
    </row>
    <row r="352" spans="1:10" x14ac:dyDescent="0.2">
      <c r="A352" s="3">
        <v>100350</v>
      </c>
      <c r="B352" s="4" t="s">
        <v>13</v>
      </c>
      <c r="C352" s="3">
        <v>3</v>
      </c>
    </row>
    <row r="353" spans="1:10" x14ac:dyDescent="0.2">
      <c r="A353" s="3">
        <v>100351</v>
      </c>
      <c r="B353" s="4" t="s">
        <v>13</v>
      </c>
      <c r="C353" s="3">
        <v>2</v>
      </c>
      <c r="H353" s="3" t="s">
        <v>11</v>
      </c>
      <c r="J353" s="3" t="s">
        <v>11</v>
      </c>
    </row>
    <row r="354" spans="1:10" x14ac:dyDescent="0.2">
      <c r="A354" s="3">
        <v>100352</v>
      </c>
      <c r="B354" s="4" t="s">
        <v>13</v>
      </c>
      <c r="C354" s="3">
        <v>2</v>
      </c>
      <c r="J354" s="3" t="s">
        <v>11</v>
      </c>
    </row>
    <row r="355" spans="1:10" x14ac:dyDescent="0.2">
      <c r="A355" s="3">
        <v>100353</v>
      </c>
      <c r="B355" s="4" t="s">
        <v>13</v>
      </c>
      <c r="C355" s="3">
        <v>2</v>
      </c>
    </row>
    <row r="356" spans="1:10" x14ac:dyDescent="0.2">
      <c r="A356" s="3">
        <v>100354</v>
      </c>
      <c r="B356" s="4" t="s">
        <v>13</v>
      </c>
      <c r="C356" s="3">
        <v>5</v>
      </c>
      <c r="J356" s="3" t="s">
        <v>11</v>
      </c>
    </row>
    <row r="357" spans="1:10" x14ac:dyDescent="0.2">
      <c r="A357" s="3">
        <v>100355</v>
      </c>
      <c r="B357" s="4" t="s">
        <v>13</v>
      </c>
      <c r="C357" s="3">
        <v>1</v>
      </c>
      <c r="H357" s="3" t="s">
        <v>11</v>
      </c>
    </row>
    <row r="358" spans="1:10" x14ac:dyDescent="0.2">
      <c r="A358" s="3">
        <v>100356</v>
      </c>
      <c r="B358" s="4" t="s">
        <v>13</v>
      </c>
      <c r="C358" s="3">
        <v>5</v>
      </c>
      <c r="J358" s="3" t="s">
        <v>11</v>
      </c>
    </row>
    <row r="359" spans="1:10" x14ac:dyDescent="0.2">
      <c r="A359" s="3">
        <v>100357</v>
      </c>
      <c r="B359" s="4" t="s">
        <v>13</v>
      </c>
      <c r="C359" s="3">
        <v>1</v>
      </c>
      <c r="F359" s="3" t="s">
        <v>11</v>
      </c>
    </row>
    <row r="360" spans="1:10" x14ac:dyDescent="0.2">
      <c r="A360" s="3">
        <v>100358</v>
      </c>
      <c r="B360" s="4" t="s">
        <v>13</v>
      </c>
      <c r="C360" s="3">
        <v>2</v>
      </c>
    </row>
    <row r="361" spans="1:10" x14ac:dyDescent="0.2">
      <c r="A361" s="3">
        <v>100359</v>
      </c>
      <c r="B361" s="4" t="s">
        <v>13</v>
      </c>
      <c r="C361" s="3">
        <v>3</v>
      </c>
    </row>
    <row r="362" spans="1:10" x14ac:dyDescent="0.2">
      <c r="A362" s="3">
        <v>100360</v>
      </c>
      <c r="B362" s="4" t="s">
        <v>13</v>
      </c>
      <c r="C362" s="3">
        <v>2</v>
      </c>
      <c r="I362" s="3" t="s">
        <v>11</v>
      </c>
    </row>
    <row r="363" spans="1:10" x14ac:dyDescent="0.2">
      <c r="A363" s="3">
        <v>100361</v>
      </c>
      <c r="B363" s="4" t="s">
        <v>13</v>
      </c>
      <c r="C363" s="3">
        <v>1</v>
      </c>
      <c r="H363" s="3" t="s">
        <v>11</v>
      </c>
      <c r="J363" s="3" t="s">
        <v>11</v>
      </c>
    </row>
    <row r="364" spans="1:10" x14ac:dyDescent="0.2">
      <c r="A364" s="3">
        <v>100362</v>
      </c>
      <c r="B364" s="4" t="s">
        <v>13</v>
      </c>
      <c r="C364" s="3">
        <v>5</v>
      </c>
    </row>
    <row r="365" spans="1:10" x14ac:dyDescent="0.2">
      <c r="A365" s="3">
        <v>100363</v>
      </c>
      <c r="B365" s="4" t="s">
        <v>13</v>
      </c>
      <c r="C365" s="3">
        <v>1</v>
      </c>
      <c r="H365" s="3" t="s">
        <v>11</v>
      </c>
      <c r="I365" s="3" t="s">
        <v>11</v>
      </c>
    </row>
    <row r="366" spans="1:10" x14ac:dyDescent="0.2">
      <c r="A366" s="3">
        <v>100364</v>
      </c>
      <c r="B366" s="4" t="s">
        <v>13</v>
      </c>
      <c r="C366" s="3">
        <v>1</v>
      </c>
      <c r="D366" s="3" t="s">
        <v>11</v>
      </c>
    </row>
    <row r="367" spans="1:10" x14ac:dyDescent="0.2">
      <c r="A367" s="3">
        <v>100365</v>
      </c>
      <c r="B367" s="4" t="s">
        <v>13</v>
      </c>
      <c r="C367" s="3">
        <v>5</v>
      </c>
      <c r="J367" s="3" t="s">
        <v>11</v>
      </c>
    </row>
    <row r="368" spans="1:10" x14ac:dyDescent="0.2">
      <c r="A368" s="3">
        <v>100366</v>
      </c>
      <c r="B368" s="4" t="s">
        <v>13</v>
      </c>
      <c r="C368" s="3">
        <v>5</v>
      </c>
      <c r="F368" s="3" t="s">
        <v>11</v>
      </c>
    </row>
    <row r="369" spans="1:10" x14ac:dyDescent="0.2">
      <c r="A369" s="3">
        <v>100367</v>
      </c>
      <c r="B369" s="4" t="s">
        <v>13</v>
      </c>
      <c r="C369" s="3">
        <v>5</v>
      </c>
      <c r="I369" s="3" t="s">
        <v>11</v>
      </c>
    </row>
    <row r="370" spans="1:10" x14ac:dyDescent="0.2">
      <c r="A370" s="3">
        <v>100368</v>
      </c>
      <c r="B370" s="4" t="s">
        <v>13</v>
      </c>
      <c r="C370" s="3">
        <v>5</v>
      </c>
    </row>
    <row r="371" spans="1:10" x14ac:dyDescent="0.2">
      <c r="A371" s="3">
        <v>100369</v>
      </c>
      <c r="B371" s="4" t="s">
        <v>13</v>
      </c>
      <c r="C371" s="3">
        <v>2</v>
      </c>
    </row>
    <row r="372" spans="1:10" x14ac:dyDescent="0.2">
      <c r="A372" s="3">
        <v>100370</v>
      </c>
      <c r="B372" s="4" t="s">
        <v>13</v>
      </c>
      <c r="C372" s="3">
        <v>2</v>
      </c>
    </row>
    <row r="373" spans="1:10" x14ac:dyDescent="0.2">
      <c r="A373" s="3">
        <v>100371</v>
      </c>
      <c r="B373" s="4" t="s">
        <v>13</v>
      </c>
      <c r="C373" s="3">
        <v>3</v>
      </c>
    </row>
    <row r="374" spans="1:10" x14ac:dyDescent="0.2">
      <c r="A374" s="3">
        <v>100372</v>
      </c>
      <c r="B374" s="4" t="s">
        <v>13</v>
      </c>
      <c r="C374" s="3">
        <v>5</v>
      </c>
      <c r="J374" s="3" t="s">
        <v>11</v>
      </c>
    </row>
    <row r="375" spans="1:10" x14ac:dyDescent="0.2">
      <c r="A375" s="3">
        <v>100373</v>
      </c>
      <c r="B375" s="4" t="s">
        <v>13</v>
      </c>
      <c r="C375" s="3">
        <v>2</v>
      </c>
    </row>
    <row r="376" spans="1:10" x14ac:dyDescent="0.2">
      <c r="A376" s="3">
        <v>100374</v>
      </c>
      <c r="B376" s="4" t="s">
        <v>13</v>
      </c>
      <c r="C376" s="3">
        <v>1</v>
      </c>
    </row>
    <row r="377" spans="1:10" x14ac:dyDescent="0.2">
      <c r="A377" s="3">
        <v>100375</v>
      </c>
      <c r="B377" s="4" t="s">
        <v>13</v>
      </c>
      <c r="C377" s="3">
        <v>2</v>
      </c>
      <c r="G377" s="3" t="s">
        <v>11</v>
      </c>
    </row>
    <row r="378" spans="1:10" x14ac:dyDescent="0.2">
      <c r="A378" s="3">
        <v>100376</v>
      </c>
      <c r="B378" s="4" t="s">
        <v>13</v>
      </c>
      <c r="C378" s="3">
        <v>3</v>
      </c>
    </row>
    <row r="379" spans="1:10" x14ac:dyDescent="0.2">
      <c r="A379" s="3">
        <v>100377</v>
      </c>
      <c r="B379" s="4" t="s">
        <v>13</v>
      </c>
      <c r="C379" s="3">
        <v>5</v>
      </c>
      <c r="J379" s="3" t="s">
        <v>11</v>
      </c>
    </row>
    <row r="380" spans="1:10" x14ac:dyDescent="0.2">
      <c r="A380" s="3">
        <v>100378</v>
      </c>
      <c r="B380" s="4" t="s">
        <v>13</v>
      </c>
      <c r="C380" s="3">
        <v>1</v>
      </c>
      <c r="H380" s="3" t="s">
        <v>11</v>
      </c>
    </row>
    <row r="381" spans="1:10" x14ac:dyDescent="0.2">
      <c r="A381" s="3">
        <v>100379</v>
      </c>
      <c r="B381" s="4" t="s">
        <v>13</v>
      </c>
      <c r="C381" s="3">
        <v>2</v>
      </c>
      <c r="F381" s="3" t="s">
        <v>11</v>
      </c>
    </row>
    <row r="382" spans="1:10" x14ac:dyDescent="0.2">
      <c r="A382" s="3">
        <v>100380</v>
      </c>
      <c r="B382" s="4" t="s">
        <v>13</v>
      </c>
      <c r="C382" s="3">
        <v>3</v>
      </c>
      <c r="J382" s="3" t="s">
        <v>11</v>
      </c>
    </row>
    <row r="383" spans="1:10" x14ac:dyDescent="0.2">
      <c r="A383" s="3">
        <v>100381</v>
      </c>
      <c r="B383" s="4" t="s">
        <v>13</v>
      </c>
      <c r="C383" s="3">
        <v>5</v>
      </c>
      <c r="G383" s="3" t="s">
        <v>11</v>
      </c>
    </row>
    <row r="384" spans="1:10" x14ac:dyDescent="0.2">
      <c r="A384" s="3">
        <v>100382</v>
      </c>
      <c r="B384" s="4" t="s">
        <v>13</v>
      </c>
      <c r="C384" s="3">
        <v>2</v>
      </c>
      <c r="G384" s="3" t="s">
        <v>11</v>
      </c>
      <c r="J384" s="3" t="s">
        <v>11</v>
      </c>
    </row>
    <row r="385" spans="1:10" x14ac:dyDescent="0.2">
      <c r="A385" s="3">
        <v>100383</v>
      </c>
      <c r="B385" s="4" t="s">
        <v>13</v>
      </c>
      <c r="C385" s="3">
        <v>3</v>
      </c>
    </row>
    <row r="386" spans="1:10" x14ac:dyDescent="0.2">
      <c r="A386" s="3">
        <v>100384</v>
      </c>
      <c r="B386" s="4" t="s">
        <v>13</v>
      </c>
      <c r="C386" s="3">
        <v>5</v>
      </c>
      <c r="D386" s="3" t="s">
        <v>11</v>
      </c>
    </row>
    <row r="387" spans="1:10" x14ac:dyDescent="0.2">
      <c r="A387" s="3">
        <v>100385</v>
      </c>
      <c r="B387" s="4" t="s">
        <v>13</v>
      </c>
      <c r="C387" s="3">
        <v>2</v>
      </c>
    </row>
    <row r="388" spans="1:10" x14ac:dyDescent="0.2">
      <c r="A388" s="3">
        <v>100386</v>
      </c>
      <c r="B388" s="4" t="s">
        <v>13</v>
      </c>
      <c r="C388" s="3">
        <v>3</v>
      </c>
      <c r="I388" s="3" t="s">
        <v>11</v>
      </c>
    </row>
    <row r="389" spans="1:10" x14ac:dyDescent="0.2">
      <c r="A389" s="3">
        <v>100387</v>
      </c>
      <c r="B389" s="4" t="s">
        <v>13</v>
      </c>
      <c r="C389" s="3">
        <v>5</v>
      </c>
      <c r="J389" s="3" t="s">
        <v>11</v>
      </c>
    </row>
    <row r="390" spans="1:10" x14ac:dyDescent="0.2">
      <c r="A390" s="3">
        <v>100388</v>
      </c>
      <c r="B390" s="4" t="s">
        <v>13</v>
      </c>
      <c r="C390" s="3">
        <v>2</v>
      </c>
    </row>
    <row r="391" spans="1:10" x14ac:dyDescent="0.2">
      <c r="A391" s="3">
        <v>100389</v>
      </c>
      <c r="B391" s="4" t="s">
        <v>13</v>
      </c>
      <c r="C391" s="3">
        <v>3</v>
      </c>
    </row>
    <row r="392" spans="1:10" x14ac:dyDescent="0.2">
      <c r="A392" s="3">
        <v>100390</v>
      </c>
      <c r="B392" s="4" t="s">
        <v>13</v>
      </c>
      <c r="C392" s="3">
        <v>5</v>
      </c>
      <c r="I392" s="3" t="s">
        <v>11</v>
      </c>
    </row>
    <row r="393" spans="1:10" x14ac:dyDescent="0.2">
      <c r="A393" s="3">
        <v>100391</v>
      </c>
      <c r="B393" s="4" t="s">
        <v>13</v>
      </c>
      <c r="C393" s="3">
        <v>1</v>
      </c>
      <c r="H393" s="3" t="s">
        <v>11</v>
      </c>
    </row>
    <row r="394" spans="1:10" x14ac:dyDescent="0.2">
      <c r="A394" s="3">
        <v>100392</v>
      </c>
      <c r="B394" s="4" t="s">
        <v>13</v>
      </c>
      <c r="C394" s="3">
        <v>2</v>
      </c>
      <c r="J394" s="3" t="s">
        <v>11</v>
      </c>
    </row>
    <row r="395" spans="1:10" x14ac:dyDescent="0.2">
      <c r="A395" s="3">
        <v>100393</v>
      </c>
      <c r="B395" s="4" t="s">
        <v>13</v>
      </c>
      <c r="C395" s="3">
        <v>1</v>
      </c>
    </row>
    <row r="396" spans="1:10" x14ac:dyDescent="0.2">
      <c r="A396" s="3">
        <v>100394</v>
      </c>
      <c r="B396" s="4" t="s">
        <v>13</v>
      </c>
      <c r="C396" s="3">
        <v>2</v>
      </c>
    </row>
    <row r="397" spans="1:10" x14ac:dyDescent="0.2">
      <c r="A397" s="3">
        <v>100395</v>
      </c>
      <c r="B397" s="4" t="s">
        <v>13</v>
      </c>
      <c r="C397" s="3">
        <v>1</v>
      </c>
    </row>
    <row r="398" spans="1:10" x14ac:dyDescent="0.2">
      <c r="A398" s="3">
        <v>100396</v>
      </c>
      <c r="B398" s="4" t="s">
        <v>13</v>
      </c>
      <c r="C398" s="3">
        <v>2</v>
      </c>
      <c r="F398" s="3" t="s">
        <v>11</v>
      </c>
      <c r="I398" s="3" t="s">
        <v>11</v>
      </c>
      <c r="J398" s="3" t="s">
        <v>11</v>
      </c>
    </row>
    <row r="399" spans="1:10" x14ac:dyDescent="0.2">
      <c r="A399" s="3">
        <v>100397</v>
      </c>
      <c r="B399" s="4" t="s">
        <v>13</v>
      </c>
      <c r="C399" s="3">
        <v>1</v>
      </c>
      <c r="H399" s="3" t="s">
        <v>11</v>
      </c>
    </row>
    <row r="400" spans="1:10" x14ac:dyDescent="0.2">
      <c r="A400" s="3">
        <v>100398</v>
      </c>
      <c r="B400" s="4" t="s">
        <v>13</v>
      </c>
      <c r="C400" s="3">
        <v>2</v>
      </c>
    </row>
    <row r="401" spans="1:10" x14ac:dyDescent="0.2">
      <c r="A401" s="3">
        <v>100399</v>
      </c>
      <c r="B401" s="4" t="s">
        <v>13</v>
      </c>
      <c r="C401" s="3">
        <v>1</v>
      </c>
      <c r="D401" s="3" t="s">
        <v>11</v>
      </c>
      <c r="H401" s="3" t="s">
        <v>11</v>
      </c>
    </row>
    <row r="402" spans="1:10" x14ac:dyDescent="0.2">
      <c r="A402" s="3">
        <v>100400</v>
      </c>
      <c r="B402" s="4" t="s">
        <v>13</v>
      </c>
      <c r="C402" s="3">
        <v>2</v>
      </c>
      <c r="J402" s="3" t="s">
        <v>11</v>
      </c>
    </row>
    <row r="403" spans="1:10" x14ac:dyDescent="0.2">
      <c r="A403" s="3">
        <v>100401</v>
      </c>
      <c r="B403" s="4" t="s">
        <v>13</v>
      </c>
      <c r="C403" s="3">
        <v>3</v>
      </c>
    </row>
    <row r="404" spans="1:10" x14ac:dyDescent="0.2">
      <c r="A404" s="3">
        <v>100402</v>
      </c>
      <c r="B404" s="4" t="s">
        <v>13</v>
      </c>
      <c r="C404" s="3">
        <v>5</v>
      </c>
    </row>
    <row r="405" spans="1:10" x14ac:dyDescent="0.2">
      <c r="A405" s="3">
        <v>100403</v>
      </c>
      <c r="B405" s="4" t="s">
        <v>13</v>
      </c>
      <c r="C405" s="3">
        <v>2</v>
      </c>
      <c r="H405" s="3" t="s">
        <v>11</v>
      </c>
      <c r="J405" s="3" t="s">
        <v>11</v>
      </c>
    </row>
    <row r="406" spans="1:10" x14ac:dyDescent="0.2">
      <c r="A406" s="3">
        <v>100404</v>
      </c>
      <c r="B406" s="4" t="s">
        <v>13</v>
      </c>
      <c r="C406" s="3">
        <v>5</v>
      </c>
      <c r="H406" s="3" t="s">
        <v>11</v>
      </c>
      <c r="J406" s="3" t="s">
        <v>11</v>
      </c>
    </row>
    <row r="407" spans="1:10" x14ac:dyDescent="0.2">
      <c r="A407" s="3">
        <v>100405</v>
      </c>
      <c r="B407" s="4" t="s">
        <v>13</v>
      </c>
      <c r="C407" s="3">
        <v>2</v>
      </c>
    </row>
    <row r="408" spans="1:10" x14ac:dyDescent="0.2">
      <c r="A408" s="3">
        <v>100406</v>
      </c>
      <c r="B408" s="4" t="s">
        <v>13</v>
      </c>
      <c r="C408" s="3">
        <v>5</v>
      </c>
      <c r="G408" s="3" t="s">
        <v>11</v>
      </c>
    </row>
    <row r="409" spans="1:10" x14ac:dyDescent="0.2">
      <c r="A409" s="3">
        <v>100407</v>
      </c>
      <c r="B409" s="4" t="s">
        <v>13</v>
      </c>
      <c r="C409" s="3">
        <v>2</v>
      </c>
      <c r="G409" s="3" t="s">
        <v>11</v>
      </c>
      <c r="J409" s="3" t="s">
        <v>11</v>
      </c>
    </row>
    <row r="410" spans="1:10" x14ac:dyDescent="0.2">
      <c r="A410" s="3">
        <v>100408</v>
      </c>
      <c r="B410" s="4" t="s">
        <v>13</v>
      </c>
      <c r="C410" s="3">
        <v>5</v>
      </c>
      <c r="I410" s="3" t="s">
        <v>11</v>
      </c>
    </row>
    <row r="411" spans="1:10" x14ac:dyDescent="0.2">
      <c r="A411" s="3">
        <v>100409</v>
      </c>
      <c r="B411" s="4" t="s">
        <v>13</v>
      </c>
      <c r="C411" s="3">
        <v>2</v>
      </c>
    </row>
    <row r="412" spans="1:10" x14ac:dyDescent="0.2">
      <c r="A412" s="3">
        <v>100410</v>
      </c>
      <c r="B412" s="4" t="s">
        <v>13</v>
      </c>
      <c r="C412" s="3">
        <v>5</v>
      </c>
      <c r="J412" s="3" t="s">
        <v>11</v>
      </c>
    </row>
    <row r="413" spans="1:10" x14ac:dyDescent="0.2">
      <c r="A413" s="3">
        <v>100411</v>
      </c>
      <c r="B413" s="4" t="s">
        <v>13</v>
      </c>
      <c r="C413" s="3">
        <v>2</v>
      </c>
    </row>
    <row r="414" spans="1:10" x14ac:dyDescent="0.2">
      <c r="A414" s="3">
        <v>100412</v>
      </c>
      <c r="B414" s="4" t="s">
        <v>13</v>
      </c>
      <c r="C414" s="3">
        <v>5</v>
      </c>
    </row>
    <row r="415" spans="1:10" x14ac:dyDescent="0.2">
      <c r="A415" s="3">
        <v>100413</v>
      </c>
      <c r="B415" s="4" t="s">
        <v>13</v>
      </c>
      <c r="C415" s="3">
        <v>2</v>
      </c>
    </row>
    <row r="416" spans="1:10" x14ac:dyDescent="0.2">
      <c r="A416" s="3">
        <v>100414</v>
      </c>
      <c r="B416" s="4" t="s">
        <v>13</v>
      </c>
      <c r="C416" s="3">
        <v>5</v>
      </c>
      <c r="J416" s="3" t="s">
        <v>11</v>
      </c>
    </row>
    <row r="417" spans="1:10" x14ac:dyDescent="0.2">
      <c r="A417" s="3">
        <v>100415</v>
      </c>
      <c r="B417" s="4" t="s">
        <v>13</v>
      </c>
      <c r="C417" s="3">
        <v>2</v>
      </c>
    </row>
    <row r="418" spans="1:10" x14ac:dyDescent="0.2">
      <c r="A418" s="3">
        <v>100416</v>
      </c>
      <c r="B418" s="4" t="s">
        <v>13</v>
      </c>
      <c r="C418" s="3">
        <v>5</v>
      </c>
    </row>
    <row r="419" spans="1:10" x14ac:dyDescent="0.2">
      <c r="A419" s="3">
        <v>100417</v>
      </c>
      <c r="B419" s="4" t="s">
        <v>13</v>
      </c>
      <c r="C419" s="3">
        <v>1</v>
      </c>
      <c r="D419" s="3" t="s">
        <v>11</v>
      </c>
    </row>
    <row r="420" spans="1:10" x14ac:dyDescent="0.2">
      <c r="A420" s="3">
        <v>100418</v>
      </c>
      <c r="B420" s="4" t="s">
        <v>13</v>
      </c>
      <c r="C420" s="3">
        <v>3</v>
      </c>
      <c r="D420" s="3" t="s">
        <v>11</v>
      </c>
      <c r="J420" s="3" t="s">
        <v>11</v>
      </c>
    </row>
    <row r="421" spans="1:10" x14ac:dyDescent="0.2">
      <c r="A421" s="3">
        <v>100419</v>
      </c>
      <c r="B421" s="4" t="s">
        <v>13</v>
      </c>
      <c r="C421" s="3">
        <v>1</v>
      </c>
      <c r="J421" s="3" t="s">
        <v>11</v>
      </c>
    </row>
    <row r="422" spans="1:10" x14ac:dyDescent="0.2">
      <c r="A422" s="3">
        <v>100420</v>
      </c>
      <c r="B422" s="4" t="s">
        <v>13</v>
      </c>
      <c r="C422" s="3">
        <v>3</v>
      </c>
    </row>
    <row r="423" spans="1:10" x14ac:dyDescent="0.2">
      <c r="A423" s="3">
        <v>100421</v>
      </c>
      <c r="B423" s="4" t="s">
        <v>13</v>
      </c>
      <c r="C423" s="3">
        <v>1</v>
      </c>
      <c r="H423" s="3" t="s">
        <v>11</v>
      </c>
      <c r="J423" s="3" t="s">
        <v>11</v>
      </c>
    </row>
    <row r="424" spans="1:10" x14ac:dyDescent="0.2">
      <c r="A424" s="3">
        <v>100422</v>
      </c>
      <c r="B424" s="4" t="s">
        <v>13</v>
      </c>
      <c r="C424" s="3">
        <v>3</v>
      </c>
    </row>
    <row r="425" spans="1:10" x14ac:dyDescent="0.2">
      <c r="A425" s="3">
        <v>100423</v>
      </c>
      <c r="B425" s="4" t="s">
        <v>13</v>
      </c>
      <c r="C425" s="3">
        <v>1</v>
      </c>
      <c r="H425" s="3" t="s">
        <v>11</v>
      </c>
    </row>
    <row r="426" spans="1:10" x14ac:dyDescent="0.2">
      <c r="A426" s="3">
        <v>100424</v>
      </c>
      <c r="B426" s="4" t="s">
        <v>13</v>
      </c>
      <c r="C426" s="3">
        <v>3</v>
      </c>
      <c r="J426" s="3" t="s">
        <v>11</v>
      </c>
    </row>
    <row r="427" spans="1:10" x14ac:dyDescent="0.2">
      <c r="A427" s="3">
        <v>100425</v>
      </c>
      <c r="B427" s="4" t="s">
        <v>13</v>
      </c>
      <c r="C427" s="3">
        <v>1</v>
      </c>
      <c r="H427" s="3" t="s">
        <v>11</v>
      </c>
      <c r="I427" s="3" t="s">
        <v>11</v>
      </c>
      <c r="J427" s="3" t="s">
        <v>11</v>
      </c>
    </row>
    <row r="428" spans="1:10" x14ac:dyDescent="0.2">
      <c r="A428" s="3">
        <v>100426</v>
      </c>
      <c r="B428" s="4" t="s">
        <v>13</v>
      </c>
      <c r="C428" s="3">
        <v>3</v>
      </c>
    </row>
    <row r="429" spans="1:10" x14ac:dyDescent="0.2">
      <c r="A429" s="3">
        <v>100427</v>
      </c>
      <c r="B429" s="4" t="s">
        <v>13</v>
      </c>
      <c r="C429" s="3">
        <v>1</v>
      </c>
      <c r="I429" s="3" t="s">
        <v>11</v>
      </c>
    </row>
    <row r="430" spans="1:10" x14ac:dyDescent="0.2">
      <c r="A430" s="3">
        <v>100428</v>
      </c>
      <c r="B430" s="4" t="s">
        <v>13</v>
      </c>
      <c r="C430" s="3">
        <v>3</v>
      </c>
      <c r="I430" s="3" t="s">
        <v>11</v>
      </c>
    </row>
    <row r="431" spans="1:10" x14ac:dyDescent="0.2">
      <c r="A431" s="3">
        <v>100429</v>
      </c>
      <c r="B431" s="4" t="s">
        <v>13</v>
      </c>
      <c r="C431" s="3">
        <v>1</v>
      </c>
      <c r="H431" s="3" t="s">
        <v>11</v>
      </c>
    </row>
    <row r="432" spans="1:10" x14ac:dyDescent="0.2">
      <c r="A432" s="3">
        <v>100430</v>
      </c>
      <c r="B432" s="4" t="s">
        <v>13</v>
      </c>
      <c r="C432" s="3">
        <v>3</v>
      </c>
      <c r="J432" s="3" t="s">
        <v>11</v>
      </c>
    </row>
    <row r="433" spans="1:10" x14ac:dyDescent="0.2">
      <c r="A433" s="3">
        <v>100431</v>
      </c>
      <c r="B433" s="4" t="s">
        <v>13</v>
      </c>
      <c r="C433" s="3">
        <v>1</v>
      </c>
      <c r="H433" s="3" t="s">
        <v>11</v>
      </c>
      <c r="I433" s="3" t="s">
        <v>11</v>
      </c>
    </row>
    <row r="434" spans="1:10" x14ac:dyDescent="0.2">
      <c r="A434" s="3">
        <v>100432</v>
      </c>
      <c r="B434" s="4" t="s">
        <v>13</v>
      </c>
      <c r="C434" s="3">
        <v>3</v>
      </c>
    </row>
    <row r="435" spans="1:10" x14ac:dyDescent="0.2">
      <c r="A435" s="3">
        <v>100433</v>
      </c>
      <c r="B435" s="4" t="s">
        <v>13</v>
      </c>
      <c r="C435" s="3">
        <v>1</v>
      </c>
    </row>
    <row r="436" spans="1:10" x14ac:dyDescent="0.2">
      <c r="A436" s="3">
        <v>100434</v>
      </c>
      <c r="B436" s="4" t="s">
        <v>13</v>
      </c>
      <c r="C436" s="3">
        <v>5</v>
      </c>
    </row>
    <row r="437" spans="1:10" x14ac:dyDescent="0.2">
      <c r="A437" s="3">
        <v>100435</v>
      </c>
      <c r="B437" s="4" t="s">
        <v>13</v>
      </c>
      <c r="C437" s="3">
        <v>2</v>
      </c>
    </row>
    <row r="438" spans="1:10" x14ac:dyDescent="0.2">
      <c r="A438" s="3">
        <v>100436</v>
      </c>
      <c r="B438" s="4" t="s">
        <v>13</v>
      </c>
      <c r="C438" s="3">
        <v>5</v>
      </c>
      <c r="H438" s="3" t="s">
        <v>11</v>
      </c>
      <c r="J438" s="3" t="s">
        <v>11</v>
      </c>
    </row>
    <row r="439" spans="1:10" x14ac:dyDescent="0.2">
      <c r="A439" s="3">
        <v>100437</v>
      </c>
      <c r="B439" s="4" t="s">
        <v>13</v>
      </c>
      <c r="C439" s="3">
        <v>2</v>
      </c>
      <c r="J439" s="3" t="s">
        <v>11</v>
      </c>
    </row>
    <row r="440" spans="1:10" x14ac:dyDescent="0.2">
      <c r="A440" s="3">
        <v>100438</v>
      </c>
      <c r="B440" s="4" t="s">
        <v>13</v>
      </c>
      <c r="C440" s="3">
        <v>5</v>
      </c>
      <c r="J440" s="3" t="s">
        <v>11</v>
      </c>
    </row>
    <row r="441" spans="1:10" x14ac:dyDescent="0.2">
      <c r="A441" s="3">
        <v>100439</v>
      </c>
      <c r="B441" s="4" t="s">
        <v>13</v>
      </c>
      <c r="C441" s="3">
        <v>2</v>
      </c>
      <c r="J441" s="3" t="s">
        <v>11</v>
      </c>
    </row>
    <row r="442" spans="1:10" x14ac:dyDescent="0.2">
      <c r="A442" s="3">
        <v>100440</v>
      </c>
      <c r="B442" s="4" t="s">
        <v>13</v>
      </c>
      <c r="C442" s="3">
        <v>5</v>
      </c>
      <c r="H442" s="3" t="s">
        <v>11</v>
      </c>
    </row>
    <row r="443" spans="1:10" x14ac:dyDescent="0.2">
      <c r="A443" s="3">
        <v>100441</v>
      </c>
      <c r="B443" s="4" t="s">
        <v>13</v>
      </c>
      <c r="C443" s="3">
        <v>2</v>
      </c>
      <c r="G443" s="3" t="s">
        <v>11</v>
      </c>
    </row>
    <row r="444" spans="1:10" x14ac:dyDescent="0.2">
      <c r="A444" s="3">
        <v>100442</v>
      </c>
      <c r="B444" s="4" t="s">
        <v>13</v>
      </c>
      <c r="C444" s="3">
        <v>5</v>
      </c>
      <c r="J444" s="3" t="s">
        <v>11</v>
      </c>
    </row>
    <row r="445" spans="1:10" x14ac:dyDescent="0.2">
      <c r="A445" s="3">
        <v>100443</v>
      </c>
      <c r="B445" s="4" t="s">
        <v>13</v>
      </c>
      <c r="C445" s="3">
        <v>2</v>
      </c>
      <c r="H445" s="3" t="s">
        <v>11</v>
      </c>
    </row>
    <row r="446" spans="1:10" x14ac:dyDescent="0.2">
      <c r="A446" s="3">
        <v>100444</v>
      </c>
      <c r="B446" s="4" t="s">
        <v>13</v>
      </c>
      <c r="C446" s="3">
        <v>5</v>
      </c>
      <c r="G446" s="3" t="s">
        <v>11</v>
      </c>
    </row>
    <row r="447" spans="1:10" x14ac:dyDescent="0.2">
      <c r="A447" s="3">
        <v>100445</v>
      </c>
      <c r="B447" s="4" t="s">
        <v>13</v>
      </c>
      <c r="C447" s="3">
        <v>2</v>
      </c>
      <c r="G447" s="3" t="s">
        <v>11</v>
      </c>
      <c r="I447" s="3" t="s">
        <v>11</v>
      </c>
      <c r="J447" s="3" t="s">
        <v>11</v>
      </c>
    </row>
    <row r="448" spans="1:10" x14ac:dyDescent="0.2">
      <c r="A448" s="3">
        <v>100446</v>
      </c>
      <c r="B448" s="4" t="s">
        <v>13</v>
      </c>
      <c r="C448" s="3">
        <v>5</v>
      </c>
    </row>
    <row r="449" spans="1:4" x14ac:dyDescent="0.2">
      <c r="A449" s="3">
        <v>100447</v>
      </c>
      <c r="B449" s="4" t="s">
        <v>13</v>
      </c>
      <c r="C449" s="3">
        <v>2</v>
      </c>
      <c r="D449" s="3" t="s">
        <v>11</v>
      </c>
    </row>
  </sheetData>
  <autoFilter ref="A1:J449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rightToLeft="1" workbookViewId="0">
      <selection activeCell="M8" sqref="M8"/>
    </sheetView>
  </sheetViews>
  <sheetFormatPr defaultRowHeight="12.75" x14ac:dyDescent="0.2"/>
  <cols>
    <col min="1" max="16384" width="9.140625" style="5"/>
  </cols>
  <sheetData>
    <row r="1" spans="1:8" ht="38.25" x14ac:dyDescent="0.2">
      <c r="A1" s="17" t="s">
        <v>1</v>
      </c>
      <c r="B1" s="17" t="s">
        <v>3</v>
      </c>
      <c r="C1" s="17" t="s">
        <v>4</v>
      </c>
      <c r="D1" s="17" t="s">
        <v>5</v>
      </c>
      <c r="E1" s="17" t="s">
        <v>6</v>
      </c>
      <c r="F1" s="17" t="s">
        <v>7</v>
      </c>
      <c r="G1" s="17" t="s">
        <v>8</v>
      </c>
      <c r="H1" s="17" t="s">
        <v>9</v>
      </c>
    </row>
    <row r="2" spans="1:8" x14ac:dyDescent="0.2">
      <c r="A2" s="5" t="s">
        <v>10</v>
      </c>
      <c r="B2" s="5">
        <f>COUNTIFS(Sheet1!$B:$B,"الف",Sheet1!D:D,"*")</f>
        <v>11</v>
      </c>
      <c r="C2" s="5">
        <f>COUNTIFS(Sheet1!$B:$B,"الف",Sheet1!E:E,"*")</f>
        <v>0</v>
      </c>
      <c r="D2" s="5">
        <f>COUNTIFS(Sheet1!$B:$B,"الف",Sheet1!F:F,"*")</f>
        <v>22</v>
      </c>
      <c r="E2" s="5">
        <f>COUNTIFS(Sheet1!$B:$B,"الف",Sheet1!G:G,"*")</f>
        <v>9</v>
      </c>
      <c r="F2" s="5">
        <f>COUNTIFS(Sheet1!$B:$B,"الف",Sheet1!H:H,"*")</f>
        <v>15</v>
      </c>
      <c r="G2" s="5">
        <f>COUNTIFS(Sheet1!$B:$B,"الف",Sheet1!I:I,"*")</f>
        <v>67</v>
      </c>
      <c r="H2" s="5">
        <f>COUNTIFS(Sheet1!$B:$B,"الف",Sheet1!J:J,"*")</f>
        <v>69</v>
      </c>
    </row>
    <row r="3" spans="1:8" x14ac:dyDescent="0.2">
      <c r="A3" s="15" t="s">
        <v>12</v>
      </c>
      <c r="B3" s="15">
        <f>COUNTIFS(Sheet1!$B:$B,"ب",Sheet1!D:D,"*")</f>
        <v>2</v>
      </c>
      <c r="C3" s="15">
        <f>COUNTIFS(Sheet1!$B:$B,"ب",Sheet1!E:E,"*")</f>
        <v>0</v>
      </c>
      <c r="D3" s="15">
        <f>COUNTIFS(Sheet1!$B:$B,"ب",Sheet1!F:F,"*")</f>
        <v>12</v>
      </c>
      <c r="E3" s="15">
        <f>COUNTIFS(Sheet1!$B:$B,"ب",Sheet1!G:G,"*")</f>
        <v>0</v>
      </c>
      <c r="F3" s="15">
        <f>COUNTIFS(Sheet1!$B:$B,"ب",Sheet1!H:H,"*")</f>
        <v>61</v>
      </c>
      <c r="G3" s="15">
        <f>COUNTIFS(Sheet1!$B:$B,"ب",Sheet1!I:I,"*")</f>
        <v>18</v>
      </c>
      <c r="H3" s="15">
        <f>COUNTIFS(Sheet1!$B:$B,"ب",Sheet1!J:J,"*")</f>
        <v>36</v>
      </c>
    </row>
    <row r="4" spans="1:8" x14ac:dyDescent="0.2">
      <c r="A4" s="5" t="s">
        <v>13</v>
      </c>
      <c r="B4" s="5">
        <f>COUNTIFS(Sheet1!$B:$B,"ج",Sheet1!D:D,"*")</f>
        <v>8</v>
      </c>
      <c r="C4" s="5">
        <f>COUNTIFS(Sheet1!$B:$B,"ج",Sheet1!E:E,"*")</f>
        <v>0</v>
      </c>
      <c r="D4" s="5">
        <f>COUNTIFS(Sheet1!$B:$B,"ج",Sheet1!F:F,"*")</f>
        <v>6</v>
      </c>
      <c r="E4" s="5">
        <f>COUNTIFS(Sheet1!$B:$B,"ج",Sheet1!G:G,"*")</f>
        <v>9</v>
      </c>
      <c r="F4" s="5">
        <f>COUNTIFS(Sheet1!$B:$B,"ج",Sheet1!H:H,"*")</f>
        <v>21</v>
      </c>
      <c r="G4" s="5">
        <f>COUNTIFS(Sheet1!$B:$B,"ج",Sheet1!I:I,"*")</f>
        <v>12</v>
      </c>
      <c r="H4" s="5">
        <f>COUNTIFS(Sheet1!$B:$B,"ج",Sheet1!J:J,"*")</f>
        <v>35</v>
      </c>
    </row>
    <row r="5" spans="1:8" x14ac:dyDescent="0.2">
      <c r="A5" s="28" t="s">
        <v>22</v>
      </c>
      <c r="B5" s="28">
        <f>SUM(B2:B4)</f>
        <v>21</v>
      </c>
      <c r="C5" s="28">
        <f t="shared" ref="C5:H5" si="0">SUM(C2:C4)</f>
        <v>0</v>
      </c>
      <c r="D5" s="28">
        <f t="shared" si="0"/>
        <v>40</v>
      </c>
      <c r="E5" s="28">
        <f t="shared" si="0"/>
        <v>18</v>
      </c>
      <c r="F5" s="28">
        <f t="shared" si="0"/>
        <v>97</v>
      </c>
      <c r="G5" s="28">
        <f t="shared" si="0"/>
        <v>97</v>
      </c>
      <c r="H5" s="28">
        <f t="shared" si="0"/>
        <v>140</v>
      </c>
    </row>
    <row r="9" spans="1:8" ht="38.25" x14ac:dyDescent="0.2">
      <c r="A9" s="17" t="s">
        <v>1</v>
      </c>
      <c r="B9" s="17" t="s">
        <v>3</v>
      </c>
      <c r="C9" s="17" t="s">
        <v>4</v>
      </c>
      <c r="D9" s="17" t="s">
        <v>5</v>
      </c>
      <c r="E9" s="17" t="s">
        <v>6</v>
      </c>
      <c r="F9" s="17" t="s">
        <v>7</v>
      </c>
      <c r="G9" s="17" t="s">
        <v>8</v>
      </c>
      <c r="H9" s="17" t="s">
        <v>9</v>
      </c>
    </row>
    <row r="10" spans="1:8" x14ac:dyDescent="0.2">
      <c r="A10" s="5" t="s">
        <v>10</v>
      </c>
      <c r="B10" s="12">
        <f>B2/COUNTIF(Sheet1!$B:$B,"الف")</f>
        <v>4.7619047619047616E-2</v>
      </c>
      <c r="C10" s="12">
        <f>C2/COUNTIF(Sheet1!$B:$B,"الف")</f>
        <v>0</v>
      </c>
      <c r="D10" s="12">
        <f>D2/COUNTIF(Sheet1!$B:$B,"الف")</f>
        <v>9.5238095238095233E-2</v>
      </c>
      <c r="E10" s="12">
        <f>E2/COUNTIF(Sheet1!$B:$B,"الف")</f>
        <v>3.896103896103896E-2</v>
      </c>
      <c r="F10" s="12">
        <f>F2/COUNTIF(Sheet1!$B:$B,"الف")</f>
        <v>6.4935064935064929E-2</v>
      </c>
      <c r="G10" s="12">
        <f>G2/COUNTIF(Sheet1!$B:$B,"الف")</f>
        <v>0.29004329004329005</v>
      </c>
      <c r="H10" s="12">
        <f>H2/COUNTIF(Sheet1!$B:$B,"الف")</f>
        <v>0.29870129870129869</v>
      </c>
    </row>
    <row r="11" spans="1:8" x14ac:dyDescent="0.2">
      <c r="A11" s="15" t="s">
        <v>12</v>
      </c>
      <c r="B11" s="16">
        <f>B3/COUNTIF(Sheet1!$B:$B,"ب")</f>
        <v>1.8181818181818181E-2</v>
      </c>
      <c r="C11" s="16">
        <f>C3/COUNTIF(Sheet1!$B:$B,"ب")</f>
        <v>0</v>
      </c>
      <c r="D11" s="16">
        <f>D3/COUNTIF(Sheet1!$B:$B,"ب")</f>
        <v>0.10909090909090909</v>
      </c>
      <c r="E11" s="16">
        <f>E3/COUNTIF(Sheet1!$B:$B,"ب")</f>
        <v>0</v>
      </c>
      <c r="F11" s="16">
        <f>F3/COUNTIF(Sheet1!$B:$B,"ب")</f>
        <v>0.55454545454545456</v>
      </c>
      <c r="G11" s="16">
        <f>G3/COUNTIF(Sheet1!$B:$B,"ب")</f>
        <v>0.16363636363636364</v>
      </c>
      <c r="H11" s="16">
        <f>H3/COUNTIF(Sheet1!$B:$B,"ب")</f>
        <v>0.32727272727272727</v>
      </c>
    </row>
    <row r="12" spans="1:8" x14ac:dyDescent="0.2">
      <c r="A12" s="5" t="s">
        <v>13</v>
      </c>
      <c r="B12" s="12">
        <f>B4/COUNTIF(Sheet1!$B:$B,"ج")</f>
        <v>7.476635514018691E-2</v>
      </c>
      <c r="C12" s="12">
        <f>C4/COUNTIF(Sheet1!$B:$B,"ج")</f>
        <v>0</v>
      </c>
      <c r="D12" s="12">
        <f>D4/COUNTIF(Sheet1!$B:$B,"ج")</f>
        <v>5.6074766355140186E-2</v>
      </c>
      <c r="E12" s="12">
        <f>E4/COUNTIF(Sheet1!$B:$B,"ج")</f>
        <v>8.4112149532710276E-2</v>
      </c>
      <c r="F12" s="12">
        <f>F4/COUNTIF(Sheet1!$B:$B,"ج")</f>
        <v>0.19626168224299065</v>
      </c>
      <c r="G12" s="12">
        <f>G4/COUNTIF(Sheet1!$B:$B,"ج")</f>
        <v>0.11214953271028037</v>
      </c>
      <c r="H12" s="12">
        <f>H4/COUNTIF(Sheet1!$B:$B,"ج")</f>
        <v>0.32710280373831774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6"/>
  <sheetViews>
    <sheetView rightToLeft="1" workbookViewId="0">
      <selection activeCell="B5" sqref="B5"/>
    </sheetView>
  </sheetViews>
  <sheetFormatPr defaultRowHeight="12.75" x14ac:dyDescent="0.2"/>
  <cols>
    <col min="1" max="1" width="13.85546875" style="5" bestFit="1" customWidth="1"/>
    <col min="2" max="2" width="14.7109375" style="5" customWidth="1"/>
    <col min="3" max="3" width="9.5703125" style="5" customWidth="1"/>
    <col min="4" max="4" width="17" style="5" customWidth="1"/>
    <col min="5" max="5" width="17.28515625" style="5" customWidth="1"/>
    <col min="6" max="6" width="13.42578125" style="5" customWidth="1"/>
    <col min="7" max="7" width="16.28515625" style="5" customWidth="1"/>
    <col min="8" max="8" width="12.7109375" style="5" customWidth="1"/>
    <col min="9" max="16384" width="9.140625" style="5"/>
  </cols>
  <sheetData>
    <row r="3" spans="1:8" x14ac:dyDescent="0.2">
      <c r="A3" s="7" t="s">
        <v>14</v>
      </c>
      <c r="B3" s="7" t="s">
        <v>16</v>
      </c>
      <c r="C3" s="7" t="s">
        <v>17</v>
      </c>
      <c r="D3" s="7" t="s">
        <v>18</v>
      </c>
      <c r="E3" s="7" t="s">
        <v>20</v>
      </c>
      <c r="F3" s="7" t="s">
        <v>19</v>
      </c>
      <c r="G3" s="7" t="s">
        <v>15</v>
      </c>
      <c r="H3" s="7" t="s">
        <v>21</v>
      </c>
    </row>
    <row r="4" spans="1:8" x14ac:dyDescent="0.2">
      <c r="A4" s="10" t="s">
        <v>10</v>
      </c>
      <c r="B4" s="9">
        <v>4.7619047619047616E-2</v>
      </c>
      <c r="C4" s="9">
        <v>0</v>
      </c>
      <c r="D4" s="9">
        <v>9.5238095238095233E-2</v>
      </c>
      <c r="E4" s="9">
        <v>3.896103896103896E-2</v>
      </c>
      <c r="F4" s="9">
        <v>0.29004329004329005</v>
      </c>
      <c r="G4" s="9">
        <v>6.4935064935064929E-2</v>
      </c>
      <c r="H4" s="9">
        <v>0.29870129870129869</v>
      </c>
    </row>
    <row r="5" spans="1:8" x14ac:dyDescent="0.2">
      <c r="A5" s="10" t="s">
        <v>12</v>
      </c>
      <c r="B5" s="9">
        <v>1.8181818181818181E-2</v>
      </c>
      <c r="C5" s="9">
        <v>0</v>
      </c>
      <c r="D5" s="9">
        <v>0.10909090909090909</v>
      </c>
      <c r="E5" s="9">
        <v>0</v>
      </c>
      <c r="F5" s="9">
        <v>0.16363636363636364</v>
      </c>
      <c r="G5" s="9">
        <v>0.55454545454545456</v>
      </c>
      <c r="H5" s="9">
        <v>0.32727272727272727</v>
      </c>
    </row>
    <row r="6" spans="1:8" x14ac:dyDescent="0.2">
      <c r="A6" s="8" t="s">
        <v>13</v>
      </c>
      <c r="B6" s="9">
        <v>7.476635514018691E-2</v>
      </c>
      <c r="C6" s="9">
        <v>0</v>
      </c>
      <c r="D6" s="9">
        <v>5.6074766355140186E-2</v>
      </c>
      <c r="E6" s="9">
        <v>8.4112149532710276E-2</v>
      </c>
      <c r="F6" s="9">
        <v>0.11214953271028037</v>
      </c>
      <c r="G6" s="9">
        <v>0.19626168224299065</v>
      </c>
      <c r="H6" s="9">
        <v>0.32710280373831774</v>
      </c>
    </row>
  </sheetData>
  <pageMargins left="0.7" right="0.7" top="0.75" bottom="0.75" header="0.3" footer="0.3"/>
  <pageSetup paperSize="9"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rightToLeft="1" workbookViewId="0">
      <selection activeCell="F29" sqref="F29"/>
    </sheetView>
  </sheetViews>
  <sheetFormatPr defaultRowHeight="12.75" x14ac:dyDescent="0.2"/>
  <cols>
    <col min="1" max="8" width="9.140625" style="18"/>
    <col min="9" max="9" width="10" style="18" customWidth="1"/>
    <col min="10" max="16384" width="9.140625" style="5"/>
  </cols>
  <sheetData>
    <row r="1" spans="1:9" ht="38.25" x14ac:dyDescent="0.2">
      <c r="A1" s="20" t="s">
        <v>1</v>
      </c>
      <c r="B1" s="20" t="s">
        <v>2</v>
      </c>
      <c r="C1" s="20" t="s">
        <v>3</v>
      </c>
      <c r="D1" s="20" t="s">
        <v>4</v>
      </c>
      <c r="E1" s="20" t="s">
        <v>5</v>
      </c>
      <c r="F1" s="20" t="s">
        <v>6</v>
      </c>
      <c r="G1" s="20" t="s">
        <v>7</v>
      </c>
      <c r="H1" s="20" t="s">
        <v>8</v>
      </c>
      <c r="I1" s="20" t="s">
        <v>9</v>
      </c>
    </row>
    <row r="2" spans="1:9" x14ac:dyDescent="0.2">
      <c r="A2" s="18" t="s">
        <v>10</v>
      </c>
      <c r="B2" s="18">
        <v>1</v>
      </c>
      <c r="C2" s="18">
        <f>COUNTIFS(Sheet1!$B:$B,"الف",Sheet1!$C:$C,1,Sheet1!D:D,"*")</f>
        <v>3</v>
      </c>
      <c r="D2" s="18">
        <f>COUNTIFS(Sheet1!$B:$B,"الف",Sheet1!$C:$C,1,Sheet1!E:E,"*")</f>
        <v>0</v>
      </c>
      <c r="E2" s="18">
        <f>COUNTIFS(Sheet1!$B:$B,"الف",Sheet1!$C:$C,1,Sheet1!F:F,"*")</f>
        <v>6</v>
      </c>
      <c r="F2" s="18">
        <f>COUNTIFS(Sheet1!$B:$B,"الف",Sheet1!$C:$C,1,Sheet1!G:G,"*")</f>
        <v>2</v>
      </c>
      <c r="G2" s="18">
        <f>COUNTIFS(Sheet1!$B:$B,"الف",Sheet1!$C:$C,1,Sheet1!H:H,"*")</f>
        <v>15</v>
      </c>
      <c r="H2" s="18">
        <f>COUNTIFS(Sheet1!$B:$B,"الف",Sheet1!$C:$C,1,Sheet1!I:I,"*")</f>
        <v>9</v>
      </c>
      <c r="I2" s="18">
        <f>COUNTIFS(Sheet1!$B:$B,"الف",Sheet1!$C:$C,1,Sheet1!J:J,"*")</f>
        <v>7</v>
      </c>
    </row>
    <row r="3" spans="1:9" x14ac:dyDescent="0.2">
      <c r="A3" s="21" t="s">
        <v>10</v>
      </c>
      <c r="B3" s="21">
        <v>2</v>
      </c>
      <c r="C3" s="21">
        <f>COUNTIFS(Sheet1!$B:$B,"الف",Sheet1!$C:$C,2,Sheet1!D:D,"*")</f>
        <v>1</v>
      </c>
      <c r="D3" s="21">
        <f>COUNTIFS(Sheet1!$B:$B,"الف",Sheet1!$C:$C,2,Sheet1!E:E,"*")</f>
        <v>0</v>
      </c>
      <c r="E3" s="21">
        <f>COUNTIFS(Sheet1!$B:$B,"الف",Sheet1!$C:$C,2,Sheet1!F:F,"*")</f>
        <v>4</v>
      </c>
      <c r="F3" s="21">
        <f>COUNTIFS(Sheet1!$B:$B,"الف",Sheet1!$C:$C,2,Sheet1!G:G,"*")</f>
        <v>1</v>
      </c>
      <c r="G3" s="21">
        <f>COUNTIFS(Sheet1!$B:$B,"الف",Sheet1!$C:$C,2,Sheet1!H:H,"*")</f>
        <v>0</v>
      </c>
      <c r="H3" s="21">
        <f>COUNTIFS(Sheet1!$B:$B,"الف",Sheet1!$C:$C,2,Sheet1!I:I,"*")</f>
        <v>8</v>
      </c>
      <c r="I3" s="21">
        <f>COUNTIFS(Sheet1!$B:$B,"الف",Sheet1!$C:$C,2,Sheet1!J:J,"*")</f>
        <v>11</v>
      </c>
    </row>
    <row r="4" spans="1:9" x14ac:dyDescent="0.2">
      <c r="A4" s="18" t="s">
        <v>10</v>
      </c>
      <c r="B4" s="18">
        <v>3</v>
      </c>
      <c r="C4" s="18">
        <f>COUNTIFS(Sheet1!$B:$B,"الف",Sheet1!$C:$C,3,Sheet1!D:D,"*")</f>
        <v>1</v>
      </c>
      <c r="D4" s="18">
        <f>COUNTIFS(Sheet1!$B:$B,"الف",Sheet1!$C:$C,3,Sheet1!E:E,"*")</f>
        <v>0</v>
      </c>
      <c r="E4" s="18">
        <f>COUNTIFS(Sheet1!$B:$B,"الف",Sheet1!$C:$C,3,Sheet1!F:F,"*")</f>
        <v>1</v>
      </c>
      <c r="F4" s="18">
        <f>COUNTIFS(Sheet1!$B:$B,"الف",Sheet1!$C:$C,3,Sheet1!G:G,"*")</f>
        <v>1</v>
      </c>
      <c r="G4" s="18">
        <f>COUNTIFS(Sheet1!$B:$B,"الف",Sheet1!$C:$C,3,Sheet1!H:H,"*")</f>
        <v>0</v>
      </c>
      <c r="H4" s="18">
        <f>COUNTIFS(Sheet1!$B:$B,"الف",Sheet1!$C:$C,3,Sheet1!I:I,"*")</f>
        <v>6</v>
      </c>
      <c r="I4" s="18">
        <f>COUNTIFS(Sheet1!$B:$B,"الف",Sheet1!$C:$C,3,Sheet1!J:J,"*")</f>
        <v>6</v>
      </c>
    </row>
    <row r="5" spans="1:9" x14ac:dyDescent="0.2">
      <c r="A5" s="21" t="s">
        <v>10</v>
      </c>
      <c r="B5" s="21">
        <v>4</v>
      </c>
      <c r="C5" s="21">
        <f>COUNTIFS(Sheet1!$B:$B,"الف",Sheet1!$C:$C,4,Sheet1!D:D,"*")</f>
        <v>0</v>
      </c>
      <c r="D5" s="21">
        <f>COUNTIFS(Sheet1!$B:$B,"الف",Sheet1!$C:$C,4,Sheet1!E:E,"*")</f>
        <v>0</v>
      </c>
      <c r="E5" s="21">
        <f>COUNTIFS(Sheet1!$B:$B,"الف",Sheet1!$C:$C,4,Sheet1!F:F,"*")</f>
        <v>0</v>
      </c>
      <c r="F5" s="21">
        <f>COUNTIFS(Sheet1!$B:$B,"الف",Sheet1!$C:$C,4,Sheet1!G:G,"*")</f>
        <v>0</v>
      </c>
      <c r="G5" s="21">
        <f>COUNTIFS(Sheet1!$B:$B,"الف",Sheet1!$C:$C,4,Sheet1!H:H,"*")</f>
        <v>0</v>
      </c>
      <c r="H5" s="21">
        <f>COUNTIFS(Sheet1!$B:$B,"الف",Sheet1!$C:$C,4,Sheet1!I:I,"*")</f>
        <v>6</v>
      </c>
      <c r="I5" s="21">
        <f>COUNTIFS(Sheet1!$B:$B,"الف",Sheet1!$C:$C,4,Sheet1!J:J,"*")</f>
        <v>8</v>
      </c>
    </row>
    <row r="6" spans="1:9" x14ac:dyDescent="0.2">
      <c r="A6" s="18" t="s">
        <v>10</v>
      </c>
      <c r="B6" s="18">
        <v>5</v>
      </c>
      <c r="C6" s="18">
        <f>COUNTIFS(Sheet1!$B:$B,"الف",Sheet1!$C:$C,5,Sheet1!D:D,"*")</f>
        <v>1</v>
      </c>
      <c r="D6" s="18">
        <f>COUNTIFS(Sheet1!$B:$B,"الف",Sheet1!$C:$C,5,Sheet1!E:E,"*")</f>
        <v>0</v>
      </c>
      <c r="E6" s="18">
        <f>COUNTIFS(Sheet1!$B:$B,"الف",Sheet1!$C:$C,5,Sheet1!F:F,"*")</f>
        <v>6</v>
      </c>
      <c r="F6" s="18">
        <f>COUNTIFS(Sheet1!$B:$B,"الف",Sheet1!$C:$C,5,Sheet1!G:G,"*")</f>
        <v>2</v>
      </c>
      <c r="G6" s="18">
        <f>COUNTIFS(Sheet1!$B:$B,"الف",Sheet1!$C:$C,5,Sheet1!H:H,"*")</f>
        <v>0</v>
      </c>
      <c r="H6" s="18">
        <f>COUNTIFS(Sheet1!$B:$B,"الف",Sheet1!$C:$C,5,Sheet1!I:I,"*")</f>
        <v>11</v>
      </c>
      <c r="I6" s="18">
        <f>COUNTIFS(Sheet1!$B:$B,"الف",Sheet1!$C:$C,5,Sheet1!J:J,"*")</f>
        <v>11</v>
      </c>
    </row>
    <row r="7" spans="1:9" x14ac:dyDescent="0.2">
      <c r="A7" s="21" t="s">
        <v>10</v>
      </c>
      <c r="B7" s="21">
        <v>6</v>
      </c>
      <c r="C7" s="21">
        <f>COUNTIFS(Sheet1!$B:$B,"الف",Sheet1!$C:$C,6,Sheet1!D:D,"*")</f>
        <v>3</v>
      </c>
      <c r="D7" s="21">
        <f>COUNTIFS(Sheet1!$B:$B,"الف",Sheet1!$C:$C,6,Sheet1!E:E,"*")</f>
        <v>0</v>
      </c>
      <c r="E7" s="21">
        <f>COUNTIFS(Sheet1!$B:$B,"الف",Sheet1!$C:$C,6,Sheet1!F:F,"*")</f>
        <v>1</v>
      </c>
      <c r="F7" s="21">
        <f>COUNTIFS(Sheet1!$B:$B,"الف",Sheet1!$C:$C,6,Sheet1!G:G,"*")</f>
        <v>1</v>
      </c>
      <c r="G7" s="21">
        <f>COUNTIFS(Sheet1!$B:$B,"الف",Sheet1!$C:$C,6,Sheet1!H:H,"*")</f>
        <v>0</v>
      </c>
      <c r="H7" s="21">
        <f>COUNTIFS(Sheet1!$B:$B,"الف",Sheet1!$C:$C,6,Sheet1!I:I,"*")</f>
        <v>4</v>
      </c>
      <c r="I7" s="21">
        <f>COUNTIFS(Sheet1!$B:$B,"الف",Sheet1!$C:$C,6,Sheet1!J:J,"*")</f>
        <v>6</v>
      </c>
    </row>
    <row r="8" spans="1:9" x14ac:dyDescent="0.2">
      <c r="A8" s="18" t="s">
        <v>10</v>
      </c>
      <c r="B8" s="18">
        <v>7</v>
      </c>
      <c r="C8" s="18">
        <f>COUNTIFS(Sheet1!$B:$B,"الف",Sheet1!$C:$C,7,Sheet1!D:D,"*")</f>
        <v>1</v>
      </c>
      <c r="D8" s="18">
        <f>COUNTIFS(Sheet1!$B:$B,"الف",Sheet1!$C:$C,7,Sheet1!E:E,"*")</f>
        <v>0</v>
      </c>
      <c r="E8" s="18">
        <f>COUNTIFS(Sheet1!$B:$B,"الف",Sheet1!$C:$C,7,Sheet1!F:F,"*")</f>
        <v>1</v>
      </c>
      <c r="F8" s="18">
        <f>COUNTIFS(Sheet1!$B:$B,"الف",Sheet1!$C:$C,7,Sheet1!G:G,"*")</f>
        <v>0</v>
      </c>
      <c r="G8" s="18">
        <f>COUNTIFS(Sheet1!$B:$B,"الف",Sheet1!$C:$C,7,Sheet1!H:H,"*")</f>
        <v>0</v>
      </c>
      <c r="H8" s="18">
        <f>COUNTIFS(Sheet1!$B:$B,"الف",Sheet1!$C:$C,7,Sheet1!I:I,"*")</f>
        <v>4</v>
      </c>
      <c r="I8" s="18">
        <f>COUNTIFS(Sheet1!$B:$B,"الف",Sheet1!$C:$C,7,Sheet1!J:J,"*")</f>
        <v>3</v>
      </c>
    </row>
    <row r="9" spans="1:9" x14ac:dyDescent="0.2">
      <c r="A9" s="21" t="s">
        <v>10</v>
      </c>
      <c r="B9" s="21">
        <v>8</v>
      </c>
      <c r="C9" s="21">
        <f>COUNTIFS(Sheet1!$B:$B,"الف",Sheet1!$C:$C,8,Sheet1!D:D,"*")</f>
        <v>1</v>
      </c>
      <c r="D9" s="21">
        <f>COUNTIFS(Sheet1!$B:$B,"الف",Sheet1!$C:$C,8,Sheet1!E:E,"*")</f>
        <v>0</v>
      </c>
      <c r="E9" s="21">
        <f>COUNTIFS(Sheet1!$B:$B,"الف",Sheet1!$C:$C,8,Sheet1!F:F,"*")</f>
        <v>2</v>
      </c>
      <c r="F9" s="21">
        <f>COUNTIFS(Sheet1!$B:$B,"الف",Sheet1!$C:$C,8,Sheet1!G:G,"*")</f>
        <v>1</v>
      </c>
      <c r="G9" s="21">
        <f>COUNTIFS(Sheet1!$B:$B,"الف",Sheet1!$C:$C,8,Sheet1!H:H,"*")</f>
        <v>0</v>
      </c>
      <c r="H9" s="21">
        <f>COUNTIFS(Sheet1!$B:$B,"الف",Sheet1!$C:$C,8,Sheet1!I:I,"*")</f>
        <v>12</v>
      </c>
      <c r="I9" s="21">
        <f>COUNTIFS(Sheet1!$B:$B,"الف",Sheet1!$C:$C,8,Sheet1!J:J,"*")</f>
        <v>10</v>
      </c>
    </row>
    <row r="10" spans="1:9" x14ac:dyDescent="0.2">
      <c r="A10" s="18" t="s">
        <v>10</v>
      </c>
      <c r="B10" s="18">
        <v>9</v>
      </c>
      <c r="C10" s="18">
        <f>COUNTIFS(Sheet1!$B:$B,"الف",Sheet1!$C:$C,9,Sheet1!D:D,"*")</f>
        <v>0</v>
      </c>
      <c r="D10" s="18">
        <f>COUNTIFS(Sheet1!$B:$B,"الف",Sheet1!$C:$C,9,Sheet1!E:E,"*")</f>
        <v>0</v>
      </c>
      <c r="E10" s="18">
        <f>COUNTIFS(Sheet1!$B:$B,"الف",Sheet1!$C:$C,9,Sheet1!F:F,"*")</f>
        <v>1</v>
      </c>
      <c r="F10" s="18">
        <f>COUNTIFS(Sheet1!$B:$B,"الف",Sheet1!$C:$C,9,Sheet1!G:G,"*")</f>
        <v>1</v>
      </c>
      <c r="G10" s="18">
        <f>COUNTIFS(Sheet1!$B:$B,"الف",Sheet1!$C:$C,9,Sheet1!H:H,"*")</f>
        <v>0</v>
      </c>
      <c r="H10" s="18">
        <f>COUNTIFS(Sheet1!$B:$B,"الف",Sheet1!$C:$C,9,Sheet1!I:I,"*")</f>
        <v>7</v>
      </c>
      <c r="I10" s="18">
        <f>COUNTIFS(Sheet1!$B:$B,"الف",Sheet1!$C:$C,9,Sheet1!J:J,"*")</f>
        <v>7</v>
      </c>
    </row>
    <row r="11" spans="1:9" x14ac:dyDescent="0.2">
      <c r="A11" s="21" t="s">
        <v>12</v>
      </c>
      <c r="B11" s="21">
        <v>1</v>
      </c>
      <c r="C11" s="21">
        <f>COUNTIFS(Sheet1!$B:$B,"ب",Sheet1!$C:$C,1,Sheet1!D:D,"*")</f>
        <v>2</v>
      </c>
      <c r="D11" s="21">
        <f>COUNTIFS(Sheet1!$B:$B,"ب",Sheet1!$C:$C,1,Sheet1!E:E,"*")</f>
        <v>0</v>
      </c>
      <c r="E11" s="21">
        <f>COUNTIFS(Sheet1!$B:$B,"ب",Sheet1!$C:$C,1,Sheet1!F:F,"*")</f>
        <v>12</v>
      </c>
      <c r="F11" s="21">
        <f>COUNTIFS(Sheet1!$B:$B,"ب",Sheet1!$C:$C,1,Sheet1!G:G,"*")</f>
        <v>0</v>
      </c>
      <c r="G11" s="21">
        <f>COUNTIFS(Sheet1!$B:$B,"ب",Sheet1!$C:$C,1,Sheet1!H:H,"*")</f>
        <v>61</v>
      </c>
      <c r="H11" s="21">
        <f>COUNTIFS(Sheet1!$B:$B,"ب",Sheet1!$C:$C,1,Sheet1!I:I,"*")</f>
        <v>18</v>
      </c>
      <c r="I11" s="21">
        <f>COUNTIFS(Sheet1!$B:$B,"ب",Sheet1!$C:$C,1,Sheet1!J:J,"*")</f>
        <v>36</v>
      </c>
    </row>
    <row r="12" spans="1:9" x14ac:dyDescent="0.2">
      <c r="A12" s="18" t="s">
        <v>13</v>
      </c>
      <c r="B12" s="18">
        <v>1</v>
      </c>
      <c r="C12" s="18">
        <f>COUNTIFS(Sheet1!$B:$B,"ج",Sheet1!$C:$C,1,Sheet1!D:D,"*")</f>
        <v>4</v>
      </c>
      <c r="D12" s="18">
        <f>COUNTIFS(Sheet1!$B:$B,"ج",Sheet1!$C:$C,1,Sheet1!E:E,"*")</f>
        <v>0</v>
      </c>
      <c r="E12" s="18">
        <f>COUNTIFS(Sheet1!$B:$B,"ج",Sheet1!$C:$C,1,Sheet1!F:F,"*")</f>
        <v>2</v>
      </c>
      <c r="F12" s="18">
        <f>COUNTIFS(Sheet1!$B:$B,"ج",Sheet1!$C:$C,1,Sheet1!G:G,"*")</f>
        <v>0</v>
      </c>
      <c r="G12" s="18">
        <f>COUNTIFS(Sheet1!$B:$B,"ج",Sheet1!$C:$C,1,Sheet1!H:H,"*")</f>
        <v>14</v>
      </c>
      <c r="H12" s="18">
        <f>COUNTIFS(Sheet1!$B:$B,"ج",Sheet1!$C:$C,1,Sheet1!I:I,"*")</f>
        <v>4</v>
      </c>
      <c r="I12" s="18">
        <f>COUNTIFS(Sheet1!$B:$B,"ج",Sheet1!$C:$C,1,Sheet1!J:J,"*")</f>
        <v>6</v>
      </c>
    </row>
    <row r="13" spans="1:9" x14ac:dyDescent="0.2">
      <c r="A13" s="21" t="s">
        <v>13</v>
      </c>
      <c r="B13" s="21">
        <v>2</v>
      </c>
      <c r="C13" s="21">
        <f>COUNTIFS(Sheet1!$B:$B,"ج",Sheet1!$C:$C,2,Sheet1!D:D,"*")</f>
        <v>1</v>
      </c>
      <c r="D13" s="21">
        <f>COUNTIFS(Sheet1!$B:$B,"ج",Sheet1!$C:$C,2,Sheet1!E:E,"*")</f>
        <v>0</v>
      </c>
      <c r="E13" s="21">
        <f>COUNTIFS(Sheet1!$B:$B,"ج",Sheet1!$C:$C,2,Sheet1!F:F,"*")</f>
        <v>3</v>
      </c>
      <c r="F13" s="21">
        <f>COUNTIFS(Sheet1!$B:$B,"ج",Sheet1!$C:$C,2,Sheet1!G:G,"*")</f>
        <v>5</v>
      </c>
      <c r="G13" s="21">
        <f>COUNTIFS(Sheet1!$B:$B,"ج",Sheet1!$C:$C,2,Sheet1!H:H,"*")</f>
        <v>3</v>
      </c>
      <c r="H13" s="21">
        <f>COUNTIFS(Sheet1!$B:$B,"ج",Sheet1!$C:$C,2,Sheet1!I:I,"*")</f>
        <v>3</v>
      </c>
      <c r="I13" s="21">
        <f>COUNTIFS(Sheet1!$B:$B,"ج",Sheet1!$C:$C,2,Sheet1!J:J,"*")</f>
        <v>11</v>
      </c>
    </row>
    <row r="14" spans="1:9" x14ac:dyDescent="0.2">
      <c r="A14" s="18" t="s">
        <v>13</v>
      </c>
      <c r="B14" s="18">
        <v>3</v>
      </c>
      <c r="C14" s="18">
        <f>COUNTIFS(Sheet1!$B:$B,"ج",Sheet1!$C:$C,3,Sheet1!D:D,"*")</f>
        <v>2</v>
      </c>
      <c r="D14" s="18">
        <f>COUNTIFS(Sheet1!$B:$B,"ج",Sheet1!$C:$C,3,Sheet1!E:E,"*")</f>
        <v>0</v>
      </c>
      <c r="E14" s="18">
        <f>COUNTIFS(Sheet1!$B:$B,"ج",Sheet1!$C:$C,3,Sheet1!F:F,"*")</f>
        <v>0</v>
      </c>
      <c r="F14" s="18">
        <f>COUNTIFS(Sheet1!$B:$B,"ج",Sheet1!$C:$C,3,Sheet1!G:G,"*")</f>
        <v>0</v>
      </c>
      <c r="G14" s="18">
        <f>COUNTIFS(Sheet1!$B:$B,"ج",Sheet1!$C:$C,3,Sheet1!H:H,"*")</f>
        <v>0</v>
      </c>
      <c r="H14" s="18">
        <f>COUNTIFS(Sheet1!$B:$B,"ج",Sheet1!$C:$C,3,Sheet1!I:I,"*")</f>
        <v>2</v>
      </c>
      <c r="I14" s="18">
        <f>COUNTIFS(Sheet1!$B:$B,"ج",Sheet1!$C:$C,3,Sheet1!J:J,"*")</f>
        <v>5</v>
      </c>
    </row>
    <row r="15" spans="1:9" x14ac:dyDescent="0.2">
      <c r="A15" s="21" t="s">
        <v>13</v>
      </c>
      <c r="B15" s="21">
        <v>5</v>
      </c>
      <c r="C15" s="21">
        <f>COUNTIFS(Sheet1!$B:$B,"ج",Sheet1!$C:$C,5,Sheet1!D:D,"*")</f>
        <v>1</v>
      </c>
      <c r="D15" s="21">
        <f>COUNTIFS(Sheet1!$B:$B,"ج",Sheet1!$C:$C,5,Sheet1!E:E,"*")</f>
        <v>0</v>
      </c>
      <c r="E15" s="21">
        <f>COUNTIFS(Sheet1!$B:$B,"ج",Sheet1!$C:$C,5,Sheet1!F:F,"*")</f>
        <v>1</v>
      </c>
      <c r="F15" s="21">
        <f>COUNTIFS(Sheet1!$B:$B,"ج",Sheet1!$C:$C,5,Sheet1!G:G,"*")</f>
        <v>4</v>
      </c>
      <c r="G15" s="21">
        <f>COUNTIFS(Sheet1!$B:$B,"ج",Sheet1!$C:$C,5,Sheet1!H:H,"*")</f>
        <v>4</v>
      </c>
      <c r="H15" s="21">
        <f>COUNTIFS(Sheet1!$B:$B,"ج",Sheet1!$C:$C,5,Sheet1!I:I,"*")</f>
        <v>3</v>
      </c>
      <c r="I15" s="21">
        <f>COUNTIFS(Sheet1!$B:$B,"ج",Sheet1!$C:$C,5,Sheet1!J:J,"*")</f>
        <v>13</v>
      </c>
    </row>
    <row r="19" spans="1:9" ht="38.25" x14ac:dyDescent="0.2">
      <c r="A19" s="20" t="s">
        <v>1</v>
      </c>
      <c r="B19" s="20" t="s">
        <v>2</v>
      </c>
      <c r="C19" s="20" t="s">
        <v>3</v>
      </c>
      <c r="D19" s="20" t="s">
        <v>4</v>
      </c>
      <c r="E19" s="20" t="s">
        <v>5</v>
      </c>
      <c r="F19" s="20" t="s">
        <v>6</v>
      </c>
      <c r="G19" s="20" t="s">
        <v>7</v>
      </c>
      <c r="H19" s="20" t="s">
        <v>8</v>
      </c>
      <c r="I19" s="20" t="s">
        <v>9</v>
      </c>
    </row>
    <row r="20" spans="1:9" x14ac:dyDescent="0.2">
      <c r="A20" s="18" t="s">
        <v>10</v>
      </c>
      <c r="B20" s="18">
        <v>1</v>
      </c>
      <c r="C20" s="19">
        <f>C2/COUNTIFS(Sheet1!$B:$B,"الف",Sheet1!$C:$C,1)</f>
        <v>9.375E-2</v>
      </c>
      <c r="D20" s="19">
        <f>D2/COUNTIFS(Sheet1!$B:$B,"الف",Sheet1!$C:$C,1)</f>
        <v>0</v>
      </c>
      <c r="E20" s="19">
        <f>E2/COUNTIFS(Sheet1!$B:$B,"الف",Sheet1!$C:$C,1)</f>
        <v>0.1875</v>
      </c>
      <c r="F20" s="19">
        <f>F2/COUNTIFS(Sheet1!$B:$B,"الف",Sheet1!$C:$C,1)</f>
        <v>6.25E-2</v>
      </c>
      <c r="G20" s="19">
        <f>G2/COUNTIFS(Sheet1!$B:$B,"الف",Sheet1!$C:$C,1)</f>
        <v>0.46875</v>
      </c>
      <c r="H20" s="19">
        <f>H2/COUNTIFS(Sheet1!$B:$B,"الف",Sheet1!$C:$C,1)</f>
        <v>0.28125</v>
      </c>
      <c r="I20" s="19">
        <f>I2/COUNTIFS(Sheet1!$B:$B,"الف",Sheet1!$C:$C,1)</f>
        <v>0.21875</v>
      </c>
    </row>
    <row r="21" spans="1:9" x14ac:dyDescent="0.2">
      <c r="A21" s="21" t="s">
        <v>10</v>
      </c>
      <c r="B21" s="21">
        <v>2</v>
      </c>
      <c r="C21" s="22">
        <f>C3/COUNTIFS(Sheet1!$B:$B,"الف",Sheet1!$C:$C,2)</f>
        <v>3.5714285714285712E-2</v>
      </c>
      <c r="D21" s="22">
        <f>D3/COUNTIFS(Sheet1!$B:$B,"الف",Sheet1!$C:$C,2)</f>
        <v>0</v>
      </c>
      <c r="E21" s="22">
        <f>E3/COUNTIFS(Sheet1!$B:$B,"الف",Sheet1!$C:$C,2)</f>
        <v>0.14285714285714285</v>
      </c>
      <c r="F21" s="22">
        <f>F3/COUNTIFS(Sheet1!$B:$B,"الف",Sheet1!$C:$C,2)</f>
        <v>3.5714285714285712E-2</v>
      </c>
      <c r="G21" s="22">
        <f>G3/COUNTIFS(Sheet1!$B:$B,"الف",Sheet1!$C:$C,2)</f>
        <v>0</v>
      </c>
      <c r="H21" s="22">
        <f>H3/COUNTIFS(Sheet1!$B:$B,"الف",Sheet1!$C:$C,2)</f>
        <v>0.2857142857142857</v>
      </c>
      <c r="I21" s="22">
        <f>I3/COUNTIFS(Sheet1!$B:$B,"الف",Sheet1!$C:$C,2)</f>
        <v>0.39285714285714285</v>
      </c>
    </row>
    <row r="22" spans="1:9" x14ac:dyDescent="0.2">
      <c r="A22" s="18" t="s">
        <v>10</v>
      </c>
      <c r="B22" s="18">
        <v>3</v>
      </c>
      <c r="C22" s="19">
        <f>C4/COUNTIFS(Sheet1!$B:$B,"الف",Sheet1!$C:$C,3)</f>
        <v>5.2631578947368418E-2</v>
      </c>
      <c r="D22" s="19">
        <f>D4/COUNTIFS(Sheet1!$B:$B,"الف",Sheet1!$C:$C,3)</f>
        <v>0</v>
      </c>
      <c r="E22" s="19">
        <f>E4/COUNTIFS(Sheet1!$B:$B,"الف",Sheet1!$C:$C,3)</f>
        <v>5.2631578947368418E-2</v>
      </c>
      <c r="F22" s="19">
        <f>F4/COUNTIFS(Sheet1!$B:$B,"الف",Sheet1!$C:$C,3)</f>
        <v>5.2631578947368418E-2</v>
      </c>
      <c r="G22" s="19">
        <f>G4/COUNTIFS(Sheet1!$B:$B,"الف",Sheet1!$C:$C,3)</f>
        <v>0</v>
      </c>
      <c r="H22" s="19">
        <f>H4/COUNTIFS(Sheet1!$B:$B,"الف",Sheet1!$C:$C,3)</f>
        <v>0.31578947368421051</v>
      </c>
      <c r="I22" s="19">
        <f>I4/COUNTIFS(Sheet1!$B:$B,"الف",Sheet1!$C:$C,3)</f>
        <v>0.31578947368421051</v>
      </c>
    </row>
    <row r="23" spans="1:9" x14ac:dyDescent="0.2">
      <c r="A23" s="21" t="s">
        <v>10</v>
      </c>
      <c r="B23" s="21">
        <v>4</v>
      </c>
      <c r="C23" s="22">
        <f>C5/COUNTIFS(Sheet1!$B:$B,"الف",Sheet1!$C:$C,4)</f>
        <v>0</v>
      </c>
      <c r="D23" s="22">
        <f>D5/COUNTIFS(Sheet1!$B:$B,"الف",Sheet1!$C:$C,4)</f>
        <v>0</v>
      </c>
      <c r="E23" s="22">
        <f>E5/COUNTIFS(Sheet1!$B:$B,"الف",Sheet1!$C:$C,4)</f>
        <v>0</v>
      </c>
      <c r="F23" s="22">
        <f>F5/COUNTIFS(Sheet1!$B:$B,"الف",Sheet1!$C:$C,4)</f>
        <v>0</v>
      </c>
      <c r="G23" s="22">
        <f>G5/COUNTIFS(Sheet1!$B:$B,"الف",Sheet1!$C:$C,4)</f>
        <v>0</v>
      </c>
      <c r="H23" s="22">
        <f>H5/COUNTIFS(Sheet1!$B:$B,"الف",Sheet1!$C:$C,4)</f>
        <v>0.2857142857142857</v>
      </c>
      <c r="I23" s="22">
        <f>I5/COUNTIFS(Sheet1!$B:$B,"الف",Sheet1!$C:$C,4)</f>
        <v>0.38095238095238093</v>
      </c>
    </row>
    <row r="24" spans="1:9" x14ac:dyDescent="0.2">
      <c r="A24" s="18" t="s">
        <v>10</v>
      </c>
      <c r="B24" s="18">
        <v>5</v>
      </c>
      <c r="C24" s="19">
        <f>C6/COUNTIFS(Sheet1!$B:$B,"الف",Sheet1!$C:$C,5)</f>
        <v>2.1739130434782608E-2</v>
      </c>
      <c r="D24" s="19">
        <f>D6/COUNTIFS(Sheet1!$B:$B,"الف",Sheet1!$C:$C,5)</f>
        <v>0</v>
      </c>
      <c r="E24" s="19">
        <f>E6/COUNTIFS(Sheet1!$B:$B,"الف",Sheet1!$C:$C,5)</f>
        <v>0.13043478260869565</v>
      </c>
      <c r="F24" s="19">
        <f>F6/COUNTIFS(Sheet1!$B:$B,"الف",Sheet1!$C:$C,5)</f>
        <v>4.3478260869565216E-2</v>
      </c>
      <c r="G24" s="19">
        <f>G6/COUNTIFS(Sheet1!$B:$B,"الف",Sheet1!$C:$C,5)</f>
        <v>0</v>
      </c>
      <c r="H24" s="19">
        <f>H6/COUNTIFS(Sheet1!$B:$B,"الف",Sheet1!$C:$C,5)</f>
        <v>0.2391304347826087</v>
      </c>
      <c r="I24" s="19">
        <f>I6/COUNTIFS(Sheet1!$B:$B,"الف",Sheet1!$C:$C,5)</f>
        <v>0.2391304347826087</v>
      </c>
    </row>
    <row r="25" spans="1:9" x14ac:dyDescent="0.2">
      <c r="A25" s="21" t="s">
        <v>10</v>
      </c>
      <c r="B25" s="21">
        <v>6</v>
      </c>
      <c r="C25" s="22">
        <f>C7/COUNTIFS(Sheet1!$B:$B,"الف",Sheet1!$C:$C,6)</f>
        <v>0.16666666666666666</v>
      </c>
      <c r="D25" s="22">
        <f>D7/COUNTIFS(Sheet1!$B:$B,"الف",Sheet1!$C:$C,6)</f>
        <v>0</v>
      </c>
      <c r="E25" s="22">
        <f>E7/COUNTIFS(Sheet1!$B:$B,"الف",Sheet1!$C:$C,6)</f>
        <v>5.5555555555555552E-2</v>
      </c>
      <c r="F25" s="22">
        <f>F7/COUNTIFS(Sheet1!$B:$B,"الف",Sheet1!$C:$C,6)</f>
        <v>5.5555555555555552E-2</v>
      </c>
      <c r="G25" s="22">
        <f>G7/COUNTIFS(Sheet1!$B:$B,"الف",Sheet1!$C:$C,6)</f>
        <v>0</v>
      </c>
      <c r="H25" s="22">
        <f>H7/COUNTIFS(Sheet1!$B:$B,"الف",Sheet1!$C:$C,6)</f>
        <v>0.22222222222222221</v>
      </c>
      <c r="I25" s="22">
        <f>I7/COUNTIFS(Sheet1!$B:$B,"الف",Sheet1!$C:$C,6)</f>
        <v>0.33333333333333331</v>
      </c>
    </row>
    <row r="26" spans="1:9" x14ac:dyDescent="0.2">
      <c r="A26" s="18" t="s">
        <v>10</v>
      </c>
      <c r="B26" s="18">
        <v>7</v>
      </c>
      <c r="C26" s="19">
        <f>C8/COUNTIFS(Sheet1!$B:$B,"الف",Sheet1!$C:$C,7)</f>
        <v>8.3333333333333329E-2</v>
      </c>
      <c r="D26" s="19">
        <f>D8/COUNTIFS(Sheet1!$B:$B,"الف",Sheet1!$C:$C,7)</f>
        <v>0</v>
      </c>
      <c r="E26" s="19">
        <f>E8/COUNTIFS(Sheet1!$B:$B,"الف",Sheet1!$C:$C,7)</f>
        <v>8.3333333333333329E-2</v>
      </c>
      <c r="F26" s="19">
        <f>F8/COUNTIFS(Sheet1!$B:$B,"الف",Sheet1!$C:$C,7)</f>
        <v>0</v>
      </c>
      <c r="G26" s="19">
        <f>G8/COUNTIFS(Sheet1!$B:$B,"الف",Sheet1!$C:$C,7)</f>
        <v>0</v>
      </c>
      <c r="H26" s="19">
        <f>H8/COUNTIFS(Sheet1!$B:$B,"الف",Sheet1!$C:$C,7)</f>
        <v>0.33333333333333331</v>
      </c>
      <c r="I26" s="19">
        <f>I8/COUNTIFS(Sheet1!$B:$B,"الف",Sheet1!$C:$C,7)</f>
        <v>0.25</v>
      </c>
    </row>
    <row r="27" spans="1:9" x14ac:dyDescent="0.2">
      <c r="A27" s="21" t="s">
        <v>10</v>
      </c>
      <c r="B27" s="21">
        <v>8</v>
      </c>
      <c r="C27" s="22">
        <f>C9/COUNTIFS(Sheet1!$B:$B,"الف",Sheet1!$C:$C,8)</f>
        <v>2.8571428571428571E-2</v>
      </c>
      <c r="D27" s="22">
        <f>D9/COUNTIFS(Sheet1!$B:$B,"الف",Sheet1!$C:$C,8)</f>
        <v>0</v>
      </c>
      <c r="E27" s="22">
        <f>E9/COUNTIFS(Sheet1!$B:$B,"الف",Sheet1!$C:$C,8)</f>
        <v>5.7142857142857141E-2</v>
      </c>
      <c r="F27" s="22">
        <f>F9/COUNTIFS(Sheet1!$B:$B,"الف",Sheet1!$C:$C,8)</f>
        <v>2.8571428571428571E-2</v>
      </c>
      <c r="G27" s="22">
        <f>G9/COUNTIFS(Sheet1!$B:$B,"الف",Sheet1!$C:$C,8)</f>
        <v>0</v>
      </c>
      <c r="H27" s="22">
        <f>H9/COUNTIFS(Sheet1!$B:$B,"الف",Sheet1!$C:$C,8)</f>
        <v>0.34285714285714286</v>
      </c>
      <c r="I27" s="22">
        <f>I9/COUNTIFS(Sheet1!$B:$B,"الف",Sheet1!$C:$C,8)</f>
        <v>0.2857142857142857</v>
      </c>
    </row>
    <row r="28" spans="1:9" x14ac:dyDescent="0.2">
      <c r="A28" s="18" t="s">
        <v>10</v>
      </c>
      <c r="B28" s="18">
        <v>9</v>
      </c>
      <c r="C28" s="19">
        <f>C10/COUNTIFS(Sheet1!$B:$B,"الف",Sheet1!$C:$C,9)</f>
        <v>0</v>
      </c>
      <c r="D28" s="19">
        <f>D10/COUNTIFS(Sheet1!$B:$B,"الف",Sheet1!$C:$C,9)</f>
        <v>0</v>
      </c>
      <c r="E28" s="19">
        <f>E10/COUNTIFS(Sheet1!$B:$B,"الف",Sheet1!$C:$C,9)</f>
        <v>0.05</v>
      </c>
      <c r="F28" s="19">
        <f>F10/COUNTIFS(Sheet1!$B:$B,"الف",Sheet1!$C:$C,9)</f>
        <v>0.05</v>
      </c>
      <c r="G28" s="19">
        <f>G10/COUNTIFS(Sheet1!$B:$B,"الف",Sheet1!$C:$C,9)</f>
        <v>0</v>
      </c>
      <c r="H28" s="19">
        <f>H10/COUNTIFS(Sheet1!$B:$B,"الف",Sheet1!$C:$C,9)</f>
        <v>0.35</v>
      </c>
      <c r="I28" s="19">
        <f>I10/COUNTIFS(Sheet1!$B:$B,"الف",Sheet1!$C:$C,9)</f>
        <v>0.35</v>
      </c>
    </row>
    <row r="29" spans="1:9" x14ac:dyDescent="0.2">
      <c r="A29" s="21" t="s">
        <v>12</v>
      </c>
      <c r="B29" s="21">
        <v>1</v>
      </c>
      <c r="C29" s="22">
        <f>C11/COUNTIFS(Sheet1!$B:$B,"ب",Sheet1!$C:$C,1)</f>
        <v>1.8181818181818181E-2</v>
      </c>
      <c r="D29" s="22">
        <f>D11/COUNTIFS(Sheet1!$B:$B,"ب",Sheet1!$C:$C,1)</f>
        <v>0</v>
      </c>
      <c r="E29" s="22">
        <f>E11/COUNTIFS(Sheet1!$B:$B,"ب",Sheet1!$C:$C,1)</f>
        <v>0.10909090909090909</v>
      </c>
      <c r="F29" s="22">
        <f>F11/COUNTIFS(Sheet1!$B:$B,"ب",Sheet1!$C:$C,1)</f>
        <v>0</v>
      </c>
      <c r="G29" s="22">
        <f>G11/COUNTIFS(Sheet1!$B:$B,"ب",Sheet1!$C:$C,1)</f>
        <v>0.55454545454545456</v>
      </c>
      <c r="H29" s="22">
        <f>H11/COUNTIFS(Sheet1!$B:$B,"ب",Sheet1!$C:$C,1)</f>
        <v>0.16363636363636364</v>
      </c>
      <c r="I29" s="22">
        <f>I11/COUNTIFS(Sheet1!$B:$B,"ب",Sheet1!$C:$C,1)</f>
        <v>0.32727272727272727</v>
      </c>
    </row>
    <row r="30" spans="1:9" x14ac:dyDescent="0.2">
      <c r="A30" s="18" t="s">
        <v>13</v>
      </c>
      <c r="B30" s="18">
        <v>1</v>
      </c>
      <c r="C30" s="19">
        <f>C12/COUNTIFS(Sheet1!$B:$B,"ج",Sheet1!$C:$C,1)</f>
        <v>0.16</v>
      </c>
      <c r="D30" s="19">
        <f>D12/COUNTIFS(Sheet1!$B:$B,"ج",Sheet1!$C:$C,1)</f>
        <v>0</v>
      </c>
      <c r="E30" s="19">
        <f>E12/COUNTIFS(Sheet1!$B:$B,"ج",Sheet1!$C:$C,1)</f>
        <v>0.08</v>
      </c>
      <c r="F30" s="19">
        <f>F12/COUNTIFS(Sheet1!$B:$B,"ج",Sheet1!$C:$C,1)</f>
        <v>0</v>
      </c>
      <c r="G30" s="19">
        <f>G12/COUNTIFS(Sheet1!$B:$B,"ج",Sheet1!$C:$C,1)</f>
        <v>0.56000000000000005</v>
      </c>
      <c r="H30" s="19">
        <f>H12/COUNTIFS(Sheet1!$B:$B,"ج",Sheet1!$C:$C,1)</f>
        <v>0.16</v>
      </c>
      <c r="I30" s="19">
        <f>I12/COUNTIFS(Sheet1!$B:$B,"ج",Sheet1!$C:$C,1)</f>
        <v>0.24</v>
      </c>
    </row>
    <row r="31" spans="1:9" x14ac:dyDescent="0.2">
      <c r="A31" s="21" t="s">
        <v>13</v>
      </c>
      <c r="B31" s="21">
        <v>2</v>
      </c>
      <c r="C31" s="22">
        <f>C13/COUNTIFS(Sheet1!$B:$B,"ج",Sheet1!$C:$C,2)</f>
        <v>2.9411764705882353E-2</v>
      </c>
      <c r="D31" s="22">
        <f>D13/COUNTIFS(Sheet1!$B:$B,"ج",Sheet1!$C:$C,2)</f>
        <v>0</v>
      </c>
      <c r="E31" s="22">
        <f>E13/COUNTIFS(Sheet1!$B:$B,"ج",Sheet1!$C:$C,2)</f>
        <v>8.8235294117647065E-2</v>
      </c>
      <c r="F31" s="22">
        <f>F13/COUNTIFS(Sheet1!$B:$B,"ج",Sheet1!$C:$C,2)</f>
        <v>0.14705882352941177</v>
      </c>
      <c r="G31" s="22">
        <f>G13/COUNTIFS(Sheet1!$B:$B,"ج",Sheet1!$C:$C,2)</f>
        <v>8.8235294117647065E-2</v>
      </c>
      <c r="H31" s="22">
        <f>H13/COUNTIFS(Sheet1!$B:$B,"ج",Sheet1!$C:$C,2)</f>
        <v>8.8235294117647065E-2</v>
      </c>
      <c r="I31" s="22">
        <f>I13/COUNTIFS(Sheet1!$B:$B,"ج",Sheet1!$C:$C,2)</f>
        <v>0.3235294117647059</v>
      </c>
    </row>
    <row r="32" spans="1:9" x14ac:dyDescent="0.2">
      <c r="A32" s="18" t="s">
        <v>13</v>
      </c>
      <c r="B32" s="18">
        <v>3</v>
      </c>
      <c r="C32" s="19">
        <f>C14/COUNTIFS(Sheet1!$B:$B,"ج",Sheet1!$C:$C,3)</f>
        <v>0.1111111111111111</v>
      </c>
      <c r="D32" s="19">
        <f>D14/COUNTIFS(Sheet1!$B:$B,"ج",Sheet1!$C:$C,3)</f>
        <v>0</v>
      </c>
      <c r="E32" s="19">
        <f>E14/COUNTIFS(Sheet1!$B:$B,"ج",Sheet1!$C:$C,3)</f>
        <v>0</v>
      </c>
      <c r="F32" s="19">
        <f>F14/COUNTIFS(Sheet1!$B:$B,"ج",Sheet1!$C:$C,3)</f>
        <v>0</v>
      </c>
      <c r="G32" s="19">
        <f>G14/COUNTIFS(Sheet1!$B:$B,"ج",Sheet1!$C:$C,3)</f>
        <v>0</v>
      </c>
      <c r="H32" s="19">
        <f>H14/COUNTIFS(Sheet1!$B:$B,"ج",Sheet1!$C:$C,3)</f>
        <v>0.1111111111111111</v>
      </c>
      <c r="I32" s="19">
        <f>I14/COUNTIFS(Sheet1!$B:$B,"ج",Sheet1!$C:$C,3)</f>
        <v>0.27777777777777779</v>
      </c>
    </row>
    <row r="33" spans="1:9" x14ac:dyDescent="0.2">
      <c r="A33" s="21" t="s">
        <v>13</v>
      </c>
      <c r="B33" s="21">
        <v>5</v>
      </c>
      <c r="C33" s="22">
        <f>C15/COUNTIFS(Sheet1!$B:$B,"ج",Sheet1!$C:$C,5)</f>
        <v>3.3333333333333333E-2</v>
      </c>
      <c r="D33" s="22">
        <f>D15/COUNTIFS(Sheet1!$B:$B,"ج",Sheet1!$C:$C,5)</f>
        <v>0</v>
      </c>
      <c r="E33" s="22">
        <f>E15/COUNTIFS(Sheet1!$B:$B,"ج",Sheet1!$C:$C,5)</f>
        <v>3.3333333333333333E-2</v>
      </c>
      <c r="F33" s="22">
        <f>F15/COUNTIFS(Sheet1!$B:$B,"ج",Sheet1!$C:$C,5)</f>
        <v>0.13333333333333333</v>
      </c>
      <c r="G33" s="22">
        <f>G15/COUNTIFS(Sheet1!$B:$B,"ج",Sheet1!$C:$C,5)</f>
        <v>0.13333333333333333</v>
      </c>
      <c r="H33" s="22">
        <f>H15/COUNTIFS(Sheet1!$B:$B,"ج",Sheet1!$C:$C,5)</f>
        <v>0.1</v>
      </c>
      <c r="I33" s="22">
        <f>I15/COUNTIFS(Sheet1!$B:$B,"ج",Sheet1!$C:$C,5)</f>
        <v>0.43333333333333335</v>
      </c>
    </row>
    <row r="34" spans="1:9" x14ac:dyDescent="0.2">
      <c r="C34" s="19"/>
      <c r="D34" s="19"/>
      <c r="E34" s="19"/>
      <c r="F34" s="19"/>
      <c r="G34" s="19"/>
      <c r="H34" s="19"/>
      <c r="I34" s="19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rightToLeft="1" workbookViewId="0">
      <selection activeCell="D5" sqref="D5"/>
    </sheetView>
  </sheetViews>
  <sheetFormatPr defaultRowHeight="12.75" x14ac:dyDescent="0.2"/>
  <cols>
    <col min="1" max="1" width="13.85546875" style="5" bestFit="1" customWidth="1"/>
    <col min="2" max="2" width="14.7109375" style="5" bestFit="1" customWidth="1"/>
    <col min="3" max="3" width="17.28515625" style="5" bestFit="1" customWidth="1"/>
    <col min="4" max="4" width="17" style="5" bestFit="1" customWidth="1"/>
    <col min="5" max="5" width="9.5703125" style="5" bestFit="1" customWidth="1"/>
    <col min="6" max="6" width="16.28515625" style="5" bestFit="1" customWidth="1"/>
    <col min="7" max="7" width="13.42578125" style="5" bestFit="1" customWidth="1"/>
    <col min="8" max="8" width="12.7109375" style="5" customWidth="1"/>
    <col min="9" max="16384" width="9.140625" style="5"/>
  </cols>
  <sheetData>
    <row r="1" spans="1:8" x14ac:dyDescent="0.2">
      <c r="A1" s="5" t="s">
        <v>14</v>
      </c>
      <c r="B1" s="5" t="s">
        <v>16</v>
      </c>
      <c r="C1" s="5" t="s">
        <v>20</v>
      </c>
      <c r="D1" s="5" t="s">
        <v>18</v>
      </c>
      <c r="E1" s="5" t="s">
        <v>17</v>
      </c>
      <c r="F1" s="5" t="s">
        <v>15</v>
      </c>
      <c r="G1" s="5" t="s">
        <v>19</v>
      </c>
      <c r="H1" s="5" t="s">
        <v>21</v>
      </c>
    </row>
    <row r="2" spans="1:8" x14ac:dyDescent="0.2">
      <c r="A2" s="23" t="s">
        <v>10</v>
      </c>
      <c r="B2" s="24">
        <v>0.48240642366786529</v>
      </c>
      <c r="C2" s="24">
        <v>0.32845110965820346</v>
      </c>
      <c r="D2" s="24">
        <v>0.7594552504449531</v>
      </c>
      <c r="E2" s="24">
        <v>0</v>
      </c>
      <c r="F2" s="24">
        <v>0.46875</v>
      </c>
      <c r="G2" s="24">
        <v>2.6560111783080886</v>
      </c>
      <c r="H2" s="24">
        <v>2.7665270513239619</v>
      </c>
    </row>
    <row r="3" spans="1:8" x14ac:dyDescent="0.2">
      <c r="A3" s="25">
        <v>1</v>
      </c>
      <c r="B3" s="6">
        <v>9.375E-2</v>
      </c>
      <c r="C3" s="6">
        <v>6.25E-2</v>
      </c>
      <c r="D3" s="6">
        <v>0.1875</v>
      </c>
      <c r="E3" s="6">
        <v>0</v>
      </c>
      <c r="F3" s="6">
        <v>0.46875</v>
      </c>
      <c r="G3" s="6">
        <v>0.28125</v>
      </c>
      <c r="H3" s="6">
        <v>0.21875</v>
      </c>
    </row>
    <row r="4" spans="1:8" x14ac:dyDescent="0.2">
      <c r="A4" s="25">
        <v>2</v>
      </c>
      <c r="B4" s="6">
        <v>3.5714285714285712E-2</v>
      </c>
      <c r="C4" s="6">
        <v>3.5714285714285712E-2</v>
      </c>
      <c r="D4" s="6">
        <v>0.14285714285714285</v>
      </c>
      <c r="E4" s="6">
        <v>0</v>
      </c>
      <c r="F4" s="6">
        <v>0</v>
      </c>
      <c r="G4" s="6">
        <v>0.2857142857142857</v>
      </c>
      <c r="H4" s="6">
        <v>0.39285714285714285</v>
      </c>
    </row>
    <row r="5" spans="1:8" x14ac:dyDescent="0.2">
      <c r="A5" s="25">
        <v>3</v>
      </c>
      <c r="B5" s="6">
        <v>5.2631578947368418E-2</v>
      </c>
      <c r="C5" s="6">
        <v>5.2631578947368418E-2</v>
      </c>
      <c r="D5" s="6">
        <v>5.2631578947368418E-2</v>
      </c>
      <c r="E5" s="6">
        <v>0</v>
      </c>
      <c r="F5" s="6">
        <v>0</v>
      </c>
      <c r="G5" s="6">
        <v>0.31578947368421051</v>
      </c>
      <c r="H5" s="6">
        <v>0.31578947368421051</v>
      </c>
    </row>
    <row r="6" spans="1:8" x14ac:dyDescent="0.2">
      <c r="A6" s="25">
        <v>4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0.2857142857142857</v>
      </c>
      <c r="H6" s="6">
        <v>0.38095238095238093</v>
      </c>
    </row>
    <row r="7" spans="1:8" x14ac:dyDescent="0.2">
      <c r="A7" s="25">
        <v>5</v>
      </c>
      <c r="B7" s="6">
        <v>2.1739130434782608E-2</v>
      </c>
      <c r="C7" s="6">
        <v>4.3478260869565216E-2</v>
      </c>
      <c r="D7" s="6">
        <v>0.13043478260869565</v>
      </c>
      <c r="E7" s="6">
        <v>0</v>
      </c>
      <c r="F7" s="6">
        <v>0</v>
      </c>
      <c r="G7" s="6">
        <v>0.2391304347826087</v>
      </c>
      <c r="H7" s="6">
        <v>0.2391304347826087</v>
      </c>
    </row>
    <row r="8" spans="1:8" x14ac:dyDescent="0.2">
      <c r="A8" s="25">
        <v>6</v>
      </c>
      <c r="B8" s="6">
        <v>0.16666666666666666</v>
      </c>
      <c r="C8" s="6">
        <v>5.5555555555555552E-2</v>
      </c>
      <c r="D8" s="6">
        <v>5.5555555555555552E-2</v>
      </c>
      <c r="E8" s="6">
        <v>0</v>
      </c>
      <c r="F8" s="6">
        <v>0</v>
      </c>
      <c r="G8" s="6">
        <v>0.22222222222222221</v>
      </c>
      <c r="H8" s="6">
        <v>0.33333333333333331</v>
      </c>
    </row>
    <row r="9" spans="1:8" x14ac:dyDescent="0.2">
      <c r="A9" s="25">
        <v>7</v>
      </c>
      <c r="B9" s="6">
        <v>8.3333333333333329E-2</v>
      </c>
      <c r="C9" s="6">
        <v>0</v>
      </c>
      <c r="D9" s="6">
        <v>8.3333333333333329E-2</v>
      </c>
      <c r="E9" s="6">
        <v>0</v>
      </c>
      <c r="F9" s="6">
        <v>0</v>
      </c>
      <c r="G9" s="6">
        <v>0.33333333333333331</v>
      </c>
      <c r="H9" s="6">
        <v>0.25</v>
      </c>
    </row>
    <row r="10" spans="1:8" x14ac:dyDescent="0.2">
      <c r="A10" s="25">
        <v>8</v>
      </c>
      <c r="B10" s="6">
        <v>2.8571428571428571E-2</v>
      </c>
      <c r="C10" s="6">
        <v>2.8571428571428571E-2</v>
      </c>
      <c r="D10" s="6">
        <v>5.7142857142857141E-2</v>
      </c>
      <c r="E10" s="6">
        <v>0</v>
      </c>
      <c r="F10" s="6">
        <v>0</v>
      </c>
      <c r="G10" s="6">
        <v>0.34285714285714286</v>
      </c>
      <c r="H10" s="6">
        <v>0.2857142857142857</v>
      </c>
    </row>
    <row r="11" spans="1:8" x14ac:dyDescent="0.2">
      <c r="A11" s="25">
        <v>9</v>
      </c>
      <c r="B11" s="6">
        <v>0</v>
      </c>
      <c r="C11" s="6">
        <v>0.05</v>
      </c>
      <c r="D11" s="6">
        <v>0.05</v>
      </c>
      <c r="E11" s="6">
        <v>0</v>
      </c>
      <c r="F11" s="6">
        <v>0</v>
      </c>
      <c r="G11" s="6">
        <v>0.35</v>
      </c>
      <c r="H11" s="6">
        <v>0.35</v>
      </c>
    </row>
    <row r="12" spans="1:8" x14ac:dyDescent="0.2">
      <c r="A12" s="23" t="s">
        <v>12</v>
      </c>
      <c r="B12" s="26">
        <v>1.8181818181818181E-2</v>
      </c>
      <c r="C12" s="26">
        <v>0</v>
      </c>
      <c r="D12" s="26">
        <v>0.10909090909090909</v>
      </c>
      <c r="E12" s="26">
        <v>0</v>
      </c>
      <c r="F12" s="26">
        <v>0.55454545454545456</v>
      </c>
      <c r="G12" s="26">
        <v>0.16363636363636364</v>
      </c>
      <c r="H12" s="26">
        <v>0.32727272727272727</v>
      </c>
    </row>
    <row r="13" spans="1:8" x14ac:dyDescent="0.2">
      <c r="A13" s="25">
        <v>1</v>
      </c>
      <c r="B13" s="6">
        <v>1.8181818181818181E-2</v>
      </c>
      <c r="C13" s="6">
        <v>0</v>
      </c>
      <c r="D13" s="6">
        <v>0.10909090909090909</v>
      </c>
      <c r="E13" s="6">
        <v>0</v>
      </c>
      <c r="F13" s="6">
        <v>0.55454545454545456</v>
      </c>
      <c r="G13" s="6">
        <v>0.16363636363636364</v>
      </c>
      <c r="H13" s="6">
        <v>0.32727272727272727</v>
      </c>
    </row>
    <row r="14" spans="1:8" x14ac:dyDescent="0.2">
      <c r="A14" s="23" t="s">
        <v>13</v>
      </c>
      <c r="B14" s="26">
        <v>0.33385620915032677</v>
      </c>
      <c r="C14" s="26">
        <v>0.2803921568627451</v>
      </c>
      <c r="D14" s="26">
        <v>0.20156862745098039</v>
      </c>
      <c r="E14" s="26">
        <v>0</v>
      </c>
      <c r="F14" s="26">
        <v>0.78156862745098044</v>
      </c>
      <c r="G14" s="26">
        <v>0.45934640522875814</v>
      </c>
      <c r="H14" s="26">
        <v>1.2746405228758171</v>
      </c>
    </row>
    <row r="15" spans="1:8" x14ac:dyDescent="0.2">
      <c r="A15" s="25">
        <v>1</v>
      </c>
      <c r="B15" s="6">
        <v>0.16</v>
      </c>
      <c r="C15" s="6">
        <v>0</v>
      </c>
      <c r="D15" s="6">
        <v>0.08</v>
      </c>
      <c r="E15" s="6">
        <v>0</v>
      </c>
      <c r="F15" s="6">
        <v>0.56000000000000005</v>
      </c>
      <c r="G15" s="6">
        <v>0.16</v>
      </c>
      <c r="H15" s="6">
        <v>0.24</v>
      </c>
    </row>
    <row r="16" spans="1:8" x14ac:dyDescent="0.2">
      <c r="A16" s="25">
        <v>2</v>
      </c>
      <c r="B16" s="6">
        <v>2.9411764705882353E-2</v>
      </c>
      <c r="C16" s="6">
        <v>0.14705882352941177</v>
      </c>
      <c r="D16" s="6">
        <v>8.8235294117647065E-2</v>
      </c>
      <c r="E16" s="6">
        <v>0</v>
      </c>
      <c r="F16" s="6">
        <v>8.8235294117647065E-2</v>
      </c>
      <c r="G16" s="6">
        <v>8.8235294117647065E-2</v>
      </c>
      <c r="H16" s="6">
        <v>0.3235294117647059</v>
      </c>
    </row>
    <row r="17" spans="1:8" x14ac:dyDescent="0.2">
      <c r="A17" s="25">
        <v>3</v>
      </c>
      <c r="B17" s="6">
        <v>0.1111111111111111</v>
      </c>
      <c r="C17" s="6">
        <v>0</v>
      </c>
      <c r="D17" s="6">
        <v>0</v>
      </c>
      <c r="E17" s="6">
        <v>0</v>
      </c>
      <c r="F17" s="6">
        <v>0</v>
      </c>
      <c r="G17" s="6">
        <v>0.1111111111111111</v>
      </c>
      <c r="H17" s="6">
        <v>0.27777777777777779</v>
      </c>
    </row>
    <row r="18" spans="1:8" x14ac:dyDescent="0.2">
      <c r="A18" s="27">
        <v>5</v>
      </c>
      <c r="B18" s="6">
        <v>3.3333333333333333E-2</v>
      </c>
      <c r="C18" s="6">
        <v>0.13333333333333333</v>
      </c>
      <c r="D18" s="6">
        <v>3.3333333333333333E-2</v>
      </c>
      <c r="E18" s="6">
        <v>0</v>
      </c>
      <c r="F18" s="6">
        <v>0.13333333333333333</v>
      </c>
      <c r="G18" s="6">
        <v>0.1</v>
      </c>
      <c r="H18" s="6">
        <v>0.43333333333333335</v>
      </c>
    </row>
  </sheetData>
  <pageMargins left="0.7" right="0.7" top="0.75" bottom="0.75" header="0.3" footer="0.3"/>
  <pageSetup paperSize="9" orientation="portrait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rightToLeft="1" tabSelected="1" workbookViewId="0">
      <selection activeCell="E23" sqref="E23"/>
    </sheetView>
  </sheetViews>
  <sheetFormatPr defaultRowHeight="12.75" x14ac:dyDescent="0.2"/>
  <cols>
    <col min="1" max="1" width="10.7109375" style="18" customWidth="1"/>
    <col min="2" max="5" width="9.140625" style="18"/>
    <col min="6" max="16384" width="9.140625" style="5"/>
  </cols>
  <sheetData>
    <row r="1" spans="1:5" x14ac:dyDescent="0.2">
      <c r="A1" s="31" t="s">
        <v>1</v>
      </c>
      <c r="B1" s="32" t="s">
        <v>10</v>
      </c>
      <c r="C1" s="32" t="s">
        <v>12</v>
      </c>
      <c r="D1" s="32" t="s">
        <v>13</v>
      </c>
      <c r="E1" s="32" t="s">
        <v>22</v>
      </c>
    </row>
    <row r="2" spans="1:5" ht="25.5" x14ac:dyDescent="0.2">
      <c r="A2" s="33" t="s">
        <v>3</v>
      </c>
      <c r="B2" s="18">
        <f>COUNTIFS(Sheet1!$B:$B,"الف",Sheet1!$D:$D,"*")</f>
        <v>11</v>
      </c>
      <c r="C2" s="18">
        <f>COUNTIFS(Sheet1!$B:$B,"ب",Sheet1!$D:$D,"*")</f>
        <v>2</v>
      </c>
      <c r="D2" s="18">
        <f>COUNTIFS(Sheet1!$B:$B,"ج",Sheet1!$D:$D,"*")</f>
        <v>8</v>
      </c>
      <c r="E2" s="18">
        <f>SUM(B2:D2)</f>
        <v>21</v>
      </c>
    </row>
    <row r="3" spans="1:5" x14ac:dyDescent="0.2">
      <c r="A3" s="29" t="s">
        <v>4</v>
      </c>
      <c r="B3" s="21">
        <f>COUNTIFS(Sheet1!$B:$B,"الف",Sheet1!$E:$E,"*")</f>
        <v>0</v>
      </c>
      <c r="C3" s="21">
        <f>COUNTIFS(Sheet1!$B:$B,"ب",Sheet1!$E:$E,"*")</f>
        <v>0</v>
      </c>
      <c r="D3" s="21">
        <f>COUNTIFS(Sheet1!$B:$B,"ج",Sheet1!$E:$E,"*")</f>
        <v>0</v>
      </c>
      <c r="E3" s="21">
        <f t="shared" ref="E3:E8" si="0">SUM(B3:D3)</f>
        <v>0</v>
      </c>
    </row>
    <row r="4" spans="1:5" ht="25.5" x14ac:dyDescent="0.2">
      <c r="A4" s="33" t="s">
        <v>5</v>
      </c>
      <c r="B4" s="18">
        <f>COUNTIFS(Sheet1!$B:$B,"الف",Sheet1!$F:$F,"*")</f>
        <v>22</v>
      </c>
      <c r="C4" s="18">
        <f>COUNTIFS(Sheet1!$B:$B,"ب",Sheet1!$F:$F,"*")</f>
        <v>12</v>
      </c>
      <c r="D4" s="18">
        <f>COUNTIFS(Sheet1!$B:$B,"ج",Sheet1!$F:$F,"*")</f>
        <v>6</v>
      </c>
      <c r="E4" s="18">
        <f t="shared" si="0"/>
        <v>40</v>
      </c>
    </row>
    <row r="5" spans="1:5" ht="25.5" x14ac:dyDescent="0.2">
      <c r="A5" s="29" t="s">
        <v>6</v>
      </c>
      <c r="B5" s="21">
        <f>COUNTIFS(Sheet1!$B:$B,"الف",Sheet1!$G:$G,"*")</f>
        <v>9</v>
      </c>
      <c r="C5" s="21">
        <f>COUNTIFS(Sheet1!$B:$B,"ب",Sheet1!$G:$G,"*")</f>
        <v>0</v>
      </c>
      <c r="D5" s="21">
        <f>COUNTIFS(Sheet1!$B:$B,"ج",Sheet1!$G:$G,"*")</f>
        <v>9</v>
      </c>
      <c r="E5" s="21">
        <f t="shared" si="0"/>
        <v>18</v>
      </c>
    </row>
    <row r="6" spans="1:5" ht="25.5" x14ac:dyDescent="0.2">
      <c r="A6" s="33" t="s">
        <v>7</v>
      </c>
      <c r="B6" s="18">
        <f>COUNTIFS(Sheet1!$B:$B,"الف",Sheet1!$H:$H,"*")</f>
        <v>15</v>
      </c>
      <c r="C6" s="18">
        <f>COUNTIFS(Sheet1!$B:$B,"ب",Sheet1!$H:$H,"*")</f>
        <v>61</v>
      </c>
      <c r="D6" s="18">
        <f>COUNTIFS(Sheet1!$B:$B,"ج",Sheet1!$H:$H,"*")</f>
        <v>21</v>
      </c>
      <c r="E6" s="18">
        <f t="shared" si="0"/>
        <v>97</v>
      </c>
    </row>
    <row r="7" spans="1:5" ht="25.5" x14ac:dyDescent="0.2">
      <c r="A7" s="29" t="s">
        <v>8</v>
      </c>
      <c r="B7" s="21">
        <f>COUNTIFS(Sheet1!$B:$B,"الف",Sheet1!$I:$I,"*")</f>
        <v>67</v>
      </c>
      <c r="C7" s="21">
        <f>COUNTIFS(Sheet1!$B:$B,"ب",Sheet1!$I:$I,"*")</f>
        <v>18</v>
      </c>
      <c r="D7" s="21">
        <f>COUNTIFS(Sheet1!$B:$B,"ج",Sheet1!$I:$I,"*")</f>
        <v>12</v>
      </c>
      <c r="E7" s="21">
        <f t="shared" si="0"/>
        <v>97</v>
      </c>
    </row>
    <row r="8" spans="1:5" ht="25.5" x14ac:dyDescent="0.2">
      <c r="A8" s="33" t="s">
        <v>9</v>
      </c>
      <c r="B8" s="18">
        <f>COUNTIFS(Sheet1!$B:$B,"الف",Sheet1!$J:$J,"*")</f>
        <v>69</v>
      </c>
      <c r="C8" s="18">
        <f>COUNTIFS(Sheet1!$B:$B,"ب",Sheet1!$J:$J,"*")</f>
        <v>36</v>
      </c>
      <c r="D8" s="18">
        <f>COUNTIFS(Sheet1!$B:$B,"ج",Sheet1!$J:$J,"*")</f>
        <v>35</v>
      </c>
      <c r="E8" s="18">
        <f t="shared" si="0"/>
        <v>140</v>
      </c>
    </row>
    <row r="11" spans="1:5" x14ac:dyDescent="0.2">
      <c r="A11" s="14" t="s">
        <v>1</v>
      </c>
      <c r="B11" s="35" t="s">
        <v>10</v>
      </c>
      <c r="C11" s="35" t="s">
        <v>12</v>
      </c>
      <c r="D11" s="35" t="s">
        <v>13</v>
      </c>
    </row>
    <row r="12" spans="1:5" ht="25.5" x14ac:dyDescent="0.2">
      <c r="A12" s="11" t="s">
        <v>3</v>
      </c>
      <c r="B12" s="34">
        <f>B2/$E2</f>
        <v>0.52380952380952384</v>
      </c>
      <c r="C12" s="34">
        <f t="shared" ref="C12:D12" si="1">C2/$E2</f>
        <v>9.5238095238095233E-2</v>
      </c>
      <c r="D12" s="34">
        <f t="shared" si="1"/>
        <v>0.38095238095238093</v>
      </c>
    </row>
    <row r="13" spans="1:5" x14ac:dyDescent="0.2">
      <c r="A13" s="13" t="s">
        <v>4</v>
      </c>
      <c r="B13" s="30">
        <v>0</v>
      </c>
      <c r="C13" s="30">
        <v>0</v>
      </c>
      <c r="D13" s="30">
        <v>0</v>
      </c>
    </row>
    <row r="14" spans="1:5" ht="25.5" x14ac:dyDescent="0.2">
      <c r="A14" s="11" t="s">
        <v>5</v>
      </c>
      <c r="B14" s="34">
        <f t="shared" ref="B14:D14" si="2">B4/$E4</f>
        <v>0.55000000000000004</v>
      </c>
      <c r="C14" s="34">
        <f t="shared" si="2"/>
        <v>0.3</v>
      </c>
      <c r="D14" s="34">
        <f t="shared" si="2"/>
        <v>0.15</v>
      </c>
    </row>
    <row r="15" spans="1:5" ht="25.5" x14ac:dyDescent="0.2">
      <c r="A15" s="13" t="s">
        <v>6</v>
      </c>
      <c r="B15" s="30">
        <f t="shared" ref="B15:D15" si="3">B5/$E5</f>
        <v>0.5</v>
      </c>
      <c r="C15" s="30">
        <f t="shared" si="3"/>
        <v>0</v>
      </c>
      <c r="D15" s="30">
        <f t="shared" si="3"/>
        <v>0.5</v>
      </c>
    </row>
    <row r="16" spans="1:5" ht="25.5" x14ac:dyDescent="0.2">
      <c r="A16" s="11" t="s">
        <v>7</v>
      </c>
      <c r="B16" s="34">
        <f t="shared" ref="B16:D16" si="4">B6/$E6</f>
        <v>0.15463917525773196</v>
      </c>
      <c r="C16" s="34">
        <f t="shared" si="4"/>
        <v>0.62886597938144329</v>
      </c>
      <c r="D16" s="34">
        <f t="shared" si="4"/>
        <v>0.21649484536082475</v>
      </c>
    </row>
    <row r="17" spans="1:4" ht="25.5" x14ac:dyDescent="0.2">
      <c r="A17" s="13" t="s">
        <v>8</v>
      </c>
      <c r="B17" s="30">
        <f t="shared" ref="B17:D17" si="5">B7/$E7</f>
        <v>0.69072164948453607</v>
      </c>
      <c r="C17" s="30">
        <f t="shared" si="5"/>
        <v>0.18556701030927836</v>
      </c>
      <c r="D17" s="30">
        <f t="shared" si="5"/>
        <v>0.12371134020618557</v>
      </c>
    </row>
    <row r="18" spans="1:4" ht="25.5" x14ac:dyDescent="0.2">
      <c r="A18" s="11" t="s">
        <v>9</v>
      </c>
      <c r="B18" s="34">
        <f t="shared" ref="B18:D18" si="6">B8/$E8</f>
        <v>0.49285714285714288</v>
      </c>
      <c r="C18" s="34">
        <f t="shared" si="6"/>
        <v>0.25714285714285712</v>
      </c>
      <c r="D18" s="34">
        <f t="shared" si="6"/>
        <v>0.25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Sheet3</vt:lpstr>
      <vt:lpstr>Sheet4</vt:lpstr>
      <vt:lpstr>Sheet2</vt:lpstr>
      <vt:lpstr>Sheet7</vt:lpstr>
      <vt:lpstr>Sheet5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SEVEN</dc:creator>
  <cp:lastModifiedBy>SEVEN</cp:lastModifiedBy>
  <dcterms:created xsi:type="dcterms:W3CDTF">2022-06-16T06:10:08Z</dcterms:created>
  <dcterms:modified xsi:type="dcterms:W3CDTF">2022-06-16T07:51:21Z</dcterms:modified>
</cp:coreProperties>
</file>