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20" yWindow="-120" windowWidth="20640" windowHeight="11160" tabRatio="995" activeTab="4"/>
  </bookViews>
  <sheets>
    <sheet name="Indxex" sheetId="8" r:id="rId1"/>
    <sheet name="1.How to Apply" sheetId="10" r:id="rId2"/>
    <sheet name="2.Purposes of QH" sheetId="16" r:id="rId3"/>
    <sheet name="3.Contact Persons" sheetId="17" r:id="rId4"/>
    <sheet name="4.Documents Purposewise" sheetId="2" r:id="rId5"/>
    <sheet name="5.QH Check List Master" sheetId="1" r:id="rId6"/>
    <sheet name="6.Guarantor Guideline" sheetId="32" r:id="rId7"/>
    <sheet name="7.Business Plan" sheetId="36" r:id="rId8"/>
    <sheet name="8.Personal Expenses" sheetId="31" r:id="rId9"/>
    <sheet name="9.Income Satement" sheetId="29" r:id="rId10"/>
    <sheet name="10.Balance Sheet" sheetId="28" r:id="rId11"/>
    <sheet name="11.Cash Flow (Auto Calculation)" sheetId="30" r:id="rId12"/>
    <sheet name="12.Husain Scheme Araz Form" sheetId="7" r:id="rId13"/>
    <sheet name="13.Evaluation form" sheetId="35" r:id="rId14"/>
    <sheet name="14.Miqaat From Sahrullah" sheetId="33" r:id="rId15"/>
    <sheet name="15. Miaqaat From Ashara" sheetId="34" r:id="rId16"/>
  </sheets>
  <definedNames>
    <definedName name="_xlnm._FilterDatabase" localSheetId="14" hidden="1">'14.Miqaat From Sahrullah'!$F$1:$F$77</definedName>
    <definedName name="_xlnm._FilterDatabase" localSheetId="15" hidden="1">'15. Miaqaat From Ashara'!$F$1:$F$76</definedName>
    <definedName name="_Toc302402272" localSheetId="7">'7.Business Plan'!$A$3</definedName>
    <definedName name="_Toc302402273" localSheetId="7">'7.Business Plan'!$A$10</definedName>
    <definedName name="_Toc442221227" localSheetId="7">'7.Business Plan'!$A$47</definedName>
    <definedName name="_Toc442221228" localSheetId="7">'7.Business Plan'!$A$14</definedName>
    <definedName name="_Toc493494495" localSheetId="7">'7.Business Plan'!$A$1</definedName>
    <definedName name="_xlnm.Print_Area" localSheetId="4">'4.Documents Purposewise'!$A$1:$K$66</definedName>
    <definedName name="_xlnm.Print_Area" localSheetId="5">'5.QH Check List Master'!$A$1:$H$47</definedName>
    <definedName name="_xlnm.Print_Titles" localSheetId="13">'13.Evaluation form'!$11:$14</definedName>
    <definedName name="_xlnm.Print_Titles" localSheetId="4">'4.Documents Purposewise'!$1:$5</definedName>
  </definedNames>
  <calcPr calcId="124519"/>
  <fileRecoveryPr repairLoad="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23" i="31"/>
  <c r="H24" s="1"/>
  <c r="G23"/>
  <c r="G24" s="1"/>
  <c r="F23"/>
  <c r="F24" s="1"/>
  <c r="D28" i="36"/>
  <c r="C28"/>
  <c r="B22"/>
  <c r="C1" i="30"/>
  <c r="F4" i="31"/>
  <c r="G4" s="1"/>
  <c r="D5" i="28" l="1"/>
  <c r="B5"/>
  <c r="C5" s="1"/>
  <c r="C5" i="30" s="1"/>
  <c r="G17" i="31" l="1"/>
  <c r="G20"/>
  <c r="A5" i="34" l="1"/>
  <c r="A6" s="1"/>
  <c r="A7" s="1"/>
  <c r="A8" s="1"/>
  <c r="A10" s="1"/>
  <c r="A11" s="1"/>
  <c r="A13" s="1"/>
  <c r="A14" s="1"/>
  <c r="A15" s="1"/>
  <c r="A16" s="1"/>
  <c r="A17" s="1"/>
  <c r="A18" s="1"/>
  <c r="A19" s="1"/>
  <c r="A20" s="1"/>
  <c r="A21" s="1"/>
  <c r="A22" s="1"/>
  <c r="A23" s="1"/>
  <c r="A24" s="1"/>
  <c r="A26" s="1"/>
  <c r="A27" s="1"/>
  <c r="A28" s="1"/>
  <c r="A29" s="1"/>
  <c r="A31" s="1"/>
  <c r="A32" s="1"/>
  <c r="A34" s="1"/>
  <c r="A35" s="1"/>
  <c r="A36" s="1"/>
  <c r="A37" s="1"/>
  <c r="A38" s="1"/>
  <c r="A39" s="1"/>
  <c r="A41" s="1"/>
  <c r="A42" s="1"/>
  <c r="A43" s="1"/>
  <c r="A44" s="1"/>
  <c r="A45" s="1"/>
  <c r="A46" s="1"/>
  <c r="A47" s="1"/>
  <c r="A48" s="1"/>
  <c r="A50" s="1"/>
  <c r="A51" s="1"/>
  <c r="A53" s="1"/>
  <c r="A54" s="1"/>
  <c r="A55" s="1"/>
  <c r="A56" s="1"/>
  <c r="D71" s="1"/>
  <c r="B5"/>
  <c r="J5"/>
  <c r="J6"/>
  <c r="D6" s="1"/>
  <c r="D7" s="1"/>
  <c r="B7" s="1"/>
  <c r="A62"/>
  <c r="A63" s="1"/>
  <c r="A64" s="1"/>
  <c r="A66" s="1"/>
  <c r="A67" s="1"/>
  <c r="E65"/>
  <c r="E69" s="1"/>
  <c r="E9" s="1"/>
  <c r="E12" s="1"/>
  <c r="E25" s="1"/>
  <c r="E30" s="1"/>
  <c r="E33" s="1"/>
  <c r="E40" s="1"/>
  <c r="E49" s="1"/>
  <c r="E52" s="1"/>
  <c r="E57" s="1"/>
  <c r="F71"/>
  <c r="D8" l="1"/>
  <c r="B6"/>
  <c r="C10" i="30"/>
  <c r="C12"/>
  <c r="C14"/>
  <c r="C18"/>
  <c r="D10" i="34" l="1"/>
  <c r="B8"/>
  <c r="D17" i="28"/>
  <c r="D19" s="1"/>
  <c r="D11"/>
  <c r="C19"/>
  <c r="C9"/>
  <c r="C39" i="29"/>
  <c r="E39" s="1"/>
  <c r="C19"/>
  <c r="D8"/>
  <c r="D11" i="34" l="1"/>
  <c r="B10"/>
  <c r="D13"/>
  <c r="B13" s="1"/>
  <c r="F39" i="29"/>
  <c r="C16" i="30"/>
  <c r="E8" i="29"/>
  <c r="F7" i="31"/>
  <c r="G7" s="1"/>
  <c r="F8"/>
  <c r="G8" s="1"/>
  <c r="F9"/>
  <c r="G9" s="1"/>
  <c r="F10"/>
  <c r="G10" s="1"/>
  <c r="F11"/>
  <c r="G11" s="1"/>
  <c r="F12"/>
  <c r="G12" s="1"/>
  <c r="F13"/>
  <c r="G13" s="1"/>
  <c r="F14"/>
  <c r="G14" s="1"/>
  <c r="F15"/>
  <c r="G15" s="1"/>
  <c r="F16"/>
  <c r="G16" s="1"/>
  <c r="F18"/>
  <c r="G18" s="1"/>
  <c r="F19"/>
  <c r="G19" s="1"/>
  <c r="F21"/>
  <c r="G21" s="1"/>
  <c r="F6"/>
  <c r="G6" s="1"/>
  <c r="C7" i="30" l="1"/>
  <c r="C30" i="36"/>
  <c r="B11" i="34"/>
  <c r="D14"/>
  <c r="F8" i="29"/>
  <c r="B30" i="36" s="1"/>
  <c r="B1" i="28"/>
  <c r="B1" i="29"/>
  <c r="B14" i="34" l="1"/>
  <c r="D15"/>
  <c r="D18" i="30"/>
  <c r="D16"/>
  <c r="D14"/>
  <c r="D12"/>
  <c r="D7"/>
  <c r="I9" i="29"/>
  <c r="D16" i="34" l="1"/>
  <c r="B15"/>
  <c r="F72" i="33"/>
  <c r="K19"/>
  <c r="K18"/>
  <c r="A18"/>
  <c r="A19" s="1"/>
  <c r="A20" s="1"/>
  <c r="A21" s="1"/>
  <c r="A23" s="1"/>
  <c r="A24" s="1"/>
  <c r="A26" s="1"/>
  <c r="A27" s="1"/>
  <c r="A28" s="1"/>
  <c r="A29" s="1"/>
  <c r="A30" s="1"/>
  <c r="A31" s="1"/>
  <c r="A32" s="1"/>
  <c r="A33" s="1"/>
  <c r="A34" s="1"/>
  <c r="A35" s="1"/>
  <c r="A36" s="1"/>
  <c r="A37" s="1"/>
  <c r="A39" s="1"/>
  <c r="A40" s="1"/>
  <c r="A41" s="1"/>
  <c r="A42" s="1"/>
  <c r="A44" s="1"/>
  <c r="A45" s="1"/>
  <c r="A47" s="1"/>
  <c r="A48" s="1"/>
  <c r="A49" s="1"/>
  <c r="A50" s="1"/>
  <c r="A51" s="1"/>
  <c r="A52" s="1"/>
  <c r="A54" s="1"/>
  <c r="A55" s="1"/>
  <c r="A56" s="1"/>
  <c r="A57" s="1"/>
  <c r="A58" s="1"/>
  <c r="A59" s="1"/>
  <c r="A60" s="1"/>
  <c r="A61" s="1"/>
  <c r="A63" s="1"/>
  <c r="A64" s="1"/>
  <c r="A66" s="1"/>
  <c r="A67" s="1"/>
  <c r="A68" s="1"/>
  <c r="A69" s="1"/>
  <c r="D72" s="1"/>
  <c r="E13"/>
  <c r="E17" s="1"/>
  <c r="E22" s="1"/>
  <c r="E25" s="1"/>
  <c r="E38" s="1"/>
  <c r="E43" s="1"/>
  <c r="E46" s="1"/>
  <c r="E53" s="1"/>
  <c r="E62" s="1"/>
  <c r="E65" s="1"/>
  <c r="E70" s="1"/>
  <c r="A10"/>
  <c r="A11" s="1"/>
  <c r="A12" s="1"/>
  <c r="A14" s="1"/>
  <c r="A15" s="1"/>
  <c r="D7"/>
  <c r="D9" s="1"/>
  <c r="D10" s="1"/>
  <c r="B6"/>
  <c r="D17" i="34" l="1"/>
  <c r="B16"/>
  <c r="B7" i="33"/>
  <c r="D11"/>
  <c r="B10"/>
  <c r="B9"/>
  <c r="B17" i="34" l="1"/>
  <c r="D18"/>
  <c r="D12" i="33"/>
  <c r="B11"/>
  <c r="B18" i="34" l="1"/>
  <c r="D19"/>
  <c r="B12" i="33"/>
  <c r="D14"/>
  <c r="H4" i="31"/>
  <c r="A1" i="29"/>
  <c r="E10" i="28"/>
  <c r="C8"/>
  <c r="C12"/>
  <c r="C17" i="30" s="1"/>
  <c r="C7" i="28"/>
  <c r="C8" i="29"/>
  <c r="D30" i="36" s="1"/>
  <c r="C20" i="29"/>
  <c r="B1" i="30"/>
  <c r="E18"/>
  <c r="J9" i="29"/>
  <c r="H5" i="31"/>
  <c r="D16" i="29"/>
  <c r="E11" i="30"/>
  <c r="E20"/>
  <c r="G9" i="29"/>
  <c r="G10"/>
  <c r="G11"/>
  <c r="G12"/>
  <c r="G13"/>
  <c r="G17"/>
  <c r="G18"/>
  <c r="G21"/>
  <c r="C22"/>
  <c r="E22" s="1"/>
  <c r="F22" s="1"/>
  <c r="G22" s="1"/>
  <c r="D22"/>
  <c r="D24" s="1"/>
  <c r="C23"/>
  <c r="E23" s="1"/>
  <c r="F23" s="1"/>
  <c r="G23" s="1"/>
  <c r="G25"/>
  <c r="G26"/>
  <c r="C27"/>
  <c r="D27"/>
  <c r="E27" s="1"/>
  <c r="C28"/>
  <c r="D28"/>
  <c r="E28" s="1"/>
  <c r="C29"/>
  <c r="E29"/>
  <c r="B30"/>
  <c r="G31"/>
  <c r="G33"/>
  <c r="H40"/>
  <c r="G35"/>
  <c r="E9" i="28"/>
  <c r="E15"/>
  <c r="E17"/>
  <c r="E18"/>
  <c r="E23"/>
  <c r="E26"/>
  <c r="B19"/>
  <c r="A5" i="8"/>
  <c r="A6" s="1"/>
  <c r="A7" s="1"/>
  <c r="A8" s="1"/>
  <c r="A9" s="1"/>
  <c r="A10" s="1"/>
  <c r="A11" s="1"/>
  <c r="A12" s="1"/>
  <c r="A13" s="1"/>
  <c r="A12" i="1"/>
  <c r="A4" i="10"/>
  <c r="A5" s="1"/>
  <c r="A6" s="1"/>
  <c r="A7" s="1"/>
  <c r="A8" s="1"/>
  <c r="A9" s="1"/>
  <c r="A10" s="1"/>
  <c r="A11" s="1"/>
  <c r="A12" s="1"/>
  <c r="A13" s="1"/>
  <c r="C20" i="7"/>
  <c r="C21" s="1"/>
  <c r="C22" s="1"/>
  <c r="C23" s="1"/>
  <c r="C24" s="1"/>
  <c r="C25" s="1"/>
  <c r="C26" s="1"/>
  <c r="C27" s="1"/>
  <c r="C28" s="1"/>
  <c r="A1" i="2"/>
  <c r="E16" i="28"/>
  <c r="D5" i="30" l="1"/>
  <c r="B28" i="36"/>
  <c r="C13" i="30"/>
  <c r="H17" i="31"/>
  <c r="H20"/>
  <c r="H18"/>
  <c r="H15"/>
  <c r="H11"/>
  <c r="H14"/>
  <c r="H16"/>
  <c r="H7"/>
  <c r="H6"/>
  <c r="H21"/>
  <c r="H19"/>
  <c r="H13"/>
  <c r="H9"/>
  <c r="H12"/>
  <c r="H10"/>
  <c r="H8"/>
  <c r="B19" i="34"/>
  <c r="D20"/>
  <c r="D7" i="28"/>
  <c r="E12"/>
  <c r="D17" i="30"/>
  <c r="E17" s="1"/>
  <c r="D8" i="28"/>
  <c r="E8" s="1"/>
  <c r="E16" i="29"/>
  <c r="D15"/>
  <c r="D14" s="1"/>
  <c r="D15" i="33"/>
  <c r="B14"/>
  <c r="D16"/>
  <c r="B16" s="1"/>
  <c r="A15" i="1"/>
  <c r="A17" s="1"/>
  <c r="A19" s="1"/>
  <c r="C30" i="29"/>
  <c r="E30"/>
  <c r="E14" i="30"/>
  <c r="E12"/>
  <c r="C15" i="29"/>
  <c r="H8" i="28" s="1"/>
  <c r="B15" i="29"/>
  <c r="B14" s="1"/>
  <c r="B24"/>
  <c r="B32" s="1"/>
  <c r="D30"/>
  <c r="D32" s="1"/>
  <c r="E19" i="28"/>
  <c r="E11"/>
  <c r="C24" i="29"/>
  <c r="H7" i="28"/>
  <c r="H6"/>
  <c r="E22" i="31"/>
  <c r="B20" i="34" l="1"/>
  <c r="D21"/>
  <c r="D13" i="30"/>
  <c r="E13" s="1"/>
  <c r="E7" i="28"/>
  <c r="F16" i="29"/>
  <c r="E15"/>
  <c r="D34"/>
  <c r="D37" s="1"/>
  <c r="A14" i="8"/>
  <c r="A15" s="1"/>
  <c r="A16" s="1"/>
  <c r="A17" s="1"/>
  <c r="A18" s="1"/>
  <c r="C32" i="29"/>
  <c r="C34" s="1"/>
  <c r="C37" s="1"/>
  <c r="B15" i="33"/>
  <c r="D18"/>
  <c r="C14" i="29"/>
  <c r="A21" i="1"/>
  <c r="F22" i="31"/>
  <c r="I10" i="28"/>
  <c r="E7" i="29"/>
  <c r="G22" i="31"/>
  <c r="I6" i="28"/>
  <c r="H22" i="31"/>
  <c r="I7" i="28"/>
  <c r="B34" i="29"/>
  <c r="B37" s="1"/>
  <c r="B40" s="1"/>
  <c r="I11"/>
  <c r="C42" l="1"/>
  <c r="C43" s="1"/>
  <c r="B13" i="28" s="1"/>
  <c r="D32" i="36"/>
  <c r="C32"/>
  <c r="I22" i="31"/>
  <c r="D24" i="28"/>
  <c r="D15" i="30" s="1"/>
  <c r="B23" i="36"/>
  <c r="B24" s="1"/>
  <c r="B32"/>
  <c r="J22" i="31"/>
  <c r="D22" i="34"/>
  <c r="B21"/>
  <c r="D38" i="29"/>
  <c r="E19"/>
  <c r="E20"/>
  <c r="F20" s="1"/>
  <c r="G20" s="1"/>
  <c r="E14"/>
  <c r="C8" i="30" s="1"/>
  <c r="I8" i="28"/>
  <c r="I14"/>
  <c r="F15" i="29"/>
  <c r="F14" s="1"/>
  <c r="G16"/>
  <c r="C38"/>
  <c r="C40"/>
  <c r="B24" i="28"/>
  <c r="D19" i="33"/>
  <c r="B18"/>
  <c r="I17" i="28"/>
  <c r="E42" i="29"/>
  <c r="J17" i="28"/>
  <c r="F42" i="29"/>
  <c r="J10" i="28"/>
  <c r="J8"/>
  <c r="B41" i="29"/>
  <c r="B38"/>
  <c r="J6" i="28"/>
  <c r="J7"/>
  <c r="C24"/>
  <c r="C15" i="30" s="1"/>
  <c r="E7"/>
  <c r="F28" i="29"/>
  <c r="G28" s="1"/>
  <c r="F29"/>
  <c r="G29" s="1"/>
  <c r="F27"/>
  <c r="G8"/>
  <c r="D40"/>
  <c r="D41" s="1"/>
  <c r="H9" i="28"/>
  <c r="G42" i="29" l="1"/>
  <c r="B22" i="34"/>
  <c r="D23"/>
  <c r="B14" i="28"/>
  <c r="B20" s="1"/>
  <c r="C21" i="30"/>
  <c r="F19" i="29"/>
  <c r="E24"/>
  <c r="E32" s="1"/>
  <c r="C9" i="30" s="1"/>
  <c r="D8"/>
  <c r="E8" s="1"/>
  <c r="I13" i="28"/>
  <c r="B19" i="33"/>
  <c r="D20"/>
  <c r="B20" s="1"/>
  <c r="D21"/>
  <c r="E24" i="28"/>
  <c r="E15" i="30"/>
  <c r="J13" i="28"/>
  <c r="G15" i="29"/>
  <c r="G14"/>
  <c r="J14" i="28"/>
  <c r="G27" i="29"/>
  <c r="F30"/>
  <c r="B22" i="28"/>
  <c r="C41" i="29"/>
  <c r="H19" i="28" l="1"/>
  <c r="D31" i="36"/>
  <c r="D33" s="1"/>
  <c r="D24" i="34"/>
  <c r="B23"/>
  <c r="I11" i="28"/>
  <c r="E34" i="29"/>
  <c r="E37" s="1"/>
  <c r="I15" i="28"/>
  <c r="F24" i="29"/>
  <c r="G24" s="1"/>
  <c r="G19"/>
  <c r="B21" i="33"/>
  <c r="D23"/>
  <c r="G30" i="29"/>
  <c r="B21" i="28"/>
  <c r="B25" l="1"/>
  <c r="C21" s="1"/>
  <c r="D29" i="36"/>
  <c r="D26" i="34"/>
  <c r="B24"/>
  <c r="F32" i="29"/>
  <c r="J15" i="28" s="1"/>
  <c r="I12"/>
  <c r="I9"/>
  <c r="E40" i="29"/>
  <c r="E38"/>
  <c r="C19" i="30"/>
  <c r="C22" s="1"/>
  <c r="D26" i="33"/>
  <c r="B26" s="1"/>
  <c r="D24"/>
  <c r="B23"/>
  <c r="H18" i="28" l="1"/>
  <c r="B27"/>
  <c r="B28" s="1"/>
  <c r="B26" i="34"/>
  <c r="D27"/>
  <c r="F34" i="29"/>
  <c r="G34" s="1"/>
  <c r="G32"/>
  <c r="J11" i="28"/>
  <c r="D9" i="30"/>
  <c r="E9" s="1"/>
  <c r="E43" i="29"/>
  <c r="C13" i="28" s="1"/>
  <c r="E41" i="29"/>
  <c r="C22" i="28"/>
  <c r="C31" i="36" s="1"/>
  <c r="C33" s="1"/>
  <c r="D27" i="33"/>
  <c r="B24"/>
  <c r="F37" i="29" l="1"/>
  <c r="J12" i="28" s="1"/>
  <c r="D28" i="34"/>
  <c r="B27"/>
  <c r="D21" i="30"/>
  <c r="E21" s="1"/>
  <c r="C23"/>
  <c r="C24" s="1"/>
  <c r="C14" i="28"/>
  <c r="C20" s="1"/>
  <c r="C25"/>
  <c r="D21" s="1"/>
  <c r="F40" i="29"/>
  <c r="J9" i="28"/>
  <c r="F38" i="29"/>
  <c r="G38" s="1"/>
  <c r="D10" i="30"/>
  <c r="G36" i="29"/>
  <c r="I19" i="28"/>
  <c r="I16"/>
  <c r="D28" i="33"/>
  <c r="B27"/>
  <c r="F43" i="29" l="1"/>
  <c r="B19" i="36"/>
  <c r="B20" s="1"/>
  <c r="B25" s="1"/>
  <c r="B28" i="34"/>
  <c r="D29"/>
  <c r="D22" i="28"/>
  <c r="B31" i="36" s="1"/>
  <c r="B33" s="1"/>
  <c r="G40" i="29"/>
  <c r="F41"/>
  <c r="G41" s="1"/>
  <c r="E10" i="30"/>
  <c r="D19"/>
  <c r="I18" i="28"/>
  <c r="C27"/>
  <c r="C29" i="36" s="1"/>
  <c r="D29" i="33"/>
  <c r="B28"/>
  <c r="E22" i="28"/>
  <c r="J16" l="1"/>
  <c r="J19"/>
  <c r="D13"/>
  <c r="G43" i="29"/>
  <c r="B29" i="34"/>
  <c r="D31"/>
  <c r="C28" i="28"/>
  <c r="D25"/>
  <c r="E19" i="30"/>
  <c r="D22"/>
  <c r="D30" i="33"/>
  <c r="B29"/>
  <c r="E13" i="28" l="1"/>
  <c r="D14"/>
  <c r="D23" i="30"/>
  <c r="E23" s="1"/>
  <c r="J18" i="28"/>
  <c r="B29" i="36"/>
  <c r="D24" i="30"/>
  <c r="B31" i="34"/>
  <c r="D32"/>
  <c r="E25" i="28"/>
  <c r="D27"/>
  <c r="D31" i="33"/>
  <c r="B30"/>
  <c r="A24" i="1"/>
  <c r="A27" s="1"/>
  <c r="A30" s="1"/>
  <c r="A33" s="1"/>
  <c r="A35" s="1"/>
  <c r="A37" s="1"/>
  <c r="D28" i="28" l="1"/>
  <c r="D20"/>
  <c r="E20" s="1"/>
  <c r="E14"/>
  <c r="D34" i="34"/>
  <c r="B32"/>
  <c r="E27" i="28"/>
  <c r="D32" i="33"/>
  <c r="B31"/>
  <c r="A39" i="1"/>
  <c r="A41" s="1"/>
  <c r="A43" s="1"/>
  <c r="A45" s="1"/>
  <c r="A47" s="1"/>
  <c r="A49" s="1"/>
  <c r="A51" s="1"/>
  <c r="D35" i="34" l="1"/>
  <c r="B34"/>
  <c r="B32" i="33"/>
  <c r="D33"/>
  <c r="B35" i="34" l="1"/>
  <c r="D36"/>
  <c r="D34" i="33"/>
  <c r="B33"/>
  <c r="D37" i="34" l="1"/>
  <c r="B36"/>
  <c r="D35" i="33"/>
  <c r="B34"/>
  <c r="B37" i="34" l="1"/>
  <c r="D38"/>
  <c r="D36" i="33"/>
  <c r="B35"/>
  <c r="B38" i="34" l="1"/>
  <c r="D39"/>
  <c r="D37" i="33"/>
  <c r="B36"/>
  <c r="D41" i="34" l="1"/>
  <c r="B39"/>
  <c r="B37" i="33"/>
  <c r="D39"/>
  <c r="B41" i="34" l="1"/>
  <c r="D42"/>
  <c r="D40" i="33"/>
  <c r="B39"/>
  <c r="B42" i="34" l="1"/>
  <c r="D43"/>
  <c r="D41" i="33"/>
  <c r="B40"/>
  <c r="B43" i="34" l="1"/>
  <c r="D44"/>
  <c r="D42" i="33"/>
  <c r="B41"/>
  <c r="B44" i="34" l="1"/>
  <c r="D45"/>
  <c r="D44" i="33"/>
  <c r="B42"/>
  <c r="D46" i="34" l="1"/>
  <c r="B45"/>
  <c r="B44" i="33"/>
  <c r="D45"/>
  <c r="B46" i="34" l="1"/>
  <c r="D47"/>
  <c r="B45" i="33"/>
  <c r="D47"/>
  <c r="D48" i="34" l="1"/>
  <c r="B47"/>
  <c r="D48" i="33"/>
  <c r="B47"/>
  <c r="D50" i="34" l="1"/>
  <c r="B48"/>
  <c r="D49" i="33"/>
  <c r="B48"/>
  <c r="B50" i="34" l="1"/>
  <c r="D51"/>
  <c r="D50" i="33"/>
  <c r="B49"/>
  <c r="D53" i="34" l="1"/>
  <c r="B51"/>
  <c r="B50" i="33"/>
  <c r="D51"/>
  <c r="B53" i="34" l="1"/>
  <c r="D54"/>
  <c r="D52" i="33"/>
  <c r="B51"/>
  <c r="D55" i="34" l="1"/>
  <c r="B54"/>
  <c r="D54" i="33"/>
  <c r="B52"/>
  <c r="B55" i="34" l="1"/>
  <c r="D56"/>
  <c r="D55" i="33"/>
  <c r="B54"/>
  <c r="B56" i="34" l="1"/>
  <c r="D58"/>
  <c r="D56" i="33"/>
  <c r="B55"/>
  <c r="B58" i="34" l="1"/>
  <c r="D59"/>
  <c r="B56" i="33"/>
  <c r="D57"/>
  <c r="B59" i="34" l="1"/>
  <c r="D61"/>
  <c r="D58" i="33"/>
  <c r="B57"/>
  <c r="B61" i="34" l="1"/>
  <c r="D62"/>
  <c r="D59" i="33"/>
  <c r="B58"/>
  <c r="B62" i="34" l="1"/>
  <c r="D63"/>
  <c r="D60" i="33"/>
  <c r="B59"/>
  <c r="B63" i="34" l="1"/>
  <c r="D64"/>
  <c r="B60" i="33"/>
  <c r="D61"/>
  <c r="D66" i="34" l="1"/>
  <c r="B64"/>
  <c r="B61" i="33"/>
  <c r="D63"/>
  <c r="D67" i="34" l="1"/>
  <c r="B67" s="1"/>
  <c r="D68"/>
  <c r="B68" s="1"/>
  <c r="B66"/>
  <c r="D64" i="33"/>
  <c r="B63"/>
  <c r="D66" l="1"/>
  <c r="B64"/>
  <c r="D67" l="1"/>
  <c r="B66"/>
  <c r="D68" l="1"/>
  <c r="B67"/>
  <c r="B68" l="1"/>
  <c r="D69"/>
  <c r="B69" s="1"/>
</calcChain>
</file>

<file path=xl/sharedStrings.xml><?xml version="1.0" encoding="utf-8"?>
<sst xmlns="http://schemas.openxmlformats.org/spreadsheetml/2006/main" count="934" uniqueCount="670">
  <si>
    <t xml:space="preserve"> SHABBIRABAD BLOCK B KARACHI</t>
  </si>
  <si>
    <t>YES</t>
  </si>
  <si>
    <t>NO</t>
  </si>
  <si>
    <t>N/A</t>
  </si>
  <si>
    <t>Sub. Date</t>
  </si>
  <si>
    <t>Upload Date</t>
  </si>
  <si>
    <t>CRC Report</t>
  </si>
  <si>
    <t>Pledge Agreement</t>
  </si>
  <si>
    <t>Promssiory Note</t>
  </si>
  <si>
    <t>Guarantors Agreements</t>
  </si>
  <si>
    <t xml:space="preserve">CHECK LIST OF DOCUMENTS TO BE SUBMITTED WITH ONLINE APPLICATION FORM </t>
  </si>
  <si>
    <t>A-01</t>
  </si>
  <si>
    <t>A-02</t>
  </si>
  <si>
    <t>A-03</t>
  </si>
  <si>
    <t>A-04</t>
  </si>
  <si>
    <t>A-05</t>
  </si>
  <si>
    <t>A-06</t>
  </si>
  <si>
    <t>A-07</t>
  </si>
  <si>
    <t>A-08</t>
  </si>
  <si>
    <t>A-09</t>
  </si>
  <si>
    <t>A-10</t>
  </si>
  <si>
    <t>Additional Information if necessary will be requested.</t>
  </si>
  <si>
    <t>A-11</t>
  </si>
  <si>
    <t>B-01</t>
  </si>
  <si>
    <t>B-02</t>
  </si>
  <si>
    <t>B-03</t>
  </si>
  <si>
    <t>B-04</t>
  </si>
  <si>
    <t>B-05</t>
  </si>
  <si>
    <t>B-06</t>
  </si>
  <si>
    <t>B-07</t>
  </si>
  <si>
    <t>B-08</t>
  </si>
  <si>
    <t xml:space="preserve">Business bank statement of last 6 months </t>
  </si>
  <si>
    <r>
      <rPr>
        <b/>
        <sz val="11"/>
        <color theme="1"/>
        <rFont val="Arial"/>
        <family val="2"/>
      </rPr>
      <t xml:space="preserve">C - For </t>
    </r>
    <r>
      <rPr>
        <b/>
        <u/>
        <sz val="11"/>
        <color theme="1"/>
        <rFont val="Arial"/>
        <family val="2"/>
      </rPr>
      <t xml:space="preserve">Business Purpose </t>
    </r>
  </si>
  <si>
    <t>C-01</t>
  </si>
  <si>
    <t>C-02</t>
  </si>
  <si>
    <t>C-03</t>
  </si>
  <si>
    <t>C-04</t>
  </si>
  <si>
    <t xml:space="preserve">Purchase Orders (if applicable ) </t>
  </si>
  <si>
    <t>Sales Tax returns for last six months (if applicable)</t>
  </si>
  <si>
    <t xml:space="preserve">D - For Medical Purpose </t>
  </si>
  <si>
    <t>D-01</t>
  </si>
  <si>
    <t xml:space="preserve">Medical Reports </t>
  </si>
  <si>
    <t>D-02</t>
  </si>
  <si>
    <t>D-03</t>
  </si>
  <si>
    <t xml:space="preserve">Doctors Recommendation </t>
  </si>
  <si>
    <t xml:space="preserve">E - For Educational Purpose </t>
  </si>
  <si>
    <t>E-01</t>
  </si>
  <si>
    <t xml:space="preserve">Past Academic Records </t>
  </si>
  <si>
    <t>E-02</t>
  </si>
  <si>
    <t>E-03</t>
  </si>
  <si>
    <t>F-01</t>
  </si>
  <si>
    <t>F-02</t>
  </si>
  <si>
    <t>Previous owners title documents</t>
  </si>
  <si>
    <t>F-03</t>
  </si>
  <si>
    <t>Photograph of Existing &amp; New Property</t>
  </si>
  <si>
    <t>If Business Property, then also submit document as per Group C above for Business</t>
  </si>
  <si>
    <t>G-01</t>
  </si>
  <si>
    <t>G-02</t>
  </si>
  <si>
    <t>G-03</t>
  </si>
  <si>
    <t xml:space="preserve"> </t>
  </si>
  <si>
    <t>Toal Equity &amp; Liabilites</t>
  </si>
  <si>
    <t>Closing Capital</t>
  </si>
  <si>
    <t>Less Personal drawings</t>
  </si>
  <si>
    <t>Add Capital Addition</t>
  </si>
  <si>
    <t>Add Profit / Loss for the month / year</t>
  </si>
  <si>
    <t>Capital Opening</t>
  </si>
  <si>
    <t>Total Liabilites</t>
  </si>
  <si>
    <t>Other Liabilites (Pls give details)</t>
  </si>
  <si>
    <t xml:space="preserve">Creditors </t>
  </si>
  <si>
    <t>Qarzan Hasana payable</t>
  </si>
  <si>
    <t>Total Assets</t>
  </si>
  <si>
    <t>Cash &amp; Bank Balances</t>
  </si>
  <si>
    <t>Other Assets (Pls give details)</t>
  </si>
  <si>
    <t>Recivables</t>
  </si>
  <si>
    <t>Stocks</t>
  </si>
  <si>
    <t>Year 1</t>
  </si>
  <si>
    <t>Projections</t>
  </si>
  <si>
    <t>Last 2 Year Actual</t>
  </si>
  <si>
    <t>Net Profit After Tax %</t>
  </si>
  <si>
    <t>Net Profit %</t>
  </si>
  <si>
    <t>Net Profit</t>
  </si>
  <si>
    <t>Total Administrative &amp; Selling Expneses</t>
  </si>
  <si>
    <t>Total Selling &amp; Marketing Expenses</t>
  </si>
  <si>
    <t>Advertisment, Sales Promotion &amp; Marketing</t>
  </si>
  <si>
    <t>Sales Commission</t>
  </si>
  <si>
    <t>Selling / Marketing Expenses</t>
  </si>
  <si>
    <t>Total Administrative Expenses</t>
  </si>
  <si>
    <t>Others (Pls specifty)</t>
  </si>
  <si>
    <t>Rent (office, Godown, shop, othrrs)</t>
  </si>
  <si>
    <t>Administrative Expenses</t>
  </si>
  <si>
    <t>Gross Profit %</t>
  </si>
  <si>
    <t>Gross Profit</t>
  </si>
  <si>
    <t>Cost of Sales</t>
  </si>
  <si>
    <t>Less Closing Stock</t>
  </si>
  <si>
    <t>Add Purchases</t>
  </si>
  <si>
    <t>Opening Stock</t>
  </si>
  <si>
    <t>Sales</t>
  </si>
  <si>
    <t>Closing Cash &amp; Bank Balances</t>
  </si>
  <si>
    <t>Opening Cash &amp; Bank Balances</t>
  </si>
  <si>
    <t>Net Cash Flow generated</t>
  </si>
  <si>
    <t>Increase in other Liabilities</t>
  </si>
  <si>
    <t>Increase in other Assets</t>
  </si>
  <si>
    <t>Personal Drawings</t>
  </si>
  <si>
    <t>Capital Addition</t>
  </si>
  <si>
    <t>Fixed Assets purchased</t>
  </si>
  <si>
    <t>Payment for Expenses</t>
  </si>
  <si>
    <t xml:space="preserve">      Total Expenses</t>
  </si>
  <si>
    <t>Other (Specify)</t>
  </si>
  <si>
    <t>Religious Contribution (Wajebaat, Sabil , Sila Fitra Niaz, Porjects etc)</t>
  </si>
  <si>
    <t>Clothing &amp; others</t>
  </si>
  <si>
    <t>Entertainment</t>
  </si>
  <si>
    <t>Travelling</t>
  </si>
  <si>
    <t>Medical expenses</t>
  </si>
  <si>
    <t>Educational expenses</t>
  </si>
  <si>
    <t>Kitchen expenses</t>
  </si>
  <si>
    <t>Vechile running and maintainace (Personal)</t>
  </si>
  <si>
    <t>Maintenance Bill</t>
  </si>
  <si>
    <t>Internet &amp; Cables</t>
  </si>
  <si>
    <t>Gas</t>
  </si>
  <si>
    <t>Water &amp; Sewage and taxes</t>
  </si>
  <si>
    <t>Telephone Landline and mobiles</t>
  </si>
  <si>
    <t>Electricity</t>
  </si>
  <si>
    <t>House rent/maintenance</t>
  </si>
  <si>
    <t>Particular</t>
  </si>
  <si>
    <t>No of Family Members ---&gt;</t>
  </si>
  <si>
    <t>Personal Expenses</t>
  </si>
  <si>
    <t>Signature YM Tawfeerul Mubarak</t>
  </si>
  <si>
    <t>Signature HOF</t>
  </si>
  <si>
    <t>Note : 1. Refund amount cheque will be issued in the same name from whom bank account cheque has been received</t>
  </si>
  <si>
    <t>Cheque Date</t>
  </si>
  <si>
    <t>Cheque No</t>
  </si>
  <si>
    <t xml:space="preserve">Amount </t>
  </si>
  <si>
    <t>Name</t>
  </si>
  <si>
    <t>ITS No</t>
  </si>
  <si>
    <t>S No</t>
  </si>
  <si>
    <t>Refundable on</t>
  </si>
  <si>
    <t>Total Amount</t>
  </si>
  <si>
    <t>Bank Account Title</t>
  </si>
  <si>
    <t>Cell No</t>
  </si>
  <si>
    <t>Res Phon</t>
  </si>
  <si>
    <t>SF No</t>
  </si>
  <si>
    <t>S.No</t>
  </si>
  <si>
    <t>The profile will be approved by Yousufi Mohallah Tawfeerul Mubarak within 3 days</t>
  </si>
  <si>
    <t>Duly Online filled Application Form</t>
  </si>
  <si>
    <t>Rehen packed should be signed by the Applicant. If it is signed by other person then signing person will be requried to deposit rehan and collect rehen</t>
  </si>
  <si>
    <t>Araz for Qarzan Hasana in Hussain Scheme</t>
  </si>
  <si>
    <t>I araz my Family members Qarzan Hasana contribution in Hussain Scheme as under :</t>
  </si>
  <si>
    <r>
      <t xml:space="preserve">            2. Please prepare Cheque in name of  </t>
    </r>
    <r>
      <rPr>
        <b/>
        <sz val="18"/>
        <color theme="1"/>
        <rFont val="Calibri"/>
        <family val="2"/>
        <scheme val="minor"/>
      </rPr>
      <t>YOUSUFI  MOHALLA  TAWFEERUL  MUBARAK</t>
    </r>
  </si>
  <si>
    <t>(Decrease)</t>
  </si>
  <si>
    <t xml:space="preserve">% Increase / </t>
  </si>
  <si>
    <t>Balance Sheet Actual &amp; Projected</t>
  </si>
  <si>
    <t>GP will also imporve to</t>
  </si>
  <si>
    <t>Revised Turnover</t>
  </si>
  <si>
    <t>Existing Turnover</t>
  </si>
  <si>
    <t>Tota increae in TO</t>
  </si>
  <si>
    <t>Turnover times</t>
  </si>
  <si>
    <t>QH Amount</t>
  </si>
  <si>
    <t>Revised Turnover working</t>
  </si>
  <si>
    <t>Full Year</t>
  </si>
  <si>
    <t>Per Month</t>
  </si>
  <si>
    <t>Last 2 Years Actual</t>
  </si>
  <si>
    <t>Income Statement Actual &amp; Porjected</t>
  </si>
  <si>
    <t>Qarzan Hasana Repaid</t>
  </si>
  <si>
    <t xml:space="preserve">Qarzan Hasana Received </t>
  </si>
  <si>
    <t>Payment for Purchases - net of creditors</t>
  </si>
  <si>
    <t>Collection from Sales - net of debtors</t>
  </si>
  <si>
    <t>Balance Sheet</t>
  </si>
  <si>
    <t>Income Statement</t>
  </si>
  <si>
    <t>Cash Flow</t>
  </si>
  <si>
    <t>How to apply</t>
  </si>
  <si>
    <t>QH Check List Master (For Office use)</t>
  </si>
  <si>
    <t>Business</t>
  </si>
  <si>
    <t>- Start New Buisiness</t>
  </si>
  <si>
    <t>Name Of Person with Areas of Assisstance</t>
  </si>
  <si>
    <t>Cell</t>
  </si>
  <si>
    <t>Email</t>
  </si>
  <si>
    <t>Office</t>
  </si>
  <si>
    <t>- Expenansion of existing busines</t>
  </si>
  <si>
    <t>- Working Capital Requirement</t>
  </si>
  <si>
    <t>For IT Support in creating online Application</t>
  </si>
  <si>
    <t>mohammad.petiwala52@hotmail.com</t>
  </si>
  <si>
    <t>- Specific Order Execution</t>
  </si>
  <si>
    <t>Mohammad Sh Abbas Petiwala</t>
  </si>
  <si>
    <t>Properties</t>
  </si>
  <si>
    <t xml:space="preserve">For Opening Bank Account </t>
  </si>
  <si>
    <t>4533619- 22</t>
  </si>
  <si>
    <t>Education</t>
  </si>
  <si>
    <t xml:space="preserve"> Admission fee</t>
  </si>
  <si>
    <t>4533618</t>
  </si>
  <si>
    <t>- Term Fee &amp; Cources expenses</t>
  </si>
  <si>
    <t>Bank Alhabib Branch Nanager</t>
  </si>
  <si>
    <t>- Other Educational Expenses</t>
  </si>
  <si>
    <t>Mohammadali Housing Society Branch</t>
  </si>
  <si>
    <t>Medocal</t>
  </si>
  <si>
    <t>- Hospitalization</t>
  </si>
  <si>
    <t>- Long term medical treatment</t>
  </si>
  <si>
    <t>For Assisstance in NTN Certificate &amp; Other Tax Matters</t>
  </si>
  <si>
    <t>0322 9292805</t>
  </si>
  <si>
    <t>32627314</t>
  </si>
  <si>
    <t>- Operation</t>
  </si>
  <si>
    <t>Zainuddinbhai Suenlwala</t>
  </si>
  <si>
    <t>- Other Medical Expenses</t>
  </si>
  <si>
    <t>Project Contribution</t>
  </si>
  <si>
    <t>Jamaat Projects like :</t>
  </si>
  <si>
    <t>burhanjasden@gmail.com</t>
  </si>
  <si>
    <t>Sh Burhanuddin Jasdenwala</t>
  </si>
  <si>
    <t>Personal</t>
  </si>
  <si>
    <t>- Wajebaat Payments</t>
  </si>
  <si>
    <t>- Miqaat visit Ashara, Milaad, Zikra, Ururs</t>
  </si>
  <si>
    <t>- House Renovation &amp; Funishing</t>
  </si>
  <si>
    <t>- Wedding Expenses</t>
  </si>
  <si>
    <t>- Buyngining / BuildingShop, Office, Warehouse, Workshop, Factory etc</t>
  </si>
  <si>
    <t>- Buying / Development of Residential Properties</t>
  </si>
  <si>
    <t xml:space="preserve">   - Masjid</t>
  </si>
  <si>
    <t xml:space="preserve">   - Jamaat Khana</t>
  </si>
  <si>
    <t xml:space="preserve">   - Madrasa etc</t>
  </si>
  <si>
    <t>- Ziarat like Umrah , Misr, Iraq, Jorda, Syria, Yemen, Hindustan</t>
  </si>
  <si>
    <t xml:space="preserve">- Assets purchases like Van, Car, Home Electrial Applinances </t>
  </si>
  <si>
    <t>- Office Equipments like AC Computer, Workshop Tools &amp; Machinery etc</t>
  </si>
  <si>
    <t>- Women Empowerement</t>
  </si>
  <si>
    <t>Yousufi Mohalla Tawfeerul Mubarak</t>
  </si>
  <si>
    <t>Hussain Scheme Araz</t>
  </si>
  <si>
    <t>Tawfeerul Mubarak - Assisstance available in QH Processing</t>
  </si>
  <si>
    <t>Tawfeerul Mubarak - Purposes of Qarzan Hasana</t>
  </si>
  <si>
    <t>0313 7590210</t>
  </si>
  <si>
    <t>034 52525252</t>
  </si>
  <si>
    <t>For Submission of Documents in Tawfeerul Mubarak Office</t>
  </si>
  <si>
    <t>Personal Bank Statement of last six months..</t>
  </si>
  <si>
    <t>F - For New House or Shop (Only for ownership property)</t>
  </si>
  <si>
    <t>Yousufi Mohalla TAUFEER-UL-MUBARAK trust</t>
  </si>
  <si>
    <t>Last Year Actual</t>
  </si>
  <si>
    <t>Contact Persons for Assistance</t>
  </si>
  <si>
    <t>Description</t>
  </si>
  <si>
    <t>QH Repayment Monthly PDCs List</t>
  </si>
  <si>
    <t>B - General Mandatory Documents for all type of Applications</t>
  </si>
  <si>
    <t>Acknowloegement on Rehen Deposit slip &amp; Rehen Register</t>
  </si>
  <si>
    <t>F-04</t>
  </si>
  <si>
    <t xml:space="preserve">Net Profit After Tax </t>
  </si>
  <si>
    <t>Profit After Tax with other Income</t>
  </si>
  <si>
    <t>Other Income</t>
  </si>
  <si>
    <t>To apply, fill out your personal and work profile online at www.qardanhasana.pk and upload      1. CNIC Both side, 2. NTN Certificate, 3. Cancelled cheque image both personal and business, Photograph</t>
  </si>
  <si>
    <t>After you submit your application, it will be vetted by the Trustees, If any additional information/documents are required , it will be communicated to you and you will be able to upload them in your application Online</t>
  </si>
  <si>
    <t>Sumbmit to Tafeerul Mubarak Office above 4 documents dully singed along with    1. Gold Rehan Packet &amp; Valuation Certificate, 2. Qarzan Repayment Insaltment monthly PDC of dated 5th each month 3. Guarantors cheques (Guarantor cheques from each Quarantor, 3 cheques for 3 instalments and 4th cheque for balance amount)</t>
  </si>
  <si>
    <t>Guideline How to Apply for Qardan Hasana</t>
  </si>
  <si>
    <t>Net assets</t>
  </si>
  <si>
    <t>Other Fixed Asset (Equipments, computers, cars,machinery etc)</t>
  </si>
  <si>
    <t>Properites (Shop, office, godown, workshop)</t>
  </si>
  <si>
    <t>Applicant Name</t>
  </si>
  <si>
    <t>Folder No</t>
  </si>
  <si>
    <t>Guarantors Open dated Cheques Gurantor Nos  [   ]</t>
  </si>
  <si>
    <t>Evaluation Form</t>
  </si>
  <si>
    <t>Annex - 10</t>
  </si>
  <si>
    <t>EVALUATION FORM</t>
  </si>
  <si>
    <t>Applicant Name :</t>
  </si>
  <si>
    <t>Its No.</t>
  </si>
  <si>
    <t>Initial Screening</t>
  </si>
  <si>
    <t>External Assessment</t>
  </si>
  <si>
    <t>In-depth Interview</t>
  </si>
  <si>
    <t>Comments</t>
  </si>
  <si>
    <t>Values:</t>
  </si>
  <si>
    <t>&gt;</t>
  </si>
  <si>
    <t>Is the Applicant a value driven and practicing Mumineen?</t>
  </si>
  <si>
    <t>Does s/he regularly attend Dawatmajaalis and other</t>
  </si>
  <si>
    <t xml:space="preserve"> religious events? </t>
  </si>
  <si>
    <t xml:space="preserve">Are the Applicant andher/his immediate family members </t>
  </si>
  <si>
    <t xml:space="preserve">completely free from all Moharramat? </t>
  </si>
  <si>
    <t xml:space="preserve">Does s/he regularly pay his Jamaat contributions? </t>
  </si>
  <si>
    <t xml:space="preserve">Are his children enrolled in the Madrassa or have </t>
  </si>
  <si>
    <t xml:space="preserve">received DeeniTaalim? </t>
  </si>
  <si>
    <t xml:space="preserve">In addition to the Waraqat-Ul-Tarkhis, these aspects can </t>
  </si>
  <si>
    <t xml:space="preserve">be checked through consultation with other Mumineen </t>
  </si>
  <si>
    <t>who know her/him.</t>
  </si>
  <si>
    <t>Credibility:</t>
  </si>
  <si>
    <t xml:space="preserve">Jamaat and in the market? </t>
  </si>
  <si>
    <t xml:space="preserve">Is the person in the habit of seeking monetary aid or taking </t>
  </si>
  <si>
    <t xml:space="preserve">loans from othersources? </t>
  </si>
  <si>
    <t>Is this Qardan Hasana taken to repay another outstanding debt,</t>
  </si>
  <si>
    <t xml:space="preserve">maybe an outstanding amount on a previous Qardan Hasana </t>
  </si>
  <si>
    <t xml:space="preserve">from other sources? </t>
  </si>
  <si>
    <t xml:space="preserve">Has the person taken charity and aid from other sources? </t>
  </si>
  <si>
    <t>When was the last time he sought Qardan Hasana and what</t>
  </si>
  <si>
    <t xml:space="preserve">were the reasons? </t>
  </si>
  <si>
    <t>Does the person require monetary support or will technical</t>
  </si>
  <si>
    <t>support and linkages serve the purpose?</t>
  </si>
  <si>
    <t>Has the Applicant ever defaulted on Qardan Hasana</t>
  </si>
  <si>
    <t xml:space="preserve">payments previously? </t>
  </si>
  <si>
    <t>Preference should be given to Applicants who do not do</t>
  </si>
  <si>
    <t>business on credit - Udhaar?</t>
  </si>
  <si>
    <t>Purpose and Amount:</t>
  </si>
  <si>
    <t>Is the purpose indicated by the Applicant as per the</t>
  </si>
  <si>
    <t xml:space="preserve">policies of the Qardan Hasana Scheme? </t>
  </si>
  <si>
    <t>Specific questions to ask are as follows:</t>
  </si>
  <si>
    <t>Business or Economic Activities for Women:</t>
  </si>
  <si>
    <t>Is the aim to expand, diversify or value add?</t>
  </si>
  <si>
    <t>How will the Qardan Hasana be used in the business, i.e.</t>
  </si>
  <si>
    <t>what is the reason for investment - New Enterprise start - up,</t>
  </si>
  <si>
    <t>New technology, procurement, Additional human resources</t>
  </si>
  <si>
    <t>new products, new markets, other reasons?</t>
  </si>
  <si>
    <t>Has an adequate market survey been conducted ?</t>
  </si>
  <si>
    <t xml:space="preserve">What is the Applicant’s own contribution towards the </t>
  </si>
  <si>
    <t xml:space="preserve">investment needed? </t>
  </si>
  <si>
    <t xml:space="preserve">Have resources been tapped from other sources, e.g. family, </t>
  </si>
  <si>
    <t>friends or business associates?</t>
  </si>
  <si>
    <t xml:space="preserve">investment? </t>
  </si>
  <si>
    <t xml:space="preserve">What value will this Qardan Hasana bring to the Applicant’s </t>
  </si>
  <si>
    <t xml:space="preserve">life? </t>
  </si>
  <si>
    <t>Is the requested amount appropriatefor the planned activity?</t>
  </si>
  <si>
    <t>Education:</t>
  </si>
  <si>
    <t>What is the overall objective of the proposed studies for</t>
  </si>
  <si>
    <t>which Qardan Hasana is requested?</t>
  </si>
  <si>
    <t xml:space="preserve">Why is there an interest in this particular field/institution? </t>
  </si>
  <si>
    <t>What research has been undertaken to explore other options?</t>
  </si>
  <si>
    <t>What career/s or profession/s will this study lead to?</t>
  </si>
  <si>
    <t xml:space="preserve">Does the Applicant have a clear goal in mind, or is s/he </t>
  </si>
  <si>
    <t>driven by ‘me-too-ism’?</t>
  </si>
  <si>
    <t>Does the cost commensurate with the benefits?</t>
  </si>
  <si>
    <t>Medical / Health :</t>
  </si>
  <si>
    <t>What is the nature of illness ?</t>
  </si>
  <si>
    <t>Have alternative opinions been taken to obtain complete</t>
  </si>
  <si>
    <t>relevant information?</t>
  </si>
  <si>
    <t xml:space="preserve">What is the extent of the illness, and what are the chances of </t>
  </si>
  <si>
    <t xml:space="preserve">a cure?  </t>
  </si>
  <si>
    <t xml:space="preserve">Have alternative source of treatment alternative medicines </t>
  </si>
  <si>
    <t>been explored?</t>
  </si>
  <si>
    <t>Housing :</t>
  </si>
  <si>
    <t>What consultations is the basis of which the investment</t>
  </si>
  <si>
    <t>estimates have been drawn up?</t>
  </si>
  <si>
    <t>What is the condition of the current accommodation ?</t>
  </si>
  <si>
    <t xml:space="preserve">Why is this not sufficient to meet current requirements? </t>
  </si>
  <si>
    <t>What other resources have been tapped , e.g. self, family,</t>
  </si>
  <si>
    <t>friends or other Mumineen?</t>
  </si>
  <si>
    <t xml:space="preserve"> Have alternative options or locations been explored which</t>
  </si>
  <si>
    <t>may be more viable? If it is new housing, how has the cost</t>
  </si>
  <si>
    <t>been estimated ?</t>
  </si>
  <si>
    <t xml:space="preserve">What is the quality of construction or the condition of the </t>
  </si>
  <si>
    <t>proposed house ?</t>
  </si>
  <si>
    <t>Are all legal documents in order?</t>
  </si>
  <si>
    <t>Will Applicant receive a clear title deed for the property?</t>
  </si>
  <si>
    <t>Deeni/Personal:</t>
  </si>
  <si>
    <t xml:space="preserve"> Is this expense absolutely necessary?</t>
  </si>
  <si>
    <t>Will this add to the indebtedness or financial burden of the</t>
  </si>
  <si>
    <t xml:space="preserve">Applicant and his/her family? </t>
  </si>
  <si>
    <t>Can the Applicant save this amount over a period of time ?</t>
  </si>
  <si>
    <t>Ability to Repay:</t>
  </si>
  <si>
    <t>How practical are the specified installments, given the</t>
  </si>
  <si>
    <t xml:space="preserve">purpose of Qardan Hasana is being applied for? </t>
  </si>
  <si>
    <t>Is there a need to think about customizing the repayments,</t>
  </si>
  <si>
    <t xml:space="preserve">both in terms of time period and amounts? </t>
  </si>
  <si>
    <t>How confident is the Applicant of being able to repay the</t>
  </si>
  <si>
    <t xml:space="preserve">Qardan Hasana as per the agreed installments? </t>
  </si>
  <si>
    <t xml:space="preserve">How practical is the requested buffer or grace period? </t>
  </si>
  <si>
    <r>
      <rPr>
        <b/>
        <sz val="13"/>
        <color theme="1"/>
        <rFont val="Times New Roman"/>
        <family val="1"/>
      </rPr>
      <t>Note:</t>
    </r>
    <r>
      <rPr>
        <sz val="15"/>
        <color theme="1"/>
        <rFont val="Times New Roman"/>
        <family val="1"/>
      </rPr>
      <t xml:space="preserve">It is possible to agree to a repayment schedule where </t>
    </r>
  </si>
  <si>
    <t>initial installments are lower and then gradually increased.</t>
  </si>
  <si>
    <t>Security</t>
  </si>
  <si>
    <t>Guarantors :</t>
  </si>
  <si>
    <t xml:space="preserve">What is the proposed Guarantors stand-up in the Jamaat? </t>
  </si>
  <si>
    <t xml:space="preserve">Are they capable and willing to repay amount of Qardan </t>
  </si>
  <si>
    <t>Hasana in case of default by the Applicant?</t>
  </si>
  <si>
    <t>Are they competent to guide the Applicant to fulfill his</t>
  </si>
  <si>
    <t xml:space="preserve">purpose of taking Qardan Hasana? </t>
  </si>
  <si>
    <t>Has the Applicant shared his/her concept plan with the</t>
  </si>
  <si>
    <t xml:space="preserve">Guarantors? </t>
  </si>
  <si>
    <t xml:space="preserve">Is the Guarantor capable of supervising and mentoring the </t>
  </si>
  <si>
    <t xml:space="preserve">Applicant once the Qardan Hasana is given? </t>
  </si>
  <si>
    <t>The Guarantors may be asked to accompany the Applicant at</t>
  </si>
  <si>
    <t xml:space="preserve"> the time of the interview or later. </t>
  </si>
  <si>
    <t>The Evaluation Team may contact the Guarantors when needed.</t>
  </si>
  <si>
    <t>Rehen :</t>
  </si>
  <si>
    <t>Will the Applicant be able to pledge amount/value of Rehen</t>
  </si>
  <si>
    <t>equivalent to amount of Qardan Hasana Applied ?</t>
  </si>
  <si>
    <t>In case the Applicant is unable to pledge the required Rehen,</t>
  </si>
  <si>
    <t>the Committee Members may suggest alternatives on individual</t>
  </si>
  <si>
    <t>case basis .</t>
  </si>
  <si>
    <t>Explore the form of gold that will be pledged as Rrhan. In case</t>
  </si>
  <si>
    <t>of gold bars or gold coins, which are easily en-cashable, ask</t>
  </si>
  <si>
    <t>why this is not being done?</t>
  </si>
  <si>
    <t>1. Recommended by:</t>
  </si>
  <si>
    <r>
      <rPr>
        <b/>
        <sz val="15"/>
        <color theme="1"/>
        <rFont val="Times New Roman"/>
        <family val="1"/>
      </rPr>
      <t>Core Committee</t>
    </r>
    <r>
      <rPr>
        <sz val="15"/>
        <color theme="1"/>
        <rFont val="Times New Roman"/>
        <family val="1"/>
      </rPr>
      <t xml:space="preserve"> </t>
    </r>
    <r>
      <rPr>
        <i/>
        <sz val="12"/>
        <color theme="1"/>
        <rFont val="Times New Roman"/>
        <family val="1"/>
      </rPr>
      <t>(Signature/Date)</t>
    </r>
  </si>
  <si>
    <t>Name:</t>
  </si>
  <si>
    <t>Comment:</t>
  </si>
  <si>
    <t>1. Approved by:</t>
  </si>
  <si>
    <r>
      <rPr>
        <b/>
        <sz val="15"/>
        <color theme="1"/>
        <rFont val="Times New Roman"/>
        <family val="1"/>
      </rPr>
      <t>Authority- 1</t>
    </r>
    <r>
      <rPr>
        <sz val="15"/>
        <color theme="1"/>
        <rFont val="Times New Roman"/>
        <family val="1"/>
      </rPr>
      <t xml:space="preserve"> </t>
    </r>
    <r>
      <rPr>
        <i/>
        <sz val="12"/>
        <color theme="1"/>
        <rFont val="Times New Roman"/>
        <family val="1"/>
      </rPr>
      <t>(Signature/Date)</t>
    </r>
  </si>
  <si>
    <r>
      <rPr>
        <b/>
        <sz val="15"/>
        <color theme="1"/>
        <rFont val="Times New Roman"/>
        <family val="1"/>
      </rPr>
      <t>Authority- 2</t>
    </r>
    <r>
      <rPr>
        <sz val="15"/>
        <color theme="1"/>
        <rFont val="Times New Roman"/>
        <family val="1"/>
      </rPr>
      <t xml:space="preserve"> </t>
    </r>
    <r>
      <rPr>
        <i/>
        <sz val="12"/>
        <color theme="1"/>
        <rFont val="Times New Roman"/>
        <family val="1"/>
      </rPr>
      <t>(Signature/Date)</t>
    </r>
  </si>
  <si>
    <t xml:space="preserve">OR </t>
  </si>
  <si>
    <t>Through Meeting</t>
  </si>
  <si>
    <t>Signature____________________________________</t>
  </si>
  <si>
    <t>Approval Number___________________________________________</t>
  </si>
  <si>
    <t>Name_______________________________________</t>
  </si>
  <si>
    <t>Chaired by_________________________________________________</t>
  </si>
  <si>
    <t>Designation__________________________________</t>
  </si>
  <si>
    <t>Applicant acknowledgement on System Generated Payment Voucher &amp; attached Scanned QH Payment cheque</t>
  </si>
  <si>
    <t>(Download from online after approval and Print on Rs 200 Stamp paper &amp; submit with signautures)</t>
  </si>
  <si>
    <t>NTN Certificate &amp; Income Tax returns for last 2 years</t>
  </si>
  <si>
    <t>(Take sample from office  after approval and Print on Rs 200 Stamp paper &amp; submit with signautures)</t>
  </si>
  <si>
    <t>(Download from online &amp; submit with signautures)</t>
  </si>
  <si>
    <t>(Download List from online &amp; submit with signautures)</t>
  </si>
  <si>
    <t xml:space="preserve">Previous Record of Ziyarat </t>
  </si>
  <si>
    <t>G - For Ziyarat Purpose</t>
  </si>
  <si>
    <t>Purposes of Qarzan Hasana</t>
  </si>
  <si>
    <t>QH Purpose wise Docments Required</t>
  </si>
  <si>
    <t>YOUSUFI MOHALLAH Tawfeerul Mubarak</t>
  </si>
  <si>
    <t>Hijri Date</t>
  </si>
  <si>
    <t xml:space="preserve">Miqaat </t>
  </si>
  <si>
    <t>15 Shawal</t>
  </si>
  <si>
    <t>26 Shawal</t>
  </si>
  <si>
    <t xml:space="preserve">Syedi Abdul Qadir Hakimuddin R.A </t>
  </si>
  <si>
    <t>08 zailqad</t>
  </si>
  <si>
    <t>Syedna  Fir Khan Shujauddin R.A</t>
  </si>
  <si>
    <t>Total Miqaat</t>
  </si>
  <si>
    <t xml:space="preserve">11 Zilqad </t>
  </si>
  <si>
    <t xml:space="preserve">Syedna Abdeali Saifuddin R.A </t>
  </si>
  <si>
    <t>15 Zilqad</t>
  </si>
  <si>
    <t xml:space="preserve">26 Zilqad </t>
  </si>
  <si>
    <t xml:space="preserve">Milad Syedna Tahir Saifuddin R.A </t>
  </si>
  <si>
    <t xml:space="preserve">10 Zilhaj </t>
  </si>
  <si>
    <t>15 Zilhaj</t>
  </si>
  <si>
    <t xml:space="preserve">18 Zilhaj </t>
  </si>
  <si>
    <t xml:space="preserve">Eid-e-Gadeerkhum </t>
  </si>
  <si>
    <t xml:space="preserve">15 Moharram </t>
  </si>
  <si>
    <t xml:space="preserve">17 Moharram </t>
  </si>
  <si>
    <t xml:space="preserve">Imam Ali Zainulabideen A.S </t>
  </si>
  <si>
    <t xml:space="preserve">26 Moharram </t>
  </si>
  <si>
    <t xml:space="preserve">Syedi Fakhruddin Shaheed R.A </t>
  </si>
  <si>
    <t xml:space="preserve">15 Safar </t>
  </si>
  <si>
    <t xml:space="preserve">16 Mi Raat Darees </t>
  </si>
  <si>
    <t xml:space="preserve">27 Safar </t>
  </si>
  <si>
    <t xml:space="preserve">Shadat Imam Hassan A.S </t>
  </si>
  <si>
    <t>09 R.Awwal</t>
  </si>
  <si>
    <t>Syedna Abdullah Badruddin RA</t>
  </si>
  <si>
    <t xml:space="preserve">11 R. awwal  </t>
  </si>
  <si>
    <t xml:space="preserve">Milad-un-Nabi </t>
  </si>
  <si>
    <t xml:space="preserve">13 R.awwal </t>
  </si>
  <si>
    <t>Khatm-ul-qauran</t>
  </si>
  <si>
    <t xml:space="preserve">14 R.awwal </t>
  </si>
  <si>
    <t xml:space="preserve">15 R.awwal </t>
  </si>
  <si>
    <t xml:space="preserve">16 R.awwal </t>
  </si>
  <si>
    <t xml:space="preserve">Urus Din </t>
  </si>
  <si>
    <t xml:space="preserve">Tabudaat Darees </t>
  </si>
  <si>
    <t>03 R.akhir</t>
  </si>
  <si>
    <t xml:space="preserve">10 R.Akhir </t>
  </si>
  <si>
    <t xml:space="preserve">Milad Imam-u-Zaman </t>
  </si>
  <si>
    <t xml:space="preserve">15 R.Akhir </t>
  </si>
  <si>
    <t xml:space="preserve">19 R.Akhir </t>
  </si>
  <si>
    <t xml:space="preserve">Milad Raat </t>
  </si>
  <si>
    <t xml:space="preserve">20 R.Akhir </t>
  </si>
  <si>
    <t xml:space="preserve">Milad Din </t>
  </si>
  <si>
    <t xml:space="preserve">09 J.awwal </t>
  </si>
  <si>
    <t xml:space="preserve">Wafat Maulatana Fatema-tus-Zahra A.S </t>
  </si>
  <si>
    <t xml:space="preserve">15 J.awwal </t>
  </si>
  <si>
    <t>15 J.Akhir</t>
  </si>
  <si>
    <t>22 J.Akhir</t>
  </si>
  <si>
    <t xml:space="preserve">Syedna Ismail Badruddin A.S </t>
  </si>
  <si>
    <t>26 J.Akhir</t>
  </si>
  <si>
    <t xml:space="preserve">Syedna Qutbuddin Shaheed </t>
  </si>
  <si>
    <t>28 J.Akhir</t>
  </si>
  <si>
    <t xml:space="preserve">Syedna Mohammad Badruddin </t>
  </si>
  <si>
    <t xml:space="preserve">03 Rajab </t>
  </si>
  <si>
    <t xml:space="preserve">Syedna Noor Mohammad Nooruddin </t>
  </si>
  <si>
    <t xml:space="preserve">06 Rajab </t>
  </si>
  <si>
    <t xml:space="preserve">Syedna Shk Adam Safiuddin </t>
  </si>
  <si>
    <t xml:space="preserve">11 Rajab </t>
  </si>
  <si>
    <t xml:space="preserve">Milad Maulana Ali </t>
  </si>
  <si>
    <t xml:space="preserve">13  Rajab </t>
  </si>
  <si>
    <t xml:space="preserve">Maulatana Zainab </t>
  </si>
  <si>
    <t xml:space="preserve">15 Rajab </t>
  </si>
  <si>
    <t xml:space="preserve">16 Rajab </t>
  </si>
  <si>
    <t xml:space="preserve">17 Rajab </t>
  </si>
  <si>
    <t xml:space="preserve">18 Rajab </t>
  </si>
  <si>
    <t xml:space="preserve">Syedna Tahir Saifuddin R.A  Night </t>
  </si>
  <si>
    <t xml:space="preserve">19 Rajab </t>
  </si>
  <si>
    <t xml:space="preserve">Syedna Tahir Saifuddin R.A  Day </t>
  </si>
  <si>
    <t xml:space="preserve">27 Rajab </t>
  </si>
  <si>
    <t xml:space="preserve">Yaum-ul-Mabas Day </t>
  </si>
  <si>
    <t xml:space="preserve">15 Shaban </t>
  </si>
  <si>
    <t xml:space="preserve">21 Shaban </t>
  </si>
  <si>
    <t xml:space="preserve">Maulatana Harat-ul-maleka </t>
  </si>
  <si>
    <t>Full Year 12 Months</t>
  </si>
  <si>
    <t>15 Shahrullah</t>
  </si>
  <si>
    <t>Syedna Dawood Bin Qutb shah / 16 Mi Darres</t>
  </si>
  <si>
    <t>Total</t>
  </si>
  <si>
    <t>Amount</t>
  </si>
  <si>
    <t>Cheque Number</t>
  </si>
  <si>
    <t xml:space="preserve">1 Moharram </t>
  </si>
  <si>
    <t>Ashara Mubaraka</t>
  </si>
  <si>
    <t>Day</t>
  </si>
  <si>
    <t>English Date</t>
  </si>
  <si>
    <t>19 Shahrullah</t>
  </si>
  <si>
    <t>Shadat Maulana Ali AS</t>
  </si>
  <si>
    <t>Lailatul Qadr</t>
  </si>
  <si>
    <t xml:space="preserve">          3. Cheque must be from bank account in the name of person contributing. Refund will be made in same name</t>
  </si>
  <si>
    <t>Advances / deposit</t>
  </si>
  <si>
    <t xml:space="preserve">Cartage </t>
  </si>
  <si>
    <t>(As per Sheet No 4 attached)</t>
  </si>
  <si>
    <t>Rehan Return Ackownloedgemnt</t>
  </si>
  <si>
    <t>Signature</t>
  </si>
  <si>
    <t>Guarantors PDC Return Achknowledgement No of Cheques [   ]</t>
  </si>
  <si>
    <t>Creditors to Sales %</t>
  </si>
  <si>
    <t xml:space="preserve">Debtors to Sales % </t>
  </si>
  <si>
    <t>Sales Increse %</t>
  </si>
  <si>
    <t>Expenses Increase %</t>
  </si>
  <si>
    <t>Net Profie Increase %</t>
  </si>
  <si>
    <t>Personal Expenses Increae %</t>
  </si>
  <si>
    <t>Drawing to Profit %</t>
  </si>
  <si>
    <t>Family Members -&gt;</t>
  </si>
  <si>
    <t>increase % -&gt;</t>
  </si>
  <si>
    <t>2017 Incresae % over 2016 -&gt;</t>
  </si>
  <si>
    <t>Gross Profit Increase</t>
  </si>
  <si>
    <t>Business Expenses Increase</t>
  </si>
  <si>
    <t xml:space="preserve">Net Profit Increasae </t>
  </si>
  <si>
    <t xml:space="preserve">Personal Expenses Increase </t>
  </si>
  <si>
    <t>Net Increase in Capital</t>
  </si>
  <si>
    <t>Personal expenses</t>
  </si>
  <si>
    <t>zainsunel@gmail.com</t>
  </si>
  <si>
    <t>M-4 Burhani Garden, opp haqqani chowk Gari Khata</t>
  </si>
  <si>
    <t xml:space="preserve">Name with ITS No </t>
  </si>
  <si>
    <t>Personal Exp</t>
  </si>
  <si>
    <t>Ratio Analysis</t>
  </si>
  <si>
    <t>Net Surplus /  (Deficit)</t>
  </si>
  <si>
    <t>Qardan Hasana cheques for Business purpose will only be issued in the name of Business</t>
  </si>
  <si>
    <t>Safai Chithi  for Qardan Hasana, generated by Tanzeem from ITS System</t>
  </si>
  <si>
    <t xml:space="preserve">Hospitals Bills / Expenses Details / Quotation </t>
  </si>
  <si>
    <t>Ziyaarat Quotation / Confirmation from Ziarat Tour operator</t>
  </si>
  <si>
    <t>Documentary Evidance to Support Qaraz Requirment</t>
  </si>
  <si>
    <t>B-09</t>
  </si>
  <si>
    <t>CNIC copy of Applicant</t>
  </si>
  <si>
    <t>All Documents are complete. Verified by Trustee (Before QH Cheque issue)</t>
  </si>
  <si>
    <t>Qarzan Hasana Master Check List - For YMTM Office use</t>
  </si>
  <si>
    <t xml:space="preserve"> SHABBIRABAD BLOCK B, KARACHI</t>
  </si>
  <si>
    <t>System updation of post approval formalites</t>
  </si>
  <si>
    <t>Submission Date</t>
  </si>
  <si>
    <t>Date</t>
  </si>
  <si>
    <t>Online Upload Date</t>
  </si>
  <si>
    <t>Purpose of QH:</t>
  </si>
  <si>
    <t>System Interview Date_______________</t>
  </si>
  <si>
    <t>Date / Time_____________</t>
  </si>
  <si>
    <t>Checked Document sin File Yes / No</t>
  </si>
  <si>
    <t>Checked Document Uploaded  Yes / No</t>
  </si>
  <si>
    <t>Sf No________</t>
  </si>
  <si>
    <t>Folder No____________</t>
  </si>
  <si>
    <t>Z - Additional Documents</t>
  </si>
  <si>
    <t>Z-01</t>
  </si>
  <si>
    <t>Z-02</t>
  </si>
  <si>
    <t>Z-03</t>
  </si>
  <si>
    <t>Please attach any other documents, if necessary,  to Substantiate requirement of QH</t>
  </si>
  <si>
    <t>CNIC copy all Guarantors    (Nos of Guarantors)  [   ]</t>
  </si>
  <si>
    <t>Online Interview Date</t>
  </si>
  <si>
    <t>1024-bm@bankalhabib.com</t>
  </si>
  <si>
    <t>Guarantors Guidelines</t>
  </si>
  <si>
    <t>ITS  No</t>
  </si>
  <si>
    <r>
      <t xml:space="preserve">Qarzan Hasna Araz in </t>
    </r>
    <r>
      <rPr>
        <b/>
        <sz val="20"/>
        <color indexed="8"/>
        <rFont val="Garamond"/>
        <family val="1"/>
      </rPr>
      <t>HUSSAIN SCHEME</t>
    </r>
    <r>
      <rPr>
        <b/>
        <sz val="16"/>
        <color indexed="8"/>
        <rFont val="Garamond"/>
        <family val="1"/>
      </rPr>
      <t xml:space="preserve">    </t>
    </r>
    <r>
      <rPr>
        <b/>
        <sz val="25"/>
        <color indexed="8"/>
        <rFont val="Garamond"/>
        <family val="1"/>
      </rPr>
      <t>1440-1441</t>
    </r>
  </si>
  <si>
    <r>
      <t xml:space="preserve">SF No    </t>
    </r>
    <r>
      <rPr>
        <b/>
        <sz val="25"/>
        <color indexed="8"/>
        <rFont val="Garamond"/>
        <family val="1"/>
      </rPr>
      <t xml:space="preserve">  </t>
    </r>
  </si>
  <si>
    <t>Eid-ul-adha</t>
  </si>
  <si>
    <t>Syedna Hatim R.A Syedna Burhanuddin RA/16 mi Raat</t>
  </si>
  <si>
    <t>Urus Raat  / 16 mi Raat Darees</t>
  </si>
  <si>
    <t>17 R.awwal</t>
  </si>
  <si>
    <t>19 R.awwal</t>
  </si>
  <si>
    <t>24 R.awwal</t>
  </si>
  <si>
    <t>26 R.awwal</t>
  </si>
  <si>
    <t>01-R.akhir</t>
  </si>
  <si>
    <t>22 Shahrullah</t>
  </si>
  <si>
    <t>30 Shahrullah</t>
  </si>
  <si>
    <t>Eidul Fitr Raat</t>
  </si>
  <si>
    <t>Monthly Cheques</t>
  </si>
  <si>
    <t>Note:   1. Submit 12 monthly PDC in Lailatul Qadr for Hussain Scheme Qarzan Hasana to take 53 Miqaat Qarzan Hasana giving Barkaat in full year</t>
  </si>
  <si>
    <t xml:space="preserve">          2. Twelve Monthly Cheque to be issued in name of YOUSUFI MOHALLA TAWFEERUL MUBARAK</t>
  </si>
  <si>
    <t>Bank Name</t>
  </si>
  <si>
    <t>Branch</t>
  </si>
  <si>
    <t>Misceleneous</t>
  </si>
  <si>
    <t>Profit sharing</t>
  </si>
  <si>
    <t>Salary</t>
  </si>
  <si>
    <t>electricity telopne internet</t>
  </si>
  <si>
    <t>Monthly</t>
  </si>
  <si>
    <t xml:space="preserve">          2. 12 Monthly Cheque to be issued in name of Yousufi Mohalla Tawfeerul Mubarak</t>
  </si>
  <si>
    <t>Note:   1. Submit 12 monthly PDC in Ashara for Hussain Scheme Qarzan Hasana to take 53 Miqaat Qarzan Hasana giving Barkaat in full year</t>
  </si>
  <si>
    <r>
      <t xml:space="preserve">Qarzan Hasana Araz in </t>
    </r>
    <r>
      <rPr>
        <b/>
        <sz val="20"/>
        <color indexed="8"/>
        <rFont val="Garamond"/>
        <family val="1"/>
      </rPr>
      <t>HUSSAIN SCHEME</t>
    </r>
    <r>
      <rPr>
        <b/>
        <sz val="16"/>
        <color indexed="8"/>
        <rFont val="Garamond"/>
        <family val="1"/>
      </rPr>
      <t xml:space="preserve">    </t>
    </r>
    <r>
      <rPr>
        <b/>
        <sz val="25"/>
        <color indexed="8"/>
        <rFont val="Garamond"/>
        <family val="1"/>
      </rPr>
      <t>Ashara 1441</t>
    </r>
  </si>
  <si>
    <t>Hussain Scheme Miqaat Contributin Calender (From Shahrullah)</t>
  </si>
  <si>
    <t>Hussain Scheme Miqaat Contributin Calender (From Ashara)</t>
  </si>
  <si>
    <t>ymtmkhi@gmail.com</t>
  </si>
  <si>
    <t>QH Repayment Monthly PDCs of 5th every month Nos [   ]</t>
  </si>
  <si>
    <t>Rehen Certificate &amp; Packet Deposit  Certificate No [           ]</t>
  </si>
  <si>
    <t>For Online Application by the applicant,  Pls submit / upload Online documents within 3 days.</t>
  </si>
  <si>
    <r>
      <t xml:space="preserve">Business Balance Sheet, Income Statement,Cash Flow statement &amp; Personal Expenses of </t>
    </r>
    <r>
      <rPr>
        <b/>
        <sz val="11"/>
        <color theme="1"/>
        <rFont val="Arial"/>
        <family val="2"/>
      </rPr>
      <t xml:space="preserve">Actual last 2 Years </t>
    </r>
    <r>
      <rPr>
        <sz val="11"/>
        <color theme="1"/>
        <rFont val="Arial"/>
        <family val="2"/>
      </rPr>
      <t xml:space="preserve">and </t>
    </r>
    <r>
      <rPr>
        <b/>
        <sz val="11"/>
        <color theme="1"/>
        <rFont val="Arial"/>
        <family val="2"/>
      </rPr>
      <t xml:space="preserve">Projected for next 12 months </t>
    </r>
    <r>
      <rPr>
        <sz val="11"/>
        <color theme="1"/>
        <rFont val="Arial"/>
        <family val="2"/>
      </rPr>
      <t>(for Qarzan Hasana amount exceeding Rs 1,000,000 dully signed)</t>
    </r>
  </si>
  <si>
    <t>Partnership Deed with CNIC and ITS Copy of Partners (if applied by Partnership Firm)</t>
  </si>
  <si>
    <t>Letter of Acceptance of admission /Offer of admission University / College etc</t>
  </si>
  <si>
    <t>Miqat Details / Registration  (if applicable)</t>
  </si>
  <si>
    <t>Does the Applicant have a positive standingin the</t>
  </si>
  <si>
    <t>How much are sales likely to grow as a result of this investment</t>
  </si>
  <si>
    <t>Meeting Date________________________________________________</t>
  </si>
  <si>
    <t>For Preparation of Financial Statements &amp; Projections</t>
  </si>
  <si>
    <t>http://ymtm-docs.herokuapp.com</t>
  </si>
  <si>
    <t>To See online list of documents reuired purpose wise pls visit at :</t>
  </si>
  <si>
    <t>Name with ITS No</t>
  </si>
  <si>
    <t>Business Plan</t>
  </si>
  <si>
    <t>Action Plan : (What is your action plan to achieve the above growth?)</t>
  </si>
  <si>
    <t>How do you plan to grow your business?</t>
  </si>
  <si>
    <r>
      <t>5.</t>
    </r>
    <r>
      <rPr>
        <b/>
        <sz val="7"/>
        <color rgb="FFFF0000"/>
        <rFont val="Times New Roman"/>
        <family val="1"/>
      </rPr>
      <t xml:space="preserve">   </t>
    </r>
    <r>
      <rPr>
        <b/>
        <sz val="16"/>
        <color rgb="FFFF0000"/>
        <rFont val="Palatino Linotype"/>
        <family val="1"/>
      </rPr>
      <t>Future</t>
    </r>
  </si>
  <si>
    <t>Threats</t>
  </si>
  <si>
    <t>Opportunities</t>
  </si>
  <si>
    <t>Weaknesses</t>
  </si>
  <si>
    <t>Strengths</t>
  </si>
  <si>
    <t>(Conduct SWOT analysis considering your products, competitors, market, shop location, HR, skillset, experience, assets etc.)</t>
  </si>
  <si>
    <r>
      <t>4.</t>
    </r>
    <r>
      <rPr>
        <b/>
        <sz val="7"/>
        <color rgb="FFFF0000"/>
        <rFont val="Times New Roman"/>
        <family val="1"/>
      </rPr>
      <t xml:space="preserve">   </t>
    </r>
    <r>
      <rPr>
        <b/>
        <sz val="16"/>
        <color rgb="FFFF0000"/>
        <rFont val="Palatino Linotype"/>
        <family val="1"/>
      </rPr>
      <t xml:space="preserve">SWOT Analysis </t>
    </r>
  </si>
  <si>
    <t>Details of any other debt?</t>
  </si>
  <si>
    <t>Purpose</t>
  </si>
  <si>
    <t>If Qardan Hasana then is the repayment complete? If No, then mention pending amount.</t>
  </si>
  <si>
    <t>Type Qarzan Hasana/Enayat</t>
  </si>
  <si>
    <r>
      <t>o</t>
    </r>
    <r>
      <rPr>
        <sz val="7"/>
        <color theme="1"/>
        <rFont val="Times New Roman"/>
        <family val="1"/>
      </rPr>
      <t xml:space="preserve">   </t>
    </r>
    <r>
      <rPr>
        <sz val="10"/>
        <color theme="1"/>
        <rFont val="Verdana"/>
        <family val="2"/>
      </rPr>
      <t>Yes    o   No</t>
    </r>
  </si>
  <si>
    <t>Have you taken any financial assistance previously?</t>
  </si>
  <si>
    <r>
      <t>3.3.</t>
    </r>
    <r>
      <rPr>
        <b/>
        <sz val="7"/>
        <color rgb="FFFF0000"/>
        <rFont val="Times New Roman"/>
        <family val="1"/>
      </rPr>
      <t xml:space="preserve">     </t>
    </r>
    <r>
      <rPr>
        <b/>
        <sz val="12"/>
        <color rgb="FFFF0000"/>
        <rFont val="Verdana"/>
        <family val="2"/>
      </rPr>
      <t>Previous Financial Assistance Details</t>
    </r>
  </si>
  <si>
    <t>Net Surplus / (Deficit)</t>
  </si>
  <si>
    <t>Less Personal Expenses</t>
  </si>
  <si>
    <t xml:space="preserve">Net Profit </t>
  </si>
  <si>
    <t>Sales &amp; Other Income</t>
  </si>
  <si>
    <t>Capital</t>
  </si>
  <si>
    <r>
      <t>3.2.</t>
    </r>
    <r>
      <rPr>
        <b/>
        <sz val="7"/>
        <color rgb="FFFF0000"/>
        <rFont val="Times New Roman"/>
        <family val="1"/>
      </rPr>
      <t xml:space="preserve">     </t>
    </r>
    <r>
      <rPr>
        <b/>
        <sz val="12"/>
        <color rgb="FFFF0000"/>
        <rFont val="Verdana"/>
        <family val="2"/>
      </rPr>
      <t>Business Revenue Details</t>
    </r>
  </si>
  <si>
    <r>
      <t>C.</t>
    </r>
    <r>
      <rPr>
        <b/>
        <sz val="7"/>
        <color theme="1"/>
        <rFont val="Times New Roman"/>
        <family val="1"/>
      </rPr>
      <t xml:space="preserve">    </t>
    </r>
    <r>
      <rPr>
        <b/>
        <sz val="12"/>
        <color theme="1"/>
        <rFont val="Garamond"/>
        <family val="1"/>
      </rPr>
      <t>Surplus/Deficit Amount (A-B)</t>
    </r>
  </si>
  <si>
    <r>
      <t>B.</t>
    </r>
    <r>
      <rPr>
        <b/>
        <sz val="7"/>
        <color theme="1"/>
        <rFont val="Times New Roman"/>
        <family val="1"/>
      </rPr>
      <t xml:space="preserve">    </t>
    </r>
    <r>
      <rPr>
        <b/>
        <sz val="12"/>
        <color theme="1"/>
        <rFont val="Garamond"/>
        <family val="1"/>
      </rPr>
      <t>Total Expenses of the Family (Per Month)</t>
    </r>
  </si>
  <si>
    <t>List of Expenses</t>
  </si>
  <si>
    <r>
      <t>A.</t>
    </r>
    <r>
      <rPr>
        <b/>
        <sz val="7"/>
        <color rgb="FF000000"/>
        <rFont val="Times New Roman"/>
        <family val="1"/>
      </rPr>
      <t xml:space="preserve">    </t>
    </r>
    <r>
      <rPr>
        <b/>
        <sz val="12"/>
        <color rgb="FF000000"/>
        <rFont val="Garamond"/>
        <family val="1"/>
      </rPr>
      <t>Total Income of the Family (Per Month)</t>
    </r>
  </si>
  <si>
    <t>Sources of Income</t>
  </si>
  <si>
    <r>
      <t>3.1.</t>
    </r>
    <r>
      <rPr>
        <b/>
        <sz val="7"/>
        <color rgb="FFFF0000"/>
        <rFont val="Times New Roman"/>
        <family val="1"/>
      </rPr>
      <t xml:space="preserve">     </t>
    </r>
    <r>
      <rPr>
        <b/>
        <sz val="12"/>
        <color rgb="FFFF0000"/>
        <rFont val="Verdana"/>
        <family val="2"/>
      </rPr>
      <t>Household Budget</t>
    </r>
  </si>
  <si>
    <t>This section includes your household budget, business cash flow and business revenue details. You need to balance your household and business budgets and further, plan to increase your business income.</t>
  </si>
  <si>
    <r>
      <t>3.</t>
    </r>
    <r>
      <rPr>
        <b/>
        <sz val="7"/>
        <color rgb="FFC00000"/>
        <rFont val="Times New Roman"/>
        <family val="1"/>
      </rPr>
      <t xml:space="preserve">   </t>
    </r>
    <r>
      <rPr>
        <b/>
        <sz val="16"/>
        <color rgb="FFC00000"/>
        <rFont val="Palatino Linotype"/>
        <family val="1"/>
      </rPr>
      <t>Finance</t>
    </r>
  </si>
  <si>
    <t xml:space="preserve">How will you attract more customers?  </t>
  </si>
  <si>
    <t xml:space="preserve">Who are your customers? </t>
  </si>
  <si>
    <t xml:space="preserve">This section includes market analysis and marketing plan for your business.  The market analysis helps you segment your customers – who they are (characteristics, geographic locations, demographic, likes and preferences etc) and what do they buy from you. The marketing plan helps you to reach to your customers and motivate them to buy from you. </t>
  </si>
  <si>
    <r>
      <t>2.</t>
    </r>
    <r>
      <rPr>
        <b/>
        <sz val="7"/>
        <color rgb="FFC00000"/>
        <rFont val="Times New Roman"/>
        <family val="1"/>
      </rPr>
      <t xml:space="preserve">   </t>
    </r>
    <r>
      <rPr>
        <b/>
        <sz val="16"/>
        <color rgb="FFC00000"/>
        <rFont val="Palatino Linotype"/>
        <family val="1"/>
      </rPr>
      <t>Market</t>
    </r>
  </si>
  <si>
    <t>What products do you sell?</t>
  </si>
  <si>
    <t>Established Since (No. of Years):</t>
  </si>
  <si>
    <t>Business Location:</t>
  </si>
  <si>
    <t>Business Name:</t>
  </si>
  <si>
    <t xml:space="preserve">This section gives a general overview about your business such as name, business location, business age and products offered. </t>
  </si>
  <si>
    <r>
      <t>1.</t>
    </r>
    <r>
      <rPr>
        <b/>
        <sz val="7"/>
        <color rgb="FFC00000"/>
        <rFont val="Times New Roman"/>
        <family val="1"/>
      </rPr>
      <t xml:space="preserve">   </t>
    </r>
    <r>
      <rPr>
        <b/>
        <sz val="16"/>
        <color rgb="FFC00000"/>
        <rFont val="Palatino Linotype"/>
        <family val="1"/>
      </rPr>
      <t>Business</t>
    </r>
  </si>
  <si>
    <t xml:space="preserve">Macro Business Plan </t>
  </si>
  <si>
    <t>Business Plan,Feashibilty Report,Detailed briefing note of purpose of Qarzan Hasana</t>
  </si>
  <si>
    <t>Fax-&gt;</t>
  </si>
  <si>
    <t>(For Details Refer Sheet No 9 Income Statement)</t>
  </si>
  <si>
    <t>(For Details Refer Sheet No 8 Personal Expenses)</t>
  </si>
  <si>
    <t>Other sources of income (Pls specify)</t>
  </si>
  <si>
    <t>Index of Standard Documents</t>
  </si>
  <si>
    <t>(Source Sheet No 9 &amp; 10)</t>
  </si>
  <si>
    <t>If Qarzan Hasana Repayment from Salary :</t>
  </si>
  <si>
    <t>If Qarzan Hasana Repayment from Business :</t>
  </si>
  <si>
    <t>Cash Flow Actual &amp; Projected (Auto calculated)</t>
  </si>
  <si>
    <t xml:space="preserve">Agreement of Sale / Memorandum of Understanding &amp; Property documents </t>
  </si>
  <si>
    <t>A - NOTE (Please read carefully and complete all requirements)</t>
  </si>
  <si>
    <t>Template is available given in this file for Actual &amp; Projected Income statement, Balance Sheet,Personal Expenses &amp; Cash flow,</t>
  </si>
  <si>
    <t>Minimum One week gap is required for repeat Qarzan hasana application from any institution previously taken</t>
  </si>
  <si>
    <r>
      <t>Guarantors cheques open dated from each Guarantors from his personal bank account (</t>
    </r>
    <r>
      <rPr>
        <b/>
        <sz val="11"/>
        <color theme="1"/>
        <rFont val="Arial"/>
        <family val="2"/>
      </rPr>
      <t>3 cheque</t>
    </r>
    <r>
      <rPr>
        <sz val="11"/>
        <color theme="1"/>
        <rFont val="Arial"/>
        <family val="2"/>
      </rPr>
      <t xml:space="preserve">s for 3 instalments and </t>
    </r>
    <r>
      <rPr>
        <b/>
        <sz val="11"/>
        <color theme="1"/>
        <rFont val="Arial"/>
        <family val="2"/>
      </rPr>
      <t>4th cheque</t>
    </r>
    <r>
      <rPr>
        <sz val="11"/>
        <color theme="1"/>
        <rFont val="Arial"/>
        <family val="2"/>
      </rPr>
      <t xml:space="preserve">  for balance amount)</t>
    </r>
  </si>
  <si>
    <t>Guarantors must be from Yousufi Mohalla</t>
  </si>
  <si>
    <t>Current Pay slip of self and other family members (Who will repay QH)</t>
  </si>
  <si>
    <r>
      <t xml:space="preserve">Personal Cash Flow and Personal Expenses, </t>
    </r>
    <r>
      <rPr>
        <b/>
        <sz val="11"/>
        <color theme="1"/>
        <rFont val="Arial"/>
        <family val="2"/>
      </rPr>
      <t xml:space="preserve">Actual Last 2 years </t>
    </r>
    <r>
      <rPr>
        <sz val="11"/>
        <color theme="1"/>
        <rFont val="Arial"/>
        <family val="2"/>
      </rPr>
      <t xml:space="preserve">and </t>
    </r>
    <r>
      <rPr>
        <b/>
        <sz val="11"/>
        <color theme="1"/>
        <rFont val="Arial"/>
        <family val="2"/>
      </rPr>
      <t>Projected for next 12 Months</t>
    </r>
  </si>
  <si>
    <t>Prospectus &amp; Fees and other expenses Details / Fee challan</t>
  </si>
  <si>
    <t>Mumineen can apply for Qaran Hasana amount for upto Rs. 60 lacs from Yousufi Mohalla Tawfeerul Mubarak</t>
  </si>
  <si>
    <t>After the profile is approved, you may fill out a Qardan Application Form Upload Online required documents as per purpose of Qarzan hasana (list attached sheet No 4)</t>
  </si>
  <si>
    <t>After uploading complete required documents, The Trustees will call you for interview to discuss your application3. You will recive interview call on email which needs to be accepted by you on same email</t>
  </si>
  <si>
    <t xml:space="preserve">After the interview, the trustees will deliberate on your application and your application will be submitted in Trustees meeting for final decision </t>
  </si>
  <si>
    <t>Once the application has been approved in Trustees Meeting , you can print set of documents from Online system for : 1. Guarantee bond, 2. Pledge Agreement 3. Application Form 4. Repayment PDC scheduel (1 &amp; 2 on Rs 200 Stamp paper)</t>
  </si>
  <si>
    <t>On Recipets of all required docuemnts including your and Guarantors PDC, Rehen etc, QH Cheque will be issued withing 3 working days</t>
  </si>
  <si>
    <t>For Assisstance in processing of Qarzan Hasana application, persons as per attached list in sheet no 3 can be contacted</t>
  </si>
  <si>
    <t>Mr Mohammad Aamir</t>
  </si>
  <si>
    <t>0335 3035987</t>
  </si>
  <si>
    <r>
      <t xml:space="preserve">For Qarzan Hasana upto </t>
    </r>
    <r>
      <rPr>
        <b/>
        <sz val="11"/>
        <color theme="1"/>
        <rFont val="Arial"/>
        <family val="2"/>
      </rPr>
      <t xml:space="preserve"> Rs 1,500,000 Two </t>
    </r>
    <r>
      <rPr>
        <sz val="11"/>
        <color theme="1"/>
        <rFont val="Arial"/>
        <family val="2"/>
      </rPr>
      <t xml:space="preserve">Guarantors, for Qarzan Hasana Exceeding </t>
    </r>
    <r>
      <rPr>
        <b/>
        <sz val="11"/>
        <color theme="1"/>
        <rFont val="Arial"/>
        <family val="2"/>
      </rPr>
      <t>Rs 1,500,00 and up  to 2,500,000  Three</t>
    </r>
    <r>
      <rPr>
        <sz val="11"/>
        <color theme="1"/>
        <rFont val="Arial"/>
        <family val="2"/>
      </rPr>
      <t xml:space="preserve"> Guarantors and Qarzan Hasana </t>
    </r>
    <r>
      <rPr>
        <b/>
        <sz val="11"/>
        <color theme="1"/>
        <rFont val="Arial"/>
        <family val="2"/>
      </rPr>
      <t>Exceeding 2,500,000 Four</t>
    </r>
    <r>
      <rPr>
        <sz val="11"/>
        <color theme="1"/>
        <rFont val="Arial"/>
        <family val="2"/>
      </rPr>
      <t xml:space="preserve"> Gurantors will be required</t>
    </r>
  </si>
  <si>
    <t>Evaluation Form  updation online</t>
  </si>
  <si>
    <t>All Documents are complete. Verified by Trustee (Before Interview upto sno 5)</t>
  </si>
  <si>
    <t xml:space="preserve">2021 Amount (In Rs.) </t>
  </si>
  <si>
    <t>Total Net Inome</t>
  </si>
  <si>
    <t>Hussain Ghaniwala</t>
  </si>
  <si>
    <t>0331 3917730</t>
  </si>
  <si>
    <r>
      <t xml:space="preserve">For any assistance Please visit Taufeerul Mubarak Office 1st  floor Tanzeem committee office. Contact  </t>
    </r>
    <r>
      <rPr>
        <b/>
        <sz val="11"/>
        <color theme="1"/>
        <rFont val="Arial"/>
        <family val="2"/>
      </rPr>
      <t>Hussain Ghaniwala 0331-3917730</t>
    </r>
  </si>
</sst>
</file>

<file path=xl/styles.xml><?xml version="1.0" encoding="utf-8"?>
<styleSheet xmlns="http://schemas.openxmlformats.org/spreadsheetml/2006/main">
  <numFmts count="4">
    <numFmt numFmtId="43" formatCode="_(* #,##0.00_);_(* \(#,##0.00\);_(* &quot;-&quot;??_);_(@_)"/>
    <numFmt numFmtId="164" formatCode="_-* #,##0.00_-;\-* #,##0.00_-;_-* &quot;-&quot;??_-;_-@_-"/>
    <numFmt numFmtId="165" formatCode="_(* #,##0_);_(* \(#,##0\);_(* &quot;-&quot;??_);_(@_)"/>
    <numFmt numFmtId="166" formatCode="_-* #,##0_-;\-* #,##0_-;_-* &quot;-&quot;??_-;_-@_-"/>
  </numFmts>
  <fonts count="88">
    <font>
      <sz val="11"/>
      <color theme="1"/>
      <name val="Calibri"/>
      <family val="2"/>
      <scheme val="minor"/>
    </font>
    <font>
      <sz val="11"/>
      <color theme="1"/>
      <name val="Calibri"/>
      <family val="2"/>
      <scheme val="minor"/>
    </font>
    <font>
      <b/>
      <sz val="11"/>
      <color theme="1"/>
      <name val="Calibri"/>
      <family val="2"/>
      <scheme val="minor"/>
    </font>
    <font>
      <b/>
      <sz val="22"/>
      <color theme="1"/>
      <name val="Algerian"/>
      <family val="5"/>
    </font>
    <font>
      <b/>
      <sz val="11"/>
      <color theme="1"/>
      <name val="Times New Roman"/>
      <family val="1"/>
    </font>
    <font>
      <b/>
      <sz val="24"/>
      <color theme="1"/>
      <name val="Calibri"/>
      <family val="2"/>
      <scheme val="minor"/>
    </font>
    <font>
      <b/>
      <u/>
      <sz val="16"/>
      <color theme="1"/>
      <name val="Calibri"/>
      <family val="2"/>
      <scheme val="minor"/>
    </font>
    <font>
      <u/>
      <sz val="11"/>
      <color theme="1"/>
      <name val="Calibri"/>
      <family val="2"/>
      <scheme val="minor"/>
    </font>
    <font>
      <b/>
      <sz val="14"/>
      <color theme="1"/>
      <name val="Calibri"/>
      <family val="2"/>
      <scheme val="minor"/>
    </font>
    <font>
      <sz val="14"/>
      <color theme="1"/>
      <name val="Calibri"/>
      <family val="2"/>
      <scheme val="minor"/>
    </font>
    <font>
      <sz val="11"/>
      <color theme="1"/>
      <name val="Arial"/>
      <family val="2"/>
    </font>
    <font>
      <b/>
      <sz val="18"/>
      <color theme="1"/>
      <name val="Algerian"/>
      <family val="5"/>
    </font>
    <font>
      <sz val="18"/>
      <color theme="1"/>
      <name val="Algerian"/>
      <family val="5"/>
    </font>
    <font>
      <sz val="11"/>
      <color theme="1"/>
      <name val="Times New Roman"/>
      <family val="1"/>
    </font>
    <font>
      <b/>
      <u/>
      <sz val="12"/>
      <color theme="1"/>
      <name val="Calibri"/>
      <family val="2"/>
      <scheme val="minor"/>
    </font>
    <font>
      <u/>
      <sz val="12"/>
      <color theme="1"/>
      <name val="Calibri"/>
      <family val="2"/>
      <scheme val="minor"/>
    </font>
    <font>
      <b/>
      <u/>
      <sz val="11"/>
      <color theme="1"/>
      <name val="Arial"/>
      <family val="2"/>
    </font>
    <font>
      <b/>
      <sz val="10"/>
      <color theme="1"/>
      <name val="Arial"/>
      <family val="2"/>
    </font>
    <font>
      <b/>
      <sz val="11"/>
      <color theme="1"/>
      <name val="Arial"/>
      <family val="2"/>
    </font>
    <font>
      <u/>
      <sz val="11"/>
      <color theme="1"/>
      <name val="Arial"/>
      <family val="2"/>
    </font>
    <font>
      <sz val="12"/>
      <color theme="1"/>
      <name val="Arial"/>
      <family val="2"/>
    </font>
    <font>
      <sz val="18"/>
      <color theme="1"/>
      <name val="Calibri"/>
      <family val="2"/>
      <scheme val="minor"/>
    </font>
    <font>
      <b/>
      <sz val="18"/>
      <color theme="1"/>
      <name val="Calibri"/>
      <family val="2"/>
      <scheme val="minor"/>
    </font>
    <font>
      <sz val="10"/>
      <color theme="1"/>
      <name val="Times New Roman"/>
      <family val="1"/>
    </font>
    <font>
      <b/>
      <sz val="10"/>
      <color theme="1"/>
      <name val="Times New Roman"/>
      <family val="1"/>
    </font>
    <font>
      <b/>
      <sz val="12"/>
      <color theme="1"/>
      <name val="Calibri"/>
      <family val="2"/>
      <scheme val="minor"/>
    </font>
    <font>
      <sz val="16"/>
      <color theme="1"/>
      <name val="Calibri"/>
      <family val="2"/>
      <scheme val="minor"/>
    </font>
    <font>
      <sz val="22"/>
      <color theme="1"/>
      <name val="Calibri"/>
      <family val="2"/>
      <scheme val="minor"/>
    </font>
    <font>
      <sz val="26"/>
      <color theme="1"/>
      <name val="Calibri"/>
      <family val="2"/>
      <scheme val="minor"/>
    </font>
    <font>
      <b/>
      <sz val="16"/>
      <color theme="1"/>
      <name val="Calibri"/>
      <family val="2"/>
      <scheme val="minor"/>
    </font>
    <font>
      <u/>
      <sz val="11"/>
      <color theme="10"/>
      <name val="Calibri"/>
      <family val="2"/>
      <scheme val="minor"/>
    </font>
    <font>
      <b/>
      <u/>
      <sz val="18"/>
      <color theme="10"/>
      <name val="Calibri"/>
      <family val="2"/>
      <scheme val="minor"/>
    </font>
    <font>
      <sz val="28"/>
      <color theme="1"/>
      <name val="Calibri"/>
      <family val="2"/>
      <scheme val="minor"/>
    </font>
    <font>
      <sz val="10"/>
      <color theme="1"/>
      <name val="Calibri"/>
      <family val="2"/>
      <scheme val="minor"/>
    </font>
    <font>
      <b/>
      <sz val="15"/>
      <color theme="1"/>
      <name val="Calibri"/>
      <family val="2"/>
      <scheme val="minor"/>
    </font>
    <font>
      <sz val="22"/>
      <color theme="1"/>
      <name val="Algerian"/>
      <family val="5"/>
    </font>
    <font>
      <b/>
      <sz val="22"/>
      <color theme="1"/>
      <name val="Times New Roman"/>
      <family val="1"/>
    </font>
    <font>
      <sz val="14"/>
      <color theme="1"/>
      <name val="Times New Roman"/>
      <family val="1"/>
    </font>
    <font>
      <sz val="13"/>
      <color theme="1"/>
      <name val="Times New Roman"/>
      <family val="1"/>
    </font>
    <font>
      <b/>
      <sz val="16"/>
      <color theme="1"/>
      <name val="Times New Roman"/>
      <family val="1"/>
    </font>
    <font>
      <b/>
      <sz val="13"/>
      <color theme="1"/>
      <name val="Times New Roman"/>
      <family val="1"/>
    </font>
    <font>
      <b/>
      <sz val="15"/>
      <color theme="1"/>
      <name val="Times New Roman"/>
      <family val="1"/>
    </font>
    <font>
      <sz val="14"/>
      <color theme="1"/>
      <name val="Arial Black"/>
      <family val="2"/>
    </font>
    <font>
      <sz val="15"/>
      <color theme="1"/>
      <name val="Times New Roman"/>
      <family val="1"/>
    </font>
    <font>
      <i/>
      <sz val="12"/>
      <color theme="1"/>
      <name val="Times New Roman"/>
      <family val="1"/>
    </font>
    <font>
      <sz val="18"/>
      <color theme="1"/>
      <name val="Times New Roman"/>
      <family val="1"/>
    </font>
    <font>
      <b/>
      <sz val="20"/>
      <color theme="1"/>
      <name val="Calibri"/>
      <family val="2"/>
      <scheme val="minor"/>
    </font>
    <font>
      <b/>
      <sz val="36"/>
      <color theme="1"/>
      <name val="Calibri"/>
      <family val="1"/>
      <scheme val="minor"/>
    </font>
    <font>
      <b/>
      <sz val="16"/>
      <color theme="1"/>
      <name val="Calibri"/>
      <family val="1"/>
      <scheme val="minor"/>
    </font>
    <font>
      <b/>
      <sz val="20"/>
      <color indexed="8"/>
      <name val="Garamond"/>
      <family val="1"/>
    </font>
    <font>
      <b/>
      <sz val="16"/>
      <color indexed="8"/>
      <name val="Garamond"/>
      <family val="1"/>
    </font>
    <font>
      <b/>
      <sz val="20"/>
      <color theme="1"/>
      <name val="Calibri"/>
      <family val="1"/>
      <scheme val="minor"/>
    </font>
    <font>
      <b/>
      <sz val="11"/>
      <color theme="1"/>
      <name val="Calibri"/>
      <family val="1"/>
      <scheme val="minor"/>
    </font>
    <font>
      <b/>
      <sz val="12"/>
      <color theme="1"/>
      <name val="Calibri"/>
      <family val="1"/>
      <scheme val="minor"/>
    </font>
    <font>
      <b/>
      <sz val="25"/>
      <color theme="1"/>
      <name val="Calibri"/>
      <family val="1"/>
      <scheme val="minor"/>
    </font>
    <font>
      <b/>
      <sz val="25"/>
      <color indexed="8"/>
      <name val="Garamond"/>
      <family val="1"/>
    </font>
    <font>
      <b/>
      <sz val="18"/>
      <color rgb="FFFF0000"/>
      <name val="Calibri"/>
      <family val="2"/>
      <scheme val="minor"/>
    </font>
    <font>
      <b/>
      <sz val="26"/>
      <color rgb="FFFF0000"/>
      <name val="Calibri"/>
      <family val="2"/>
      <scheme val="minor"/>
    </font>
    <font>
      <b/>
      <sz val="11"/>
      <color rgb="FFFF0000"/>
      <name val="Calibri"/>
      <family val="2"/>
      <scheme val="minor"/>
    </font>
    <font>
      <b/>
      <sz val="16"/>
      <color rgb="FFFF0000"/>
      <name val="Calibri"/>
      <family val="2"/>
      <scheme val="minor"/>
    </font>
    <font>
      <b/>
      <sz val="10"/>
      <color theme="1"/>
      <name val="Calibri"/>
      <family val="2"/>
      <scheme val="minor"/>
    </font>
    <font>
      <sz val="13"/>
      <color theme="1"/>
      <name val="Calibri"/>
      <family val="2"/>
      <scheme val="minor"/>
    </font>
    <font>
      <sz val="12"/>
      <color theme="1"/>
      <name val="Calibri"/>
      <family val="2"/>
      <scheme val="minor"/>
    </font>
    <font>
      <b/>
      <sz val="18"/>
      <color theme="1"/>
      <name val="Calibri"/>
      <family val="1"/>
      <scheme val="minor"/>
    </font>
    <font>
      <b/>
      <sz val="30"/>
      <color theme="1"/>
      <name val="Calibri"/>
      <family val="1"/>
      <scheme val="minor"/>
    </font>
    <font>
      <b/>
      <sz val="12"/>
      <color rgb="FFFF0000"/>
      <name val="Calibri"/>
      <family val="2"/>
      <scheme val="minor"/>
    </font>
    <font>
      <b/>
      <sz val="18"/>
      <color rgb="FFFF0000"/>
      <name val="Algerian"/>
      <family val="5"/>
    </font>
    <font>
      <b/>
      <sz val="22"/>
      <color rgb="FFFF0000"/>
      <name val="Algerian"/>
      <family val="5"/>
    </font>
    <font>
      <u/>
      <sz val="18"/>
      <color theme="1"/>
      <name val="Calibri"/>
      <family val="2"/>
      <scheme val="minor"/>
    </font>
    <font>
      <sz val="10"/>
      <color theme="1"/>
      <name val="Verdana"/>
      <family val="2"/>
    </font>
    <font>
      <sz val="12"/>
      <color theme="1"/>
      <name val="Palatino Linotype"/>
      <family val="1"/>
    </font>
    <font>
      <sz val="10"/>
      <name val="Verdana"/>
      <family val="2"/>
    </font>
    <font>
      <b/>
      <sz val="16"/>
      <color rgb="FFFF0000"/>
      <name val="Palatino Linotype"/>
      <family val="1"/>
    </font>
    <font>
      <b/>
      <sz val="7"/>
      <color rgb="FFFF0000"/>
      <name val="Times New Roman"/>
      <family val="1"/>
    </font>
    <font>
      <b/>
      <sz val="10"/>
      <color theme="1"/>
      <name val="Verdana"/>
      <family val="2"/>
    </font>
    <font>
      <b/>
      <sz val="16"/>
      <color rgb="FFC00000"/>
      <name val="Palatino Linotype"/>
      <family val="1"/>
    </font>
    <font>
      <sz val="10"/>
      <color theme="1"/>
      <name val="Courier New"/>
      <family val="3"/>
    </font>
    <font>
      <sz val="7"/>
      <color theme="1"/>
      <name val="Times New Roman"/>
      <family val="1"/>
    </font>
    <font>
      <b/>
      <sz val="12"/>
      <color rgb="FFFF0000"/>
      <name val="Verdana"/>
      <family val="2"/>
    </font>
    <font>
      <sz val="12"/>
      <color rgb="FF000000"/>
      <name val="Garamond"/>
      <family val="1"/>
    </font>
    <font>
      <b/>
      <sz val="12"/>
      <color theme="1"/>
      <name val="Garamond"/>
      <family val="1"/>
    </font>
    <font>
      <b/>
      <sz val="7"/>
      <color theme="1"/>
      <name val="Times New Roman"/>
      <family val="1"/>
    </font>
    <font>
      <b/>
      <sz val="12"/>
      <color rgb="FF000000"/>
      <name val="Garamond"/>
      <family val="1"/>
    </font>
    <font>
      <b/>
      <sz val="7"/>
      <color rgb="FF000000"/>
      <name val="Times New Roman"/>
      <family val="1"/>
    </font>
    <font>
      <b/>
      <sz val="7"/>
      <color rgb="FFC00000"/>
      <name val="Times New Roman"/>
      <family val="1"/>
    </font>
    <font>
      <b/>
      <sz val="16"/>
      <color theme="1"/>
      <name val="Palatino Linotype"/>
      <family val="1"/>
    </font>
    <font>
      <b/>
      <sz val="16"/>
      <name val="Palatino Linotype"/>
      <family val="1"/>
    </font>
    <font>
      <b/>
      <sz val="12"/>
      <color rgb="FFFF0000"/>
      <name val="Garamond"/>
      <family val="1"/>
    </font>
  </fonts>
  <fills count="18">
    <fill>
      <patternFill patternType="none"/>
    </fill>
    <fill>
      <patternFill patternType="gray125"/>
    </fill>
    <fill>
      <patternFill patternType="solid">
        <fgColor theme="9" tint="0.39997558519241921"/>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rgb="FFD9D9D9"/>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4" tint="0.59999389629810485"/>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medium">
        <color rgb="FF000000"/>
      </right>
      <top/>
      <bottom style="thick">
        <color rgb="FF000000"/>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30" fillId="0" borderId="0" applyNumberFormat="0" applyFill="0" applyBorder="0" applyAlignment="0" applyProtection="0"/>
    <xf numFmtId="164" fontId="1" fillId="0" borderId="0" applyFont="0" applyFill="0" applyBorder="0" applyAlignment="0" applyProtection="0"/>
  </cellStyleXfs>
  <cellXfs count="539">
    <xf numFmtId="0" fontId="0" fillId="0" borderId="0" xfId="0"/>
    <xf numFmtId="0" fontId="7" fillId="0" borderId="0" xfId="0" applyFont="1" applyAlignment="1">
      <alignment horizontal="center" vertical="center"/>
    </xf>
    <xf numFmtId="0" fontId="8" fillId="0" borderId="0" xfId="0" applyFont="1"/>
    <xf numFmtId="0" fontId="2" fillId="0" borderId="0" xfId="0" applyFont="1"/>
    <xf numFmtId="0" fontId="9" fillId="0" borderId="0" xfId="0" applyFont="1"/>
    <xf numFmtId="0" fontId="12" fillId="0" borderId="0" xfId="0" applyFont="1" applyAlignment="1">
      <alignment vertical="center"/>
    </xf>
    <xf numFmtId="0" fontId="14" fillId="0" borderId="0" xfId="0" applyFont="1" applyAlignment="1">
      <alignment vertical="center"/>
    </xf>
    <xf numFmtId="0" fontId="15" fillId="0" borderId="0" xfId="0" applyFont="1" applyAlignment="1">
      <alignment vertical="center" wrapText="1"/>
    </xf>
    <xf numFmtId="0" fontId="15"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10" fillId="0" borderId="0" xfId="0" applyFont="1" applyAlignment="1">
      <alignment vertical="center" wrapText="1"/>
    </xf>
    <xf numFmtId="0" fontId="0" fillId="0" borderId="0" xfId="0" applyAlignment="1">
      <alignment horizontal="center"/>
    </xf>
    <xf numFmtId="0" fontId="17" fillId="0" borderId="0" xfId="0" applyFont="1" applyBorder="1" applyAlignment="1">
      <alignment horizontal="left" vertical="center"/>
    </xf>
    <xf numFmtId="0" fontId="17" fillId="0" borderId="0" xfId="0" applyFont="1" applyBorder="1" applyAlignment="1">
      <alignment vertical="center"/>
    </xf>
    <xf numFmtId="0" fontId="0" fillId="0" borderId="0" xfId="0" applyBorder="1"/>
    <xf numFmtId="0" fontId="9" fillId="0" borderId="3" xfId="0" applyFont="1" applyBorder="1"/>
    <xf numFmtId="0" fontId="9" fillId="0" borderId="4" xfId="0" applyFont="1" applyBorder="1"/>
    <xf numFmtId="0" fontId="9" fillId="0" borderId="5" xfId="0" applyFont="1" applyBorder="1"/>
    <xf numFmtId="0" fontId="9" fillId="0" borderId="8" xfId="0" applyFont="1" applyBorder="1"/>
    <xf numFmtId="0" fontId="9" fillId="0" borderId="0" xfId="0" applyFont="1" applyBorder="1"/>
    <xf numFmtId="0" fontId="9" fillId="0" borderId="12" xfId="0" applyFont="1" applyBorder="1"/>
    <xf numFmtId="0" fontId="25" fillId="0" borderId="0" xfId="0" applyFont="1" applyBorder="1"/>
    <xf numFmtId="0" fontId="9" fillId="0" borderId="1" xfId="0" applyFont="1" applyBorder="1"/>
    <xf numFmtId="0" fontId="9" fillId="0" borderId="1" xfId="0" applyFont="1" applyBorder="1" applyAlignment="1">
      <alignment horizontal="center"/>
    </xf>
    <xf numFmtId="0" fontId="8" fillId="0" borderId="8" xfId="0" applyFont="1" applyBorder="1"/>
    <xf numFmtId="0" fontId="8" fillId="0" borderId="1" xfId="0" applyFont="1" applyBorder="1" applyAlignment="1">
      <alignment horizontal="center"/>
    </xf>
    <xf numFmtId="0" fontId="8" fillId="0" borderId="12" xfId="0" applyFont="1" applyBorder="1"/>
    <xf numFmtId="0" fontId="9" fillId="0" borderId="26" xfId="0" applyFont="1" applyBorder="1" applyAlignment="1"/>
    <xf numFmtId="0" fontId="9" fillId="0" borderId="27" xfId="0" applyFont="1" applyBorder="1" applyAlignment="1"/>
    <xf numFmtId="0" fontId="9" fillId="0" borderId="30" xfId="0" applyFont="1" applyBorder="1" applyAlignment="1"/>
    <xf numFmtId="0" fontId="9" fillId="0" borderId="26" xfId="0" applyFont="1" applyBorder="1"/>
    <xf numFmtId="0" fontId="9" fillId="0" borderId="27" xfId="0" applyFont="1" applyBorder="1"/>
    <xf numFmtId="0" fontId="9" fillId="0" borderId="26" xfId="0" applyFont="1" applyBorder="1" applyAlignment="1">
      <alignment horizontal="left"/>
    </xf>
    <xf numFmtId="0" fontId="9" fillId="0" borderId="27" xfId="0" applyFont="1" applyBorder="1" applyAlignment="1">
      <alignment horizontal="left"/>
    </xf>
    <xf numFmtId="0" fontId="9" fillId="0" borderId="32" xfId="0" applyFont="1" applyBorder="1"/>
    <xf numFmtId="0" fontId="9" fillId="0" borderId="29" xfId="0" applyFont="1" applyBorder="1"/>
    <xf numFmtId="0" fontId="9" fillId="0" borderId="28" xfId="0" applyFont="1" applyBorder="1"/>
    <xf numFmtId="0" fontId="26" fillId="0" borderId="0" xfId="0" applyFont="1"/>
    <xf numFmtId="0" fontId="21" fillId="0" borderId="0" xfId="0" applyFont="1" applyAlignment="1">
      <alignment horizontal="center"/>
    </xf>
    <xf numFmtId="0" fontId="11" fillId="0" borderId="0" xfId="0" applyFont="1" applyAlignment="1">
      <alignment vertical="center"/>
    </xf>
    <xf numFmtId="0" fontId="21" fillId="0" borderId="0" xfId="0" applyFont="1" applyAlignment="1"/>
    <xf numFmtId="0" fontId="26" fillId="4" borderId="26" xfId="0" applyFont="1" applyFill="1" applyBorder="1"/>
    <xf numFmtId="0" fontId="9" fillId="0" borderId="30" xfId="0" applyFont="1" applyBorder="1" applyAlignment="1">
      <alignment horizontal="center"/>
    </xf>
    <xf numFmtId="165" fontId="23" fillId="2" borderId="1" xfId="2" applyNumberFormat="1" applyFont="1" applyFill="1" applyBorder="1" applyAlignment="1">
      <alignment vertical="center" wrapText="1"/>
    </xf>
    <xf numFmtId="0" fontId="23" fillId="0" borderId="1" xfId="0" applyFont="1" applyBorder="1" applyAlignment="1">
      <alignment vertical="center" wrapText="1"/>
    </xf>
    <xf numFmtId="0" fontId="0" fillId="0" borderId="0" xfId="0" applyAlignment="1"/>
    <xf numFmtId="0" fontId="2" fillId="0" borderId="32" xfId="0" quotePrefix="1" applyFont="1" applyBorder="1" applyAlignment="1"/>
    <xf numFmtId="0" fontId="2" fillId="0" borderId="8" xfId="0" quotePrefix="1" applyFont="1" applyBorder="1" applyAlignment="1"/>
    <xf numFmtId="0" fontId="2" fillId="0" borderId="3" xfId="0" quotePrefix="1" applyFont="1" applyBorder="1" applyAlignment="1"/>
    <xf numFmtId="0" fontId="2" fillId="0" borderId="32" xfId="0" applyFont="1" applyBorder="1" applyAlignment="1"/>
    <xf numFmtId="0" fontId="2" fillId="0" borderId="32" xfId="0" quotePrefix="1" applyFont="1" applyBorder="1" applyAlignment="1">
      <alignment wrapText="1"/>
    </xf>
    <xf numFmtId="0" fontId="2" fillId="0" borderId="8" xfId="0" quotePrefix="1" applyFont="1" applyBorder="1" applyAlignment="1">
      <alignment wrapText="1"/>
    </xf>
    <xf numFmtId="0" fontId="2" fillId="0" borderId="3" xfId="0" quotePrefix="1" applyFont="1" applyBorder="1" applyAlignment="1">
      <alignment wrapText="1"/>
    </xf>
    <xf numFmtId="0" fontId="22" fillId="0" borderId="0" xfId="0" applyFont="1" applyAlignment="1"/>
    <xf numFmtId="0" fontId="22" fillId="10" borderId="30" xfId="0" applyFont="1" applyFill="1" applyBorder="1" applyAlignment="1">
      <alignment horizontal="center"/>
    </xf>
    <xf numFmtId="0" fontId="22" fillId="0" borderId="33" xfId="0" applyFont="1" applyBorder="1" applyAlignment="1">
      <alignment horizontal="center"/>
    </xf>
    <xf numFmtId="0" fontId="22" fillId="0" borderId="33" xfId="0" quotePrefix="1" applyFont="1" applyBorder="1" applyAlignment="1">
      <alignment horizontal="center"/>
    </xf>
    <xf numFmtId="0" fontId="22" fillId="0" borderId="33" xfId="0" applyFont="1" applyBorder="1" applyAlignment="1">
      <alignment horizontal="right"/>
    </xf>
    <xf numFmtId="0" fontId="22" fillId="0" borderId="33" xfId="0" applyFont="1" applyBorder="1" applyAlignment="1">
      <alignment horizontal="left"/>
    </xf>
    <xf numFmtId="0" fontId="0" fillId="0" borderId="0" xfId="0"/>
    <xf numFmtId="9" fontId="24" fillId="7" borderId="1" xfId="1" applyFont="1" applyFill="1" applyBorder="1" applyAlignment="1">
      <alignment horizontal="center" vertical="center" wrapText="1"/>
    </xf>
    <xf numFmtId="166" fontId="23" fillId="0" borderId="1" xfId="4" applyNumberFormat="1" applyFont="1" applyBorder="1" applyAlignment="1">
      <alignment vertical="center" wrapText="1"/>
    </xf>
    <xf numFmtId="0" fontId="37" fillId="0" borderId="0" xfId="0" applyFont="1"/>
    <xf numFmtId="0" fontId="37" fillId="0" borderId="0" xfId="0" applyFont="1" applyBorder="1"/>
    <xf numFmtId="0" fontId="38" fillId="0" borderId="0" xfId="0" applyFont="1"/>
    <xf numFmtId="0" fontId="38" fillId="0" borderId="42" xfId="0" applyFont="1" applyBorder="1"/>
    <xf numFmtId="0" fontId="38" fillId="0" borderId="0" xfId="0" applyFont="1" applyBorder="1"/>
    <xf numFmtId="0" fontId="0" fillId="0" borderId="42" xfId="0" applyBorder="1"/>
    <xf numFmtId="0" fontId="38" fillId="0" borderId="11" xfId="0" applyFont="1" applyBorder="1"/>
    <xf numFmtId="0" fontId="40" fillId="12" borderId="43" xfId="0" applyFont="1" applyFill="1" applyBorder="1" applyAlignment="1">
      <alignment horizontal="center" vertical="center" textRotation="90"/>
    </xf>
    <xf numFmtId="0" fontId="40" fillId="12" borderId="44" xfId="0" applyFont="1" applyFill="1" applyBorder="1" applyAlignment="1">
      <alignment horizontal="center" vertical="center" textRotation="90"/>
    </xf>
    <xf numFmtId="0" fontId="40" fillId="12" borderId="41" xfId="0" applyFont="1" applyFill="1" applyBorder="1" applyAlignment="1">
      <alignment horizontal="center" vertical="center" textRotation="90"/>
    </xf>
    <xf numFmtId="0" fontId="41" fillId="0" borderId="45" xfId="0" applyFont="1" applyBorder="1"/>
    <xf numFmtId="0" fontId="37" fillId="0" borderId="45" xfId="0" applyFont="1" applyBorder="1"/>
    <xf numFmtId="0" fontId="37" fillId="0" borderId="46" xfId="0" applyFont="1" applyBorder="1"/>
    <xf numFmtId="0" fontId="37" fillId="0" borderId="45" xfId="0" applyFont="1" applyBorder="1" applyAlignment="1">
      <alignment horizontal="center"/>
    </xf>
    <xf numFmtId="0" fontId="42" fillId="0" borderId="0" xfId="0" applyFont="1" applyAlignment="1">
      <alignment horizontal="center"/>
    </xf>
    <xf numFmtId="0" fontId="43" fillId="0" borderId="0" xfId="0" applyFont="1" applyBorder="1"/>
    <xf numFmtId="0" fontId="43" fillId="0" borderId="47" xfId="0" applyFont="1" applyBorder="1"/>
    <xf numFmtId="0" fontId="37" fillId="0" borderId="0" xfId="0" applyFont="1" applyBorder="1" applyAlignment="1">
      <alignment horizontal="center"/>
    </xf>
    <xf numFmtId="0" fontId="37" fillId="0" borderId="11" xfId="0" applyFont="1" applyBorder="1"/>
    <xf numFmtId="0" fontId="43" fillId="0" borderId="42" xfId="0" applyFont="1" applyBorder="1"/>
    <xf numFmtId="0" fontId="43" fillId="0" borderId="49" xfId="0" applyFont="1" applyBorder="1"/>
    <xf numFmtId="0" fontId="37" fillId="0" borderId="42" xfId="0" applyFont="1" applyBorder="1" applyAlignment="1">
      <alignment horizontal="center"/>
    </xf>
    <xf numFmtId="0" fontId="37" fillId="0" borderId="42" xfId="0" applyFont="1" applyBorder="1"/>
    <xf numFmtId="0" fontId="41" fillId="0" borderId="0" xfId="0" applyFont="1"/>
    <xf numFmtId="0" fontId="43" fillId="0" borderId="0" xfId="0" applyFont="1"/>
    <xf numFmtId="0" fontId="38" fillId="0" borderId="49" xfId="0" applyFont="1" applyBorder="1"/>
    <xf numFmtId="0" fontId="38" fillId="0" borderId="41" xfId="0" applyFont="1" applyBorder="1"/>
    <xf numFmtId="0" fontId="0" fillId="0" borderId="45" xfId="0" applyBorder="1"/>
    <xf numFmtId="0" fontId="38" fillId="0" borderId="45" xfId="0" applyFont="1" applyBorder="1"/>
    <xf numFmtId="0" fontId="38" fillId="0" borderId="46" xfId="0" applyFont="1" applyBorder="1"/>
    <xf numFmtId="0" fontId="42" fillId="0" borderId="0" xfId="0" applyFont="1" applyBorder="1" applyAlignment="1">
      <alignment horizontal="center"/>
    </xf>
    <xf numFmtId="0" fontId="38" fillId="0" borderId="47" xfId="0" applyFont="1" applyBorder="1"/>
    <xf numFmtId="0" fontId="38" fillId="0" borderId="48" xfId="0" applyFont="1" applyBorder="1" applyAlignment="1"/>
    <xf numFmtId="0" fontId="40" fillId="0" borderId="0" xfId="0" applyFont="1"/>
    <xf numFmtId="0" fontId="38" fillId="0" borderId="44" xfId="0" applyFont="1" applyBorder="1"/>
    <xf numFmtId="0" fontId="38" fillId="0" borderId="0" xfId="0" applyFont="1" applyBorder="1" applyAlignment="1"/>
    <xf numFmtId="0" fontId="41" fillId="0" borderId="0" xfId="0" applyFont="1" applyBorder="1"/>
    <xf numFmtId="0" fontId="43" fillId="0" borderId="44" xfId="0" applyFont="1" applyBorder="1"/>
    <xf numFmtId="0" fontId="43" fillId="0" borderId="11" xfId="0" applyFont="1" applyBorder="1"/>
    <xf numFmtId="0" fontId="43" fillId="0" borderId="7" xfId="0" applyFont="1" applyBorder="1"/>
    <xf numFmtId="0" fontId="43" fillId="0" borderId="41" xfId="0" applyFont="1" applyBorder="1"/>
    <xf numFmtId="0" fontId="36" fillId="0" borderId="0" xfId="0" applyFont="1" applyBorder="1"/>
    <xf numFmtId="0" fontId="45" fillId="0" borderId="0" xfId="0" applyFont="1" applyBorder="1"/>
    <xf numFmtId="0" fontId="21" fillId="4" borderId="40" xfId="0" applyFont="1" applyFill="1" applyBorder="1" applyAlignment="1">
      <alignment horizontal="center"/>
    </xf>
    <xf numFmtId="0" fontId="21" fillId="8" borderId="1" xfId="0" applyFont="1" applyFill="1" applyBorder="1" applyAlignment="1">
      <alignment horizontal="center"/>
    </xf>
    <xf numFmtId="0" fontId="29" fillId="0" borderId="19" xfId="0" applyFont="1" applyBorder="1" applyAlignment="1">
      <alignment horizontal="center" vertical="center"/>
    </xf>
    <xf numFmtId="0" fontId="25" fillId="0" borderId="1" xfId="0" applyFont="1" applyBorder="1" applyAlignment="1">
      <alignment horizontal="center"/>
    </xf>
    <xf numFmtId="166" fontId="29" fillId="0" borderId="1" xfId="4" applyNumberFormat="1" applyFont="1" applyBorder="1" applyAlignment="1"/>
    <xf numFmtId="0" fontId="0" fillId="0" borderId="51" xfId="0" applyBorder="1"/>
    <xf numFmtId="0" fontId="0" fillId="0" borderId="52" xfId="0" applyBorder="1"/>
    <xf numFmtId="0" fontId="0" fillId="0" borderId="0" xfId="0" applyAlignment="1">
      <alignment horizontal="center" vertical="center"/>
    </xf>
    <xf numFmtId="0" fontId="8" fillId="0" borderId="0" xfId="0" applyFont="1" applyBorder="1"/>
    <xf numFmtId="0" fontId="8" fillId="0" borderId="1" xfId="0" applyFont="1" applyBorder="1"/>
    <xf numFmtId="0" fontId="48" fillId="0" borderId="19" xfId="0" applyFont="1" applyBorder="1" applyAlignment="1">
      <alignment horizontal="center" vertical="center"/>
    </xf>
    <xf numFmtId="0" fontId="48" fillId="0" borderId="1" xfId="0" applyFont="1" applyBorder="1" applyAlignment="1">
      <alignment horizontal="center"/>
    </xf>
    <xf numFmtId="14" fontId="48" fillId="0" borderId="1" xfId="0" applyNumberFormat="1" applyFont="1" applyBorder="1" applyAlignment="1"/>
    <xf numFmtId="0" fontId="52" fillId="0" borderId="14" xfId="0" applyFont="1" applyBorder="1"/>
    <xf numFmtId="0" fontId="52" fillId="0" borderId="53" xfId="0" applyFont="1" applyBorder="1"/>
    <xf numFmtId="0" fontId="52" fillId="0" borderId="50" xfId="0" applyFont="1" applyBorder="1"/>
    <xf numFmtId="0" fontId="52" fillId="0" borderId="52" xfId="0" applyFont="1" applyBorder="1"/>
    <xf numFmtId="0" fontId="53" fillId="13" borderId="1" xfId="0" applyFont="1" applyFill="1" applyBorder="1" applyAlignment="1">
      <alignment horizontal="center"/>
    </xf>
    <xf numFmtId="166" fontId="54" fillId="13" borderId="1" xfId="4" applyNumberFormat="1" applyFont="1" applyFill="1" applyBorder="1" applyAlignment="1"/>
    <xf numFmtId="166" fontId="51" fillId="13" borderId="31" xfId="4" applyNumberFormat="1" applyFont="1" applyFill="1" applyBorder="1" applyAlignment="1">
      <alignment horizontal="center" wrapText="1"/>
    </xf>
    <xf numFmtId="0" fontId="22" fillId="0" borderId="8" xfId="0" applyFont="1" applyBorder="1" applyAlignment="1"/>
    <xf numFmtId="0" fontId="22" fillId="0" borderId="31" xfId="0" quotePrefix="1" applyFont="1" applyBorder="1" applyAlignment="1">
      <alignment horizontal="center"/>
    </xf>
    <xf numFmtId="0" fontId="22" fillId="10" borderId="26" xfId="0" applyFont="1" applyFill="1" applyBorder="1" applyAlignment="1">
      <alignment horizontal="center"/>
    </xf>
    <xf numFmtId="0" fontId="22" fillId="0" borderId="8" xfId="0" applyFont="1" applyBorder="1" applyAlignment="1">
      <alignment horizontal="center"/>
    </xf>
    <xf numFmtId="0" fontId="22" fillId="0" borderId="33" xfId="0" applyFont="1" applyBorder="1" applyAlignment="1"/>
    <xf numFmtId="0" fontId="22" fillId="0" borderId="8" xfId="0" quotePrefix="1" applyFont="1" applyBorder="1" applyAlignment="1">
      <alignment horizontal="center"/>
    </xf>
    <xf numFmtId="0" fontId="22" fillId="0" borderId="3" xfId="0" applyFont="1" applyBorder="1" applyAlignment="1">
      <alignment horizontal="center"/>
    </xf>
    <xf numFmtId="0" fontId="31" fillId="0" borderId="33" xfId="3" applyFont="1" applyBorder="1" applyAlignment="1">
      <alignment horizontal="left"/>
    </xf>
    <xf numFmtId="166" fontId="24" fillId="7" borderId="0" xfId="4" applyNumberFormat="1" applyFont="1" applyFill="1" applyBorder="1" applyAlignment="1">
      <alignment horizontal="center" vertical="center" wrapText="1"/>
    </xf>
    <xf numFmtId="165" fontId="24" fillId="7" borderId="8" xfId="2" applyNumberFormat="1" applyFont="1" applyFill="1" applyBorder="1" applyAlignment="1">
      <alignment horizontal="center" vertical="center" wrapText="1"/>
    </xf>
    <xf numFmtId="166" fontId="24" fillId="14" borderId="1" xfId="4" applyNumberFormat="1" applyFont="1" applyFill="1" applyBorder="1" applyAlignment="1">
      <alignment horizontal="center" vertical="center" wrapText="1"/>
    </xf>
    <xf numFmtId="0" fontId="24" fillId="7" borderId="20" xfId="4" applyNumberFormat="1" applyFont="1" applyFill="1" applyBorder="1" applyAlignment="1">
      <alignment horizontal="center" vertical="center" wrapText="1"/>
    </xf>
    <xf numFmtId="0" fontId="24" fillId="7" borderId="20" xfId="0" applyFont="1" applyFill="1" applyBorder="1" applyAlignment="1">
      <alignment horizontal="center" vertical="center" wrapText="1"/>
    </xf>
    <xf numFmtId="0" fontId="24" fillId="14" borderId="30" xfId="0" applyFont="1" applyFill="1" applyBorder="1" applyAlignment="1">
      <alignment horizontal="center" vertical="center" wrapText="1"/>
    </xf>
    <xf numFmtId="0" fontId="25" fillId="0" borderId="19" xfId="0" applyFont="1" applyBorder="1" applyAlignment="1">
      <alignment horizontal="center" vertical="center" wrapText="1"/>
    </xf>
    <xf numFmtId="0" fontId="25" fillId="0" borderId="23" xfId="0" applyFont="1" applyBorder="1" applyAlignment="1">
      <alignment horizontal="center" vertical="center" wrapText="1"/>
    </xf>
    <xf numFmtId="0" fontId="4" fillId="0" borderId="0" xfId="0" applyFont="1" applyAlignment="1">
      <alignment horizontal="center" vertical="center"/>
    </xf>
    <xf numFmtId="0" fontId="16"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vertical="center"/>
    </xf>
    <xf numFmtId="0" fontId="16" fillId="0" borderId="0" xfId="0" applyFont="1" applyBorder="1" applyAlignment="1">
      <alignment vertical="center"/>
    </xf>
    <xf numFmtId="0" fontId="18" fillId="0" borderId="0" xfId="0" applyFont="1" applyAlignment="1">
      <alignment vertical="center"/>
    </xf>
    <xf numFmtId="0" fontId="33" fillId="0" borderId="0" xfId="0" applyFont="1" applyAlignment="1">
      <alignment vertical="center" wrapText="1"/>
    </xf>
    <xf numFmtId="0" fontId="9" fillId="0" borderId="0" xfId="0" applyFont="1" applyAlignment="1">
      <alignment vertical="center"/>
    </xf>
    <xf numFmtId="0" fontId="33" fillId="0" borderId="0" xfId="0" applyFont="1" applyAlignment="1">
      <alignment vertical="center"/>
    </xf>
    <xf numFmtId="0" fontId="9" fillId="0" borderId="0" xfId="0" applyFont="1" applyAlignment="1">
      <alignment vertical="center" wrapText="1"/>
    </xf>
    <xf numFmtId="0" fontId="0" fillId="0" borderId="0" xfId="0" applyAlignment="1">
      <alignment vertical="center"/>
    </xf>
    <xf numFmtId="0" fontId="62" fillId="0" borderId="0" xfId="0" applyFont="1" applyAlignment="1">
      <alignment vertical="center" wrapText="1"/>
    </xf>
    <xf numFmtId="0" fontId="61" fillId="0" borderId="0" xfId="0" applyFont="1" applyAlignment="1">
      <alignment vertical="center" wrapText="1"/>
    </xf>
    <xf numFmtId="0" fontId="3" fillId="0" borderId="0" xfId="0" applyFont="1" applyAlignment="1">
      <alignment vertical="center"/>
    </xf>
    <xf numFmtId="0" fontId="6" fillId="0" borderId="0" xfId="0" applyFont="1" applyAlignment="1">
      <alignment vertical="center"/>
    </xf>
    <xf numFmtId="0" fontId="40" fillId="0" borderId="0" xfId="0" applyFont="1" applyBorder="1"/>
    <xf numFmtId="0" fontId="40" fillId="0" borderId="42" xfId="0" applyFont="1" applyBorder="1"/>
    <xf numFmtId="0" fontId="2" fillId="0" borderId="42" xfId="0" applyFont="1" applyBorder="1"/>
    <xf numFmtId="0" fontId="40" fillId="0" borderId="11" xfId="0" applyFont="1" applyBorder="1"/>
    <xf numFmtId="0" fontId="2" fillId="0" borderId="11" xfId="0" applyFont="1" applyBorder="1"/>
    <xf numFmtId="0" fontId="9" fillId="0" borderId="17" xfId="0" applyFont="1" applyBorder="1" applyAlignment="1">
      <alignment horizontal="center"/>
    </xf>
    <xf numFmtId="0" fontId="48" fillId="4" borderId="19" xfId="0" applyFont="1" applyFill="1" applyBorder="1" applyAlignment="1">
      <alignment horizontal="center" vertical="center"/>
    </xf>
    <xf numFmtId="0" fontId="48" fillId="4" borderId="1" xfId="0" applyFont="1" applyFill="1" applyBorder="1" applyAlignment="1">
      <alignment horizontal="center"/>
    </xf>
    <xf numFmtId="0" fontId="48" fillId="4" borderId="10" xfId="0" applyFont="1" applyFill="1" applyBorder="1"/>
    <xf numFmtId="0" fontId="51" fillId="4" borderId="33" xfId="0" applyFont="1" applyFill="1" applyBorder="1" applyAlignment="1">
      <alignment horizontal="center" wrapText="1"/>
    </xf>
    <xf numFmtId="0" fontId="51" fillId="4" borderId="3" xfId="0" applyFont="1" applyFill="1" applyBorder="1" applyAlignment="1">
      <alignment horizontal="center" wrapText="1"/>
    </xf>
    <xf numFmtId="0" fontId="51" fillId="4" borderId="31" xfId="0" applyFont="1" applyFill="1" applyBorder="1" applyAlignment="1">
      <alignment horizontal="center" wrapText="1"/>
    </xf>
    <xf numFmtId="0" fontId="48" fillId="0" borderId="10" xfId="0" applyFont="1" applyBorder="1"/>
    <xf numFmtId="166" fontId="51" fillId="0" borderId="9" xfId="4" applyNumberFormat="1" applyFont="1" applyBorder="1" applyAlignment="1">
      <alignment horizontal="center" wrapText="1"/>
    </xf>
    <xf numFmtId="0" fontId="52" fillId="0" borderId="14" xfId="0" applyFont="1" applyBorder="1" applyAlignment="1">
      <alignment horizontal="center"/>
    </xf>
    <xf numFmtId="0" fontId="52" fillId="0" borderId="53" xfId="0" applyFont="1" applyBorder="1" applyAlignment="1">
      <alignment horizontal="center"/>
    </xf>
    <xf numFmtId="166" fontId="1" fillId="0" borderId="0" xfId="4" applyNumberFormat="1" applyFont="1"/>
    <xf numFmtId="17" fontId="54" fillId="13" borderId="10" xfId="0" applyNumberFormat="1" applyFont="1" applyFill="1" applyBorder="1" applyAlignment="1">
      <alignment horizontal="center"/>
    </xf>
    <xf numFmtId="166" fontId="51" fillId="13" borderId="33" xfId="4" applyNumberFormat="1" applyFont="1" applyFill="1" applyBorder="1" applyAlignment="1">
      <alignment horizontal="center" wrapText="1"/>
    </xf>
    <xf numFmtId="0" fontId="63" fillId="13" borderId="54" xfId="0" applyFont="1" applyFill="1" applyBorder="1" applyAlignment="1">
      <alignment horizontal="center"/>
    </xf>
    <xf numFmtId="14" fontId="63" fillId="13" borderId="54" xfId="0" applyNumberFormat="1" applyFont="1" applyFill="1" applyBorder="1" applyAlignment="1">
      <alignment horizontal="center"/>
    </xf>
    <xf numFmtId="0" fontId="52" fillId="0" borderId="50" xfId="0" applyFont="1" applyBorder="1" applyAlignment="1">
      <alignment horizontal="center"/>
    </xf>
    <xf numFmtId="0" fontId="52" fillId="0" borderId="52" xfId="0" applyFont="1" applyBorder="1" applyAlignment="1">
      <alignment horizontal="center"/>
    </xf>
    <xf numFmtId="0" fontId="29" fillId="0" borderId="10" xfId="0" applyFont="1" applyBorder="1"/>
    <xf numFmtId="0" fontId="0" fillId="0" borderId="52" xfId="0" applyBorder="1" applyAlignment="1">
      <alignment horizontal="center"/>
    </xf>
    <xf numFmtId="166" fontId="51" fillId="13" borderId="30" xfId="4" applyNumberFormat="1" applyFont="1" applyFill="1" applyBorder="1" applyAlignment="1">
      <alignment horizontal="center" wrapText="1"/>
    </xf>
    <xf numFmtId="0" fontId="64" fillId="13" borderId="54" xfId="0" applyFont="1" applyFill="1" applyBorder="1" applyAlignment="1">
      <alignment horizontal="center"/>
    </xf>
    <xf numFmtId="0" fontId="48" fillId="13" borderId="54" xfId="0" applyFont="1" applyFill="1" applyBorder="1" applyAlignment="1">
      <alignment horizontal="center"/>
    </xf>
    <xf numFmtId="166" fontId="0" fillId="0" borderId="0" xfId="0" applyNumberFormat="1"/>
    <xf numFmtId="3" fontId="9" fillId="0" borderId="26" xfId="0" applyNumberFormat="1" applyFont="1" applyBorder="1" applyAlignment="1">
      <alignment horizontal="center"/>
    </xf>
    <xf numFmtId="0" fontId="9" fillId="0" borderId="4" xfId="0" applyFont="1" applyBorder="1" applyAlignment="1"/>
    <xf numFmtId="166" fontId="36" fillId="14" borderId="30" xfId="4" applyNumberFormat="1" applyFont="1" applyFill="1" applyBorder="1" applyAlignment="1">
      <alignment vertical="center" wrapText="1"/>
    </xf>
    <xf numFmtId="0" fontId="57" fillId="14" borderId="4" xfId="0" applyFont="1" applyFill="1" applyBorder="1" applyAlignment="1">
      <alignment vertical="center"/>
    </xf>
    <xf numFmtId="165" fontId="0" fillId="0" borderId="0" xfId="2" applyNumberFormat="1" applyFont="1" applyAlignment="1">
      <alignment vertical="center"/>
    </xf>
    <xf numFmtId="166" fontId="0" fillId="0" borderId="1" xfId="4" applyNumberFormat="1" applyFont="1" applyBorder="1" applyAlignment="1">
      <alignment horizontal="center" vertical="center"/>
    </xf>
    <xf numFmtId="166" fontId="0" fillId="0" borderId="0" xfId="4" applyNumberFormat="1" applyFont="1" applyAlignment="1">
      <alignment vertical="center"/>
    </xf>
    <xf numFmtId="9" fontId="0" fillId="0" borderId="0" xfId="1" applyFont="1" applyAlignment="1">
      <alignment vertical="center"/>
    </xf>
    <xf numFmtId="165" fontId="0" fillId="0" borderId="0" xfId="2" applyNumberFormat="1" applyFont="1" applyAlignment="1">
      <alignment horizontal="center" vertical="center"/>
    </xf>
    <xf numFmtId="166" fontId="0" fillId="0" borderId="0" xfId="4" applyNumberFormat="1" applyFont="1" applyAlignment="1">
      <alignment horizontal="center" vertical="center"/>
    </xf>
    <xf numFmtId="0" fontId="0" fillId="0" borderId="0" xfId="0" applyBorder="1" applyAlignment="1">
      <alignment horizontal="center" vertical="center"/>
    </xf>
    <xf numFmtId="0" fontId="0" fillId="0" borderId="12" xfId="0" applyBorder="1" applyAlignment="1">
      <alignment vertical="center" wrapText="1"/>
    </xf>
    <xf numFmtId="0" fontId="0" fillId="0" borderId="8" xfId="0" applyBorder="1" applyAlignment="1">
      <alignment horizontal="center" vertical="center"/>
    </xf>
    <xf numFmtId="0" fontId="0" fillId="15" borderId="40" xfId="0" applyFill="1" applyBorder="1" applyAlignment="1">
      <alignment vertical="center" wrapText="1"/>
    </xf>
    <xf numFmtId="0" fontId="2" fillId="3" borderId="24"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0" fillId="15" borderId="31" xfId="0" applyFill="1" applyBorder="1" applyAlignment="1">
      <alignment vertical="center" wrapText="1"/>
    </xf>
    <xf numFmtId="0" fontId="2" fillId="3" borderId="37"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6" xfId="0" applyFont="1" applyFill="1" applyBorder="1" applyAlignment="1">
      <alignment horizontal="center" vertical="center" wrapText="1"/>
    </xf>
    <xf numFmtId="0" fontId="2" fillId="0" borderId="35" xfId="0" applyFont="1" applyBorder="1" applyAlignment="1">
      <alignment horizontal="center" vertical="center"/>
    </xf>
    <xf numFmtId="0" fontId="2" fillId="0" borderId="34" xfId="0" applyFont="1" applyBorder="1" applyAlignment="1">
      <alignment horizontal="center" vertical="center"/>
    </xf>
    <xf numFmtId="0" fontId="2" fillId="0" borderId="24" xfId="0" applyFont="1" applyBorder="1" applyAlignment="1">
      <alignment horizontal="center" vertical="center"/>
    </xf>
    <xf numFmtId="0" fontId="2" fillId="16" borderId="19" xfId="0" applyFont="1" applyFill="1" applyBorder="1" applyAlignment="1">
      <alignment horizontal="right" vertical="center" wrapText="1"/>
    </xf>
    <xf numFmtId="9" fontId="2" fillId="8" borderId="34" xfId="1" applyFont="1" applyFill="1" applyBorder="1" applyAlignment="1">
      <alignment horizontal="center" vertical="center"/>
    </xf>
    <xf numFmtId="9" fontId="2" fillId="8" borderId="24" xfId="1" applyFont="1" applyFill="1" applyBorder="1" applyAlignment="1">
      <alignment horizontal="center" vertical="center"/>
    </xf>
    <xf numFmtId="165" fontId="0" fillId="0" borderId="19" xfId="2" applyNumberFormat="1" applyFont="1" applyBorder="1" applyAlignment="1">
      <alignment horizontal="center" vertical="center"/>
    </xf>
    <xf numFmtId="9" fontId="0" fillId="0" borderId="6" xfId="1" applyFont="1" applyBorder="1" applyAlignment="1">
      <alignment horizontal="center" vertical="center" wrapText="1"/>
    </xf>
    <xf numFmtId="9" fontId="2" fillId="8" borderId="1" xfId="1" applyFont="1" applyFill="1" applyBorder="1" applyAlignment="1">
      <alignment horizontal="center" vertical="center"/>
    </xf>
    <xf numFmtId="9" fontId="2" fillId="8" borderId="6" xfId="1" applyFont="1" applyFill="1" applyBorder="1" applyAlignment="1">
      <alignment horizontal="center" vertical="center"/>
    </xf>
    <xf numFmtId="0" fontId="2" fillId="2" borderId="12" xfId="0" applyFont="1" applyFill="1" applyBorder="1" applyAlignment="1">
      <alignment horizontal="right" vertical="center" wrapText="1"/>
    </xf>
    <xf numFmtId="165" fontId="0" fillId="2" borderId="19" xfId="2" applyNumberFormat="1" applyFont="1" applyFill="1" applyBorder="1" applyAlignment="1">
      <alignment horizontal="center" vertical="center"/>
    </xf>
    <xf numFmtId="165" fontId="0" fillId="2" borderId="1" xfId="2" applyNumberFormat="1" applyFont="1" applyFill="1" applyBorder="1" applyAlignment="1">
      <alignment horizontal="center" vertical="center"/>
    </xf>
    <xf numFmtId="166" fontId="2" fillId="8" borderId="1" xfId="4" applyNumberFormat="1" applyFont="1" applyFill="1" applyBorder="1" applyAlignment="1">
      <alignment horizontal="center" vertical="center"/>
    </xf>
    <xf numFmtId="166" fontId="2" fillId="8" borderId="6" xfId="4" applyNumberFormat="1" applyFont="1" applyFill="1" applyBorder="1" applyAlignment="1">
      <alignment horizontal="center" vertical="center"/>
    </xf>
    <xf numFmtId="165" fontId="0" fillId="0" borderId="1" xfId="2" applyNumberFormat="1" applyFont="1" applyBorder="1" applyAlignment="1">
      <alignment horizontal="center" vertical="center"/>
    </xf>
    <xf numFmtId="0" fontId="2" fillId="16" borderId="23" xfId="0" applyFont="1" applyFill="1" applyBorder="1" applyAlignment="1">
      <alignment horizontal="right" vertical="center" wrapText="1"/>
    </xf>
    <xf numFmtId="9" fontId="2" fillId="8" borderId="22" xfId="1" applyFont="1" applyFill="1" applyBorder="1" applyAlignment="1">
      <alignment horizontal="center" vertical="center"/>
    </xf>
    <xf numFmtId="9" fontId="2" fillId="8" borderId="18" xfId="1" applyFont="1" applyFill="1" applyBorder="1" applyAlignment="1">
      <alignment horizontal="center" vertical="center"/>
    </xf>
    <xf numFmtId="0" fontId="0" fillId="0" borderId="12" xfId="0" applyFill="1" applyBorder="1" applyAlignment="1">
      <alignment vertical="center" wrapText="1"/>
    </xf>
    <xf numFmtId="0" fontId="0" fillId="0" borderId="5" xfId="0" applyBorder="1" applyAlignment="1">
      <alignment vertical="center" wrapText="1"/>
    </xf>
    <xf numFmtId="165" fontId="58" fillId="14" borderId="23" xfId="0" applyNumberFormat="1" applyFont="1" applyFill="1" applyBorder="1" applyAlignment="1">
      <alignment horizontal="center" vertical="center"/>
    </xf>
    <xf numFmtId="165" fontId="0" fillId="0" borderId="18" xfId="2" applyNumberFormat="1" applyFont="1" applyBorder="1" applyAlignment="1">
      <alignment horizontal="center" vertical="center"/>
    </xf>
    <xf numFmtId="0" fontId="0" fillId="0" borderId="0" xfId="0"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165" fontId="2" fillId="0" borderId="0" xfId="0" applyNumberFormat="1" applyFont="1" applyAlignment="1">
      <alignment horizontal="center" vertical="center"/>
    </xf>
    <xf numFmtId="166" fontId="0" fillId="0" borderId="0" xfId="0" applyNumberFormat="1" applyAlignment="1">
      <alignment horizontal="center" vertical="center"/>
    </xf>
    <xf numFmtId="165" fontId="0" fillId="0" borderId="0" xfId="2" applyNumberFormat="1" applyFont="1" applyBorder="1" applyAlignment="1">
      <alignment horizontal="center" vertical="center"/>
    </xf>
    <xf numFmtId="0" fontId="22" fillId="5" borderId="28" xfId="0" applyFont="1" applyFill="1" applyBorder="1" applyAlignment="1">
      <alignment horizontal="center" vertical="center"/>
    </xf>
    <xf numFmtId="0" fontId="22" fillId="5" borderId="29" xfId="0" applyFont="1" applyFill="1" applyBorder="1" applyAlignment="1">
      <alignment horizontal="center" vertical="center"/>
    </xf>
    <xf numFmtId="0" fontId="0" fillId="15" borderId="28" xfId="0" applyFill="1" applyBorder="1" applyAlignment="1">
      <alignment vertical="center"/>
    </xf>
    <xf numFmtId="165" fontId="2" fillId="3" borderId="34" xfId="2" applyNumberFormat="1" applyFont="1" applyFill="1" applyBorder="1" applyAlignment="1">
      <alignment horizontal="center" vertical="center" wrapText="1"/>
    </xf>
    <xf numFmtId="0" fontId="0" fillId="15" borderId="12" xfId="0" applyFill="1" applyBorder="1" applyAlignment="1">
      <alignment vertical="center"/>
    </xf>
    <xf numFmtId="0" fontId="2" fillId="3" borderId="1" xfId="2"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9" xfId="0" applyFont="1" applyFill="1" applyBorder="1" applyAlignment="1">
      <alignment horizontal="center" vertical="center"/>
    </xf>
    <xf numFmtId="0" fontId="2" fillId="3" borderId="1" xfId="0" applyFont="1" applyFill="1" applyBorder="1" applyAlignment="1">
      <alignment horizontal="center" vertical="center"/>
    </xf>
    <xf numFmtId="165" fontId="2" fillId="3" borderId="1" xfId="2" applyNumberFormat="1" applyFont="1" applyFill="1" applyBorder="1" applyAlignment="1">
      <alignment horizontal="center" vertical="center" wrapText="1"/>
    </xf>
    <xf numFmtId="0" fontId="0" fillId="0" borderId="5" xfId="0" applyBorder="1" applyAlignment="1">
      <alignment vertical="center"/>
    </xf>
    <xf numFmtId="9" fontId="0" fillId="0" borderId="22" xfId="1" applyFont="1" applyBorder="1" applyAlignment="1">
      <alignment horizontal="center" vertical="center"/>
    </xf>
    <xf numFmtId="0" fontId="0" fillId="0" borderId="18" xfId="0" applyBorder="1" applyAlignment="1">
      <alignment horizontal="center" vertical="center"/>
    </xf>
    <xf numFmtId="165" fontId="0" fillId="0" borderId="0" xfId="2" applyNumberFormat="1" applyFont="1" applyBorder="1" applyAlignment="1">
      <alignment horizontal="right" vertical="center"/>
    </xf>
    <xf numFmtId="165" fontId="0" fillId="0" borderId="8" xfId="2" applyNumberFormat="1" applyFont="1" applyBorder="1" applyAlignment="1">
      <alignment horizontal="center" vertical="center"/>
    </xf>
    <xf numFmtId="0" fontId="2" fillId="0" borderId="39" xfId="0" applyFont="1" applyBorder="1" applyAlignment="1">
      <alignment vertical="center"/>
    </xf>
    <xf numFmtId="165" fontId="0" fillId="0" borderId="21" xfId="2" applyNumberFormat="1" applyFont="1" applyBorder="1" applyAlignment="1">
      <alignment horizontal="center" vertical="center"/>
    </xf>
    <xf numFmtId="165" fontId="0" fillId="0" borderId="20" xfId="2" applyNumberFormat="1" applyFont="1" applyBorder="1" applyAlignment="1">
      <alignment horizontal="center" vertical="center"/>
    </xf>
    <xf numFmtId="9" fontId="0" fillId="0" borderId="56" xfId="1" applyFont="1" applyBorder="1" applyAlignment="1">
      <alignment horizontal="center" vertical="center" wrapText="1"/>
    </xf>
    <xf numFmtId="165" fontId="0" fillId="0" borderId="0" xfId="0" applyNumberFormat="1" applyAlignment="1">
      <alignment horizontal="center" vertical="center"/>
    </xf>
    <xf numFmtId="0" fontId="0" fillId="0" borderId="13" xfId="0" applyBorder="1" applyAlignment="1">
      <alignment vertical="center"/>
    </xf>
    <xf numFmtId="0" fontId="2" fillId="0" borderId="13" xfId="0" applyFont="1" applyBorder="1" applyAlignment="1">
      <alignment vertical="center"/>
    </xf>
    <xf numFmtId="0" fontId="0" fillId="0" borderId="19" xfId="0" applyBorder="1" applyAlignment="1">
      <alignment horizontal="center" vertical="center"/>
    </xf>
    <xf numFmtId="0" fontId="0" fillId="0" borderId="13" xfId="0" applyFont="1" applyBorder="1" applyAlignment="1">
      <alignment vertical="center"/>
    </xf>
    <xf numFmtId="166" fontId="0" fillId="0" borderId="19" xfId="4" applyNumberFormat="1" applyFont="1" applyBorder="1" applyAlignment="1">
      <alignment vertical="center"/>
    </xf>
    <xf numFmtId="165" fontId="0" fillId="0" borderId="8" xfId="2" applyNumberFormat="1" applyFont="1" applyBorder="1" applyAlignment="1">
      <alignment vertical="center"/>
    </xf>
    <xf numFmtId="0" fontId="0" fillId="0" borderId="0" xfId="0" applyFont="1" applyAlignment="1">
      <alignment vertical="center"/>
    </xf>
    <xf numFmtId="166" fontId="0" fillId="0" borderId="19" xfId="4" applyNumberFormat="1" applyFont="1" applyBorder="1" applyAlignment="1">
      <alignment horizontal="center" vertical="center"/>
    </xf>
    <xf numFmtId="165" fontId="0" fillId="0" borderId="4" xfId="2" applyNumberFormat="1" applyFont="1" applyBorder="1" applyAlignment="1">
      <alignment horizontal="left" vertical="center"/>
    </xf>
    <xf numFmtId="9" fontId="0" fillId="0" borderId="3" xfId="1" applyFont="1" applyBorder="1" applyAlignment="1">
      <alignment horizontal="center" vertical="center"/>
    </xf>
    <xf numFmtId="0" fontId="2" fillId="0" borderId="13" xfId="0" applyFont="1" applyBorder="1" applyAlignment="1">
      <alignment horizontal="right" vertical="center"/>
    </xf>
    <xf numFmtId="164" fontId="0" fillId="0" borderId="0" xfId="4" applyFont="1" applyAlignment="1">
      <alignment horizontal="center" vertical="center"/>
    </xf>
    <xf numFmtId="164" fontId="0" fillId="0" borderId="0" xfId="0" applyNumberFormat="1" applyAlignment="1">
      <alignment horizontal="center" vertical="center"/>
    </xf>
    <xf numFmtId="9" fontId="2" fillId="0" borderId="19" xfId="1" applyFont="1" applyBorder="1" applyAlignment="1">
      <alignment horizontal="center" vertical="center"/>
    </xf>
    <xf numFmtId="9" fontId="2" fillId="0" borderId="1" xfId="1" applyFont="1" applyBorder="1" applyAlignment="1">
      <alignment horizontal="center" vertical="center"/>
    </xf>
    <xf numFmtId="0" fontId="0" fillId="0" borderId="13" xfId="0" applyBorder="1" applyAlignment="1">
      <alignment vertical="center" wrapText="1"/>
    </xf>
    <xf numFmtId="9" fontId="0" fillId="0" borderId="0" xfId="1" applyFont="1" applyAlignment="1">
      <alignment horizontal="center" vertical="center"/>
    </xf>
    <xf numFmtId="165" fontId="2" fillId="0" borderId="19" xfId="2" applyNumberFormat="1" applyFont="1" applyBorder="1" applyAlignment="1">
      <alignment horizontal="center" vertical="center"/>
    </xf>
    <xf numFmtId="165" fontId="2" fillId="0" borderId="1" xfId="2" applyNumberFormat="1" applyFont="1" applyBorder="1" applyAlignment="1">
      <alignment horizontal="center" vertical="center"/>
    </xf>
    <xf numFmtId="0" fontId="2" fillId="2" borderId="38" xfId="0" applyFont="1" applyFill="1" applyBorder="1" applyAlignment="1">
      <alignment horizontal="right" vertical="center"/>
    </xf>
    <xf numFmtId="166" fontId="0" fillId="2" borderId="23" xfId="4" applyNumberFormat="1" applyFont="1" applyFill="1" applyBorder="1" applyAlignment="1">
      <alignment horizontal="center" vertical="center"/>
    </xf>
    <xf numFmtId="0" fontId="2" fillId="2" borderId="59" xfId="0" applyFont="1" applyFill="1" applyBorder="1" applyAlignment="1">
      <alignment horizontal="right" vertical="center"/>
    </xf>
    <xf numFmtId="9" fontId="2" fillId="2" borderId="37" xfId="1" applyFont="1" applyFill="1" applyBorder="1" applyAlignment="1">
      <alignment horizontal="center" vertical="center"/>
    </xf>
    <xf numFmtId="9" fontId="2" fillId="2" borderId="2" xfId="1" applyFont="1" applyFill="1" applyBorder="1" applyAlignment="1">
      <alignment horizontal="center" vertical="center"/>
    </xf>
    <xf numFmtId="9" fontId="0" fillId="0" borderId="18" xfId="1" applyFont="1" applyBorder="1" applyAlignment="1">
      <alignment horizontal="center" vertical="center" wrapText="1"/>
    </xf>
    <xf numFmtId="0" fontId="2" fillId="0" borderId="1" xfId="0" applyFont="1" applyBorder="1" applyAlignment="1">
      <alignment horizontal="right" vertical="center"/>
    </xf>
    <xf numFmtId="0" fontId="0" fillId="0" borderId="1" xfId="0" applyBorder="1" applyAlignment="1">
      <alignment horizontal="center" vertical="center"/>
    </xf>
    <xf numFmtId="9" fontId="0" fillId="0" borderId="18" xfId="1" applyFont="1" applyBorder="1" applyAlignment="1">
      <alignment horizontal="center" vertical="center"/>
    </xf>
    <xf numFmtId="0" fontId="0" fillId="0" borderId="0" xfId="0" applyBorder="1" applyAlignment="1">
      <alignment vertical="center"/>
    </xf>
    <xf numFmtId="0" fontId="60" fillId="0" borderId="1" xfId="0" applyFont="1" applyBorder="1" applyAlignment="1">
      <alignment horizontal="right" vertical="center"/>
    </xf>
    <xf numFmtId="165" fontId="0" fillId="0" borderId="1" xfId="0" applyNumberFormat="1" applyBorder="1" applyAlignment="1">
      <alignment horizontal="center" vertical="center"/>
    </xf>
    <xf numFmtId="0" fontId="0" fillId="0" borderId="12" xfId="0" applyBorder="1" applyAlignment="1">
      <alignment vertical="center"/>
    </xf>
    <xf numFmtId="0" fontId="0" fillId="0" borderId="28" xfId="0" applyBorder="1" applyAlignment="1">
      <alignment vertical="center"/>
    </xf>
    <xf numFmtId="165" fontId="2" fillId="3" borderId="30" xfId="2"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55" xfId="2" applyNumberFormat="1" applyFont="1" applyFill="1" applyBorder="1" applyAlignment="1">
      <alignment horizontal="center" vertical="center" wrapText="1"/>
    </xf>
    <xf numFmtId="0" fontId="0" fillId="0" borderId="12" xfId="0" applyBorder="1" applyAlignment="1">
      <alignment horizontal="center" vertical="center"/>
    </xf>
    <xf numFmtId="165" fontId="2" fillId="0" borderId="0" xfId="2" applyNumberFormat="1" applyFont="1" applyBorder="1" applyAlignment="1">
      <alignment horizontal="center" vertical="center"/>
    </xf>
    <xf numFmtId="0" fontId="0" fillId="0" borderId="8" xfId="0" applyBorder="1" applyAlignment="1">
      <alignment horizontal="center" vertical="center" wrapText="1"/>
    </xf>
    <xf numFmtId="0" fontId="0" fillId="0" borderId="39" xfId="0" applyBorder="1" applyAlignment="1">
      <alignment horizontal="center" vertical="center"/>
    </xf>
    <xf numFmtId="165" fontId="0" fillId="0" borderId="35" xfId="2" applyNumberFormat="1" applyFont="1" applyBorder="1" applyAlignment="1">
      <alignment horizontal="center" vertical="center"/>
    </xf>
    <xf numFmtId="9" fontId="0" fillId="0" borderId="24" xfId="1" applyFont="1" applyBorder="1" applyAlignment="1">
      <alignment horizontal="center" vertical="center" wrapText="1"/>
    </xf>
    <xf numFmtId="0" fontId="0" fillId="0" borderId="13" xfId="0" applyBorder="1" applyAlignment="1">
      <alignment horizontal="center" vertical="center"/>
    </xf>
    <xf numFmtId="165" fontId="0" fillId="14" borderId="19" xfId="2" applyNumberFormat="1" applyFont="1" applyFill="1" applyBorder="1" applyAlignment="1">
      <alignment horizontal="center" vertical="center"/>
    </xf>
    <xf numFmtId="0" fontId="0" fillId="2" borderId="13" xfId="0" applyFill="1" applyBorder="1" applyAlignment="1">
      <alignment horizontal="center" vertical="center"/>
    </xf>
    <xf numFmtId="0" fontId="0" fillId="0" borderId="5" xfId="0" applyBorder="1" applyAlignment="1">
      <alignment horizontal="center" vertical="center"/>
    </xf>
    <xf numFmtId="165" fontId="0" fillId="0" borderId="23" xfId="2" applyNumberFormat="1" applyFont="1" applyBorder="1" applyAlignment="1">
      <alignment horizontal="center" vertical="center"/>
    </xf>
    <xf numFmtId="0" fontId="6" fillId="0" borderId="0" xfId="0" applyFont="1" applyAlignment="1">
      <alignment horizontal="center" vertical="center"/>
    </xf>
    <xf numFmtId="0" fontId="29" fillId="0" borderId="10" xfId="0" applyFont="1" applyBorder="1" applyAlignment="1"/>
    <xf numFmtId="0" fontId="48" fillId="0" borderId="10" xfId="0" applyFont="1" applyBorder="1" applyAlignment="1"/>
    <xf numFmtId="0" fontId="48" fillId="4" borderId="10" xfId="0" applyFont="1" applyFill="1" applyBorder="1" applyAlignment="1"/>
    <xf numFmtId="0" fontId="4" fillId="0" borderId="0" xfId="0" applyFont="1" applyAlignment="1">
      <alignment vertical="center"/>
    </xf>
    <xf numFmtId="0" fontId="5" fillId="0" borderId="0" xfId="0" applyFont="1" applyAlignment="1">
      <alignment horizontal="center" vertical="center"/>
    </xf>
    <xf numFmtId="0" fontId="2" fillId="0" borderId="1" xfId="0" applyFont="1" applyBorder="1" applyAlignment="1">
      <alignment horizontal="left" vertical="center"/>
    </xf>
    <xf numFmtId="0" fontId="0" fillId="0" borderId="0" xfId="0" applyAlignment="1">
      <alignment horizontal="left" vertical="center"/>
    </xf>
    <xf numFmtId="0" fontId="8" fillId="0" borderId="0" xfId="0" applyFont="1" applyAlignment="1">
      <alignment vertical="center"/>
    </xf>
    <xf numFmtId="0" fontId="2" fillId="0" borderId="1" xfId="0" applyFont="1" applyBorder="1" applyAlignment="1">
      <alignment horizontal="center" vertical="center" wrapText="1"/>
    </xf>
    <xf numFmtId="0" fontId="8" fillId="0" borderId="0" xfId="0" applyFont="1" applyAlignment="1">
      <alignment horizontal="center" vertical="center"/>
    </xf>
    <xf numFmtId="0" fontId="0" fillId="0" borderId="1" xfId="0" applyBorder="1" applyAlignment="1">
      <alignment vertical="center"/>
    </xf>
    <xf numFmtId="0" fontId="10" fillId="0" borderId="0" xfId="0" applyFont="1" applyBorder="1" applyAlignment="1">
      <alignment vertical="center"/>
    </xf>
    <xf numFmtId="0" fontId="10" fillId="0" borderId="0" xfId="0" applyFont="1" applyAlignment="1">
      <alignment vertical="center"/>
    </xf>
    <xf numFmtId="0" fontId="5" fillId="0" borderId="0" xfId="0" applyFont="1" applyAlignment="1">
      <alignment vertical="center"/>
    </xf>
    <xf numFmtId="0" fontId="13" fillId="0" borderId="0" xfId="0" applyFont="1" applyAlignment="1">
      <alignment vertical="center"/>
    </xf>
    <xf numFmtId="0" fontId="2" fillId="0" borderId="1" xfId="0" applyFont="1" applyBorder="1" applyAlignment="1">
      <alignment horizontal="center" vertical="center"/>
    </xf>
    <xf numFmtId="0" fontId="10" fillId="0" borderId="1" xfId="0" applyFont="1" applyBorder="1" applyAlignment="1">
      <alignment vertical="center"/>
    </xf>
    <xf numFmtId="0" fontId="18" fillId="17" borderId="0" xfId="0" applyFont="1" applyFill="1" applyAlignment="1">
      <alignment vertical="center" wrapText="1"/>
    </xf>
    <xf numFmtId="0" fontId="19" fillId="0" borderId="0" xfId="0" applyFont="1" applyAlignment="1">
      <alignment vertical="center"/>
    </xf>
    <xf numFmtId="0" fontId="20" fillId="0" borderId="0" xfId="0" applyFont="1" applyAlignment="1">
      <alignment vertical="center"/>
    </xf>
    <xf numFmtId="0" fontId="18" fillId="0" borderId="0" xfId="0" applyFont="1" applyBorder="1" applyAlignment="1">
      <alignment vertical="center"/>
    </xf>
    <xf numFmtId="0" fontId="10" fillId="0" borderId="0" xfId="0" applyFont="1" applyBorder="1" applyAlignment="1">
      <alignment vertical="center" wrapText="1"/>
    </xf>
    <xf numFmtId="0" fontId="19" fillId="0" borderId="0" xfId="0" applyFont="1" applyBorder="1" applyAlignment="1">
      <alignment vertical="center"/>
    </xf>
    <xf numFmtId="0" fontId="68" fillId="0" borderId="0" xfId="3" applyFont="1" applyAlignment="1">
      <alignment horizontal="left" vertical="center"/>
    </xf>
    <xf numFmtId="0" fontId="2" fillId="0" borderId="1" xfId="0" applyFont="1" applyBorder="1" applyAlignment="1">
      <alignment horizontal="left" vertical="top"/>
    </xf>
    <xf numFmtId="0" fontId="7" fillId="0" borderId="0" xfId="0" applyFont="1" applyAlignment="1">
      <alignment horizontal="center" vertical="top"/>
    </xf>
    <xf numFmtId="0" fontId="2" fillId="0" borderId="1" xfId="0" applyFont="1" applyBorder="1" applyAlignment="1">
      <alignment vertical="top"/>
    </xf>
    <xf numFmtId="0" fontId="0" fillId="0" borderId="0" xfId="0" applyAlignment="1">
      <alignment horizontal="left" vertical="top"/>
    </xf>
    <xf numFmtId="0" fontId="2" fillId="0" borderId="1" xfId="0" applyFont="1" applyBorder="1" applyAlignment="1">
      <alignment horizontal="left" vertical="top" wrapText="1"/>
    </xf>
    <xf numFmtId="0" fontId="57" fillId="14" borderId="30" xfId="0" applyFont="1" applyFill="1" applyBorder="1" applyAlignment="1">
      <alignment vertical="center"/>
    </xf>
    <xf numFmtId="0" fontId="56" fillId="14" borderId="30" xfId="0" applyFont="1" applyFill="1" applyBorder="1" applyAlignment="1">
      <alignment horizontal="left" vertical="center" wrapText="1"/>
    </xf>
    <xf numFmtId="0" fontId="69" fillId="0" borderId="0" xfId="0" applyFont="1" applyAlignment="1">
      <alignment vertical="center"/>
    </xf>
    <xf numFmtId="0" fontId="70" fillId="0" borderId="30" xfId="0" applyFont="1" applyBorder="1" applyAlignment="1">
      <alignment vertical="center"/>
    </xf>
    <xf numFmtId="0" fontId="70" fillId="0" borderId="26" xfId="0" applyFont="1" applyBorder="1" applyAlignment="1">
      <alignment vertical="center"/>
    </xf>
    <xf numFmtId="0" fontId="72" fillId="14" borderId="30" xfId="0" applyFont="1" applyFill="1" applyBorder="1" applyAlignment="1">
      <alignment horizontal="left" vertical="center"/>
    </xf>
    <xf numFmtId="0" fontId="69" fillId="0" borderId="0" xfId="0" applyFont="1" applyBorder="1" applyAlignment="1">
      <alignment horizontal="center" vertical="center"/>
    </xf>
    <xf numFmtId="0" fontId="69" fillId="0" borderId="30" xfId="0" applyFont="1" applyBorder="1" applyAlignment="1">
      <alignment horizontal="center" vertical="center"/>
    </xf>
    <xf numFmtId="0" fontId="74" fillId="17" borderId="30" xfId="0" applyFont="1" applyFill="1" applyBorder="1" applyAlignment="1">
      <alignment horizontal="center" vertical="center"/>
    </xf>
    <xf numFmtId="0" fontId="69" fillId="0" borderId="40" xfId="0" applyFont="1" applyBorder="1" applyAlignment="1">
      <alignment horizontal="center" vertical="center"/>
    </xf>
    <xf numFmtId="0" fontId="74" fillId="17" borderId="40" xfId="0" applyFont="1" applyFill="1" applyBorder="1" applyAlignment="1">
      <alignment horizontal="center" vertical="center"/>
    </xf>
    <xf numFmtId="0" fontId="0" fillId="5" borderId="0" xfId="0" applyFill="1" applyBorder="1" applyAlignment="1">
      <alignment vertical="center"/>
    </xf>
    <xf numFmtId="0" fontId="0" fillId="0" borderId="26" xfId="0" applyBorder="1" applyAlignment="1">
      <alignment vertical="center"/>
    </xf>
    <xf numFmtId="0" fontId="0" fillId="0" borderId="32" xfId="0" applyBorder="1" applyAlignment="1">
      <alignment vertical="center"/>
    </xf>
    <xf numFmtId="0" fontId="78" fillId="14" borderId="30" xfId="0" applyFont="1" applyFill="1" applyBorder="1" applyAlignment="1">
      <alignment horizontal="left" vertical="center"/>
    </xf>
    <xf numFmtId="0" fontId="69" fillId="0" borderId="0" xfId="0" applyFont="1" applyBorder="1" applyAlignment="1">
      <alignment vertical="center"/>
    </xf>
    <xf numFmtId="0" fontId="69" fillId="0" borderId="3" xfId="0" applyFont="1" applyBorder="1" applyAlignment="1">
      <alignment vertical="center"/>
    </xf>
    <xf numFmtId="0" fontId="79" fillId="7" borderId="60" xfId="0" applyFont="1" applyFill="1" applyBorder="1" applyAlignment="1">
      <alignment vertical="center"/>
    </xf>
    <xf numFmtId="0" fontId="79" fillId="0" borderId="60" xfId="0" applyFont="1" applyBorder="1" applyAlignment="1">
      <alignment vertical="center"/>
    </xf>
    <xf numFmtId="0" fontId="75" fillId="14" borderId="30" xfId="0" applyFont="1" applyFill="1" applyBorder="1" applyAlignment="1">
      <alignment horizontal="left" vertical="center"/>
    </xf>
    <xf numFmtId="0" fontId="75" fillId="0" borderId="0" xfId="0" applyFont="1" applyAlignment="1">
      <alignment vertical="center"/>
    </xf>
    <xf numFmtId="0" fontId="70" fillId="0" borderId="0" xfId="0" applyFont="1" applyBorder="1" applyAlignment="1">
      <alignment vertical="center"/>
    </xf>
    <xf numFmtId="0" fontId="70" fillId="0" borderId="40" xfId="0" applyFont="1" applyBorder="1" applyAlignment="1">
      <alignment vertical="center"/>
    </xf>
    <xf numFmtId="0" fontId="85" fillId="0" borderId="0" xfId="0" applyFont="1" applyAlignment="1">
      <alignment horizontal="center" vertical="center"/>
    </xf>
    <xf numFmtId="0" fontId="16" fillId="14" borderId="0" xfId="0" applyFont="1" applyFill="1" applyAlignment="1">
      <alignment vertical="center"/>
    </xf>
    <xf numFmtId="0" fontId="0" fillId="14" borderId="0" xfId="0" applyFill="1" applyAlignment="1">
      <alignment vertical="center" wrapText="1"/>
    </xf>
    <xf numFmtId="0" fontId="0" fillId="14" borderId="0" xfId="0" applyFill="1" applyAlignment="1">
      <alignment horizontal="center" vertical="center" wrapText="1"/>
    </xf>
    <xf numFmtId="0" fontId="16" fillId="14" borderId="0" xfId="0" applyFont="1" applyFill="1" applyAlignment="1">
      <alignment vertical="center" wrapText="1"/>
    </xf>
    <xf numFmtId="0" fontId="16" fillId="14" borderId="0" xfId="0" applyFont="1" applyFill="1" applyBorder="1" applyAlignment="1">
      <alignment vertical="center"/>
    </xf>
    <xf numFmtId="0" fontId="31" fillId="0" borderId="31" xfId="3" applyFont="1" applyBorder="1" applyAlignment="1">
      <alignment horizontal="left"/>
    </xf>
    <xf numFmtId="0" fontId="0" fillId="17" borderId="30" xfId="0" applyFill="1" applyBorder="1" applyAlignment="1">
      <alignment vertical="center" wrapText="1"/>
    </xf>
    <xf numFmtId="0" fontId="69" fillId="17" borderId="17" xfId="0" applyFont="1" applyFill="1" applyBorder="1" applyAlignment="1">
      <alignment vertical="center"/>
    </xf>
    <xf numFmtId="0" fontId="69" fillId="17" borderId="40" xfId="0" applyFont="1" applyFill="1" applyBorder="1" applyAlignment="1">
      <alignment vertical="center" wrapText="1"/>
    </xf>
    <xf numFmtId="0" fontId="69" fillId="17" borderId="31" xfId="0" applyFont="1" applyFill="1" applyBorder="1" applyAlignment="1">
      <alignment vertical="center"/>
    </xf>
    <xf numFmtId="0" fontId="74" fillId="17" borderId="31" xfId="0" applyFont="1" applyFill="1" applyBorder="1" applyAlignment="1">
      <alignment vertical="center"/>
    </xf>
    <xf numFmtId="0" fontId="69" fillId="17" borderId="30" xfId="0" applyFont="1" applyFill="1" applyBorder="1" applyAlignment="1">
      <alignment vertical="center" wrapText="1"/>
    </xf>
    <xf numFmtId="0" fontId="70" fillId="17" borderId="40" xfId="0" applyFont="1" applyFill="1" applyBorder="1" applyAlignment="1">
      <alignment vertical="center"/>
    </xf>
    <xf numFmtId="0" fontId="70" fillId="17" borderId="30" xfId="0" applyFont="1" applyFill="1" applyBorder="1" applyAlignment="1">
      <alignment vertical="center"/>
    </xf>
    <xf numFmtId="0" fontId="0" fillId="17" borderId="26" xfId="0" applyFill="1" applyBorder="1" applyAlignment="1">
      <alignment vertical="center"/>
    </xf>
    <xf numFmtId="0" fontId="69" fillId="17" borderId="30" xfId="0" applyFont="1" applyFill="1" applyBorder="1" applyAlignment="1">
      <alignment vertical="center"/>
    </xf>
    <xf numFmtId="0" fontId="76" fillId="17" borderId="30" xfId="0" applyFont="1" applyFill="1" applyBorder="1" applyAlignment="1">
      <alignment horizontal="left" vertical="center"/>
    </xf>
    <xf numFmtId="0" fontId="69" fillId="17" borderId="30" xfId="0" applyFont="1" applyFill="1" applyBorder="1" applyAlignment="1">
      <alignment horizontal="justify" vertical="center"/>
    </xf>
    <xf numFmtId="0" fontId="82" fillId="17" borderId="61" xfId="0" applyFont="1" applyFill="1" applyBorder="1" applyAlignment="1">
      <alignment horizontal="center" vertical="center"/>
    </xf>
    <xf numFmtId="0" fontId="80" fillId="17" borderId="61" xfId="0" applyFont="1" applyFill="1" applyBorder="1" applyAlignment="1">
      <alignment horizontal="center" vertical="center"/>
    </xf>
    <xf numFmtId="0" fontId="70" fillId="17" borderId="31" xfId="0" applyFont="1" applyFill="1" applyBorder="1" applyAlignment="1">
      <alignment horizontal="left" vertical="center" wrapText="1"/>
    </xf>
    <xf numFmtId="0" fontId="71" fillId="17" borderId="30" xfId="0" applyFont="1" applyFill="1" applyBorder="1" applyAlignment="1">
      <alignment vertical="center"/>
    </xf>
    <xf numFmtId="0" fontId="74" fillId="9" borderId="30" xfId="0" applyFont="1" applyFill="1" applyBorder="1" applyAlignment="1">
      <alignment horizontal="center" vertical="center"/>
    </xf>
    <xf numFmtId="0" fontId="74" fillId="9" borderId="26" xfId="0" applyFont="1" applyFill="1" applyBorder="1" applyAlignment="1">
      <alignment horizontal="center" vertical="center"/>
    </xf>
    <xf numFmtId="0" fontId="82" fillId="9" borderId="63" xfId="0" applyFont="1" applyFill="1" applyBorder="1" applyAlignment="1">
      <alignment horizontal="center" vertical="center"/>
    </xf>
    <xf numFmtId="0" fontId="82" fillId="9" borderId="62" xfId="0" applyFont="1" applyFill="1" applyBorder="1" applyAlignment="1">
      <alignment horizontal="center" vertical="center"/>
    </xf>
    <xf numFmtId="0" fontId="82" fillId="9" borderId="64" xfId="0" applyFont="1" applyFill="1" applyBorder="1" applyAlignment="1">
      <alignment horizontal="center" vertical="center"/>
    </xf>
    <xf numFmtId="0" fontId="87" fillId="17" borderId="61" xfId="0" applyFont="1" applyFill="1" applyBorder="1" applyAlignment="1">
      <alignment horizontal="center" vertical="center"/>
    </xf>
    <xf numFmtId="0" fontId="22" fillId="10" borderId="30" xfId="0" applyFont="1" applyFill="1" applyBorder="1" applyAlignment="1"/>
    <xf numFmtId="0" fontId="22" fillId="14" borderId="33" xfId="0" applyFont="1" applyFill="1" applyBorder="1" applyAlignment="1"/>
    <xf numFmtId="0" fontId="21" fillId="9" borderId="33" xfId="0" applyFont="1" applyFill="1" applyBorder="1" applyAlignment="1"/>
    <xf numFmtId="0" fontId="21" fillId="0" borderId="33" xfId="0" applyFont="1" applyBorder="1" applyAlignment="1"/>
    <xf numFmtId="0" fontId="21" fillId="9" borderId="31" xfId="0" applyFont="1" applyFill="1" applyBorder="1" applyAlignment="1"/>
    <xf numFmtId="0" fontId="74" fillId="9" borderId="26" xfId="0" quotePrefix="1" applyFont="1" applyFill="1" applyBorder="1" applyAlignment="1">
      <alignment horizontal="center" vertical="center"/>
    </xf>
    <xf numFmtId="0" fontId="59" fillId="14" borderId="17" xfId="0" applyFont="1" applyFill="1" applyBorder="1" applyAlignment="1">
      <alignment vertical="center"/>
    </xf>
    <xf numFmtId="0" fontId="59" fillId="14" borderId="27" xfId="0" applyFont="1" applyFill="1" applyBorder="1" applyAlignment="1">
      <alignment vertical="center"/>
    </xf>
    <xf numFmtId="0" fontId="59" fillId="14" borderId="26" xfId="0" applyFont="1" applyFill="1" applyBorder="1" applyAlignment="1">
      <alignment vertical="center"/>
    </xf>
    <xf numFmtId="0" fontId="0" fillId="0" borderId="0" xfId="0" applyFont="1" applyAlignment="1">
      <alignment vertical="center" wrapText="1"/>
    </xf>
    <xf numFmtId="0" fontId="25" fillId="0" borderId="0" xfId="0" applyFont="1" applyAlignment="1">
      <alignment vertical="center" wrapText="1"/>
    </xf>
    <xf numFmtId="0" fontId="0" fillId="16" borderId="1" xfId="0" applyFill="1" applyBorder="1" applyAlignment="1">
      <alignment vertical="center"/>
    </xf>
    <xf numFmtId="166" fontId="0" fillId="16" borderId="1" xfId="4" applyNumberFormat="1" applyFont="1" applyFill="1" applyBorder="1" applyAlignment="1">
      <alignment vertical="center"/>
    </xf>
    <xf numFmtId="166" fontId="0" fillId="16" borderId="1" xfId="4" applyNumberFormat="1" applyFont="1" applyFill="1" applyBorder="1" applyAlignment="1">
      <alignment horizontal="center" vertical="center"/>
    </xf>
    <xf numFmtId="165" fontId="0" fillId="16" borderId="1" xfId="2" applyNumberFormat="1" applyFont="1" applyFill="1" applyBorder="1" applyAlignment="1">
      <alignment horizontal="center" vertical="center"/>
    </xf>
    <xf numFmtId="0" fontId="27" fillId="8" borderId="34" xfId="0" applyFont="1" applyFill="1" applyBorder="1" applyAlignment="1">
      <alignment horizontal="left"/>
    </xf>
    <xf numFmtId="0" fontId="27" fillId="8" borderId="24" xfId="0" applyFont="1" applyFill="1" applyBorder="1" applyAlignment="1">
      <alignment horizontal="left"/>
    </xf>
    <xf numFmtId="0" fontId="11" fillId="9" borderId="28" xfId="0" applyFont="1" applyFill="1" applyBorder="1" applyAlignment="1">
      <alignment horizontal="center" vertical="center"/>
    </xf>
    <xf numFmtId="0" fontId="11" fillId="9" borderId="29" xfId="0" applyFont="1" applyFill="1" applyBorder="1" applyAlignment="1">
      <alignment horizontal="center" vertical="center"/>
    </xf>
    <xf numFmtId="0" fontId="11" fillId="9" borderId="32" xfId="0" applyFont="1" applyFill="1" applyBorder="1" applyAlignment="1">
      <alignment horizontal="center" vertical="center"/>
    </xf>
    <xf numFmtId="0" fontId="22" fillId="9" borderId="5" xfId="0" applyFont="1" applyFill="1" applyBorder="1" applyAlignment="1">
      <alignment horizontal="center"/>
    </xf>
    <xf numFmtId="0" fontId="22" fillId="9" borderId="4" xfId="0" applyFont="1" applyFill="1" applyBorder="1" applyAlignment="1">
      <alignment horizontal="center"/>
    </xf>
    <xf numFmtId="0" fontId="22" fillId="9" borderId="3" xfId="0" applyFont="1" applyFill="1" applyBorder="1" applyAlignment="1">
      <alignment horizontal="center"/>
    </xf>
    <xf numFmtId="0" fontId="28" fillId="4" borderId="27" xfId="0" applyFont="1" applyFill="1" applyBorder="1" applyAlignment="1">
      <alignment horizontal="center"/>
    </xf>
    <xf numFmtId="0" fontId="25" fillId="0" borderId="0" xfId="0" applyFont="1" applyAlignment="1">
      <alignment vertical="center" wrapText="1"/>
    </xf>
    <xf numFmtId="0" fontId="25" fillId="0" borderId="1" xfId="0" applyFont="1" applyBorder="1" applyAlignment="1">
      <alignment vertical="center" wrapText="1"/>
    </xf>
    <xf numFmtId="0" fontId="25" fillId="0" borderId="6" xfId="0" applyFont="1" applyBorder="1" applyAlignment="1">
      <alignment vertical="center" wrapText="1"/>
    </xf>
    <xf numFmtId="0" fontId="25" fillId="0" borderId="22" xfId="0" applyFont="1" applyBorder="1" applyAlignment="1">
      <alignment vertical="center" wrapText="1"/>
    </xf>
    <xf numFmtId="0" fontId="25" fillId="0" borderId="18" xfId="0" applyFont="1" applyBorder="1" applyAlignment="1">
      <alignment vertical="center" wrapText="1"/>
    </xf>
    <xf numFmtId="0" fontId="65" fillId="14" borderId="28" xfId="0" applyFont="1" applyFill="1" applyBorder="1" applyAlignment="1">
      <alignment horizontal="center" vertical="center" wrapText="1"/>
    </xf>
    <xf numFmtId="0" fontId="65" fillId="14" borderId="29" xfId="0" applyFont="1" applyFill="1" applyBorder="1" applyAlignment="1">
      <alignment horizontal="center" vertical="center" wrapText="1"/>
    </xf>
    <xf numFmtId="0" fontId="65" fillId="14" borderId="32" xfId="0" applyFont="1" applyFill="1" applyBorder="1" applyAlignment="1">
      <alignment horizontal="center" vertical="center" wrapText="1"/>
    </xf>
    <xf numFmtId="0" fontId="25" fillId="10" borderId="5"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25" fillId="10" borderId="3" xfId="0" applyFont="1" applyFill="1" applyBorder="1" applyAlignment="1">
      <alignment horizontal="center" vertical="center" wrapText="1"/>
    </xf>
    <xf numFmtId="0" fontId="2" fillId="0" borderId="40" xfId="0" applyFont="1" applyBorder="1" applyAlignment="1">
      <alignment horizontal="center" vertical="center"/>
    </xf>
    <xf numFmtId="0" fontId="2" fillId="0" borderId="33" xfId="0" applyFont="1" applyBorder="1" applyAlignment="1">
      <alignment horizontal="center" vertical="center"/>
    </xf>
    <xf numFmtId="0" fontId="2" fillId="0" borderId="31" xfId="0" applyFont="1" applyBorder="1" applyAlignment="1">
      <alignment horizontal="center" vertical="center"/>
    </xf>
    <xf numFmtId="0" fontId="59" fillId="14" borderId="17" xfId="0" applyFont="1" applyFill="1" applyBorder="1" applyAlignment="1">
      <alignment horizontal="center" vertical="center"/>
    </xf>
    <xf numFmtId="0" fontId="59" fillId="14" borderId="26" xfId="0" applyFont="1" applyFill="1" applyBorder="1" applyAlignment="1">
      <alignment horizontal="center" vertical="center"/>
    </xf>
    <xf numFmtId="0" fontId="29" fillId="0" borderId="40" xfId="0" applyFont="1" applyBorder="1" applyAlignment="1">
      <alignment horizontal="center" vertical="center"/>
    </xf>
    <xf numFmtId="0" fontId="29" fillId="0" borderId="33" xfId="0" applyFont="1" applyBorder="1" applyAlignment="1">
      <alignment horizontal="center" vertical="center"/>
    </xf>
    <xf numFmtId="0" fontId="29" fillId="0" borderId="31" xfId="0" applyFont="1" applyBorder="1" applyAlignment="1">
      <alignment horizontal="center" vertical="center"/>
    </xf>
    <xf numFmtId="0" fontId="56" fillId="14" borderId="17" xfId="0" applyFont="1" applyFill="1" applyBorder="1" applyAlignment="1">
      <alignment horizontal="center" vertical="center"/>
    </xf>
    <xf numFmtId="0" fontId="56" fillId="14" borderId="27" xfId="0" applyFont="1" applyFill="1" applyBorder="1" applyAlignment="1">
      <alignment horizontal="center" vertical="center"/>
    </xf>
    <xf numFmtId="0" fontId="56" fillId="14" borderId="26" xfId="0" applyFont="1" applyFill="1" applyBorder="1" applyAlignment="1">
      <alignment horizontal="center" vertical="center"/>
    </xf>
    <xf numFmtId="0" fontId="66" fillId="14" borderId="0" xfId="0" applyFont="1" applyFill="1" applyAlignment="1">
      <alignment horizontal="left" vertical="center"/>
    </xf>
    <xf numFmtId="0" fontId="4" fillId="0" borderId="0" xfId="0" applyFont="1" applyAlignment="1">
      <alignment horizontal="center" vertical="center"/>
    </xf>
    <xf numFmtId="0" fontId="67" fillId="14" borderId="0" xfId="0" applyFont="1" applyFill="1" applyAlignment="1">
      <alignment horizontal="center" vertical="center"/>
    </xf>
    <xf numFmtId="0" fontId="6" fillId="0" borderId="0" xfId="0" applyFont="1" applyAlignment="1">
      <alignment horizontal="center" vertical="center"/>
    </xf>
    <xf numFmtId="0" fontId="86" fillId="9" borderId="17" xfId="0" applyFont="1" applyFill="1" applyBorder="1" applyAlignment="1">
      <alignment horizontal="center" vertical="center"/>
    </xf>
    <xf numFmtId="0" fontId="86" fillId="9" borderId="26" xfId="0" applyFont="1" applyFill="1" applyBorder="1" applyAlignment="1">
      <alignment horizontal="center" vertical="center"/>
    </xf>
    <xf numFmtId="0" fontId="75" fillId="0" borderId="17" xfId="0" applyFont="1" applyBorder="1" applyAlignment="1">
      <alignment vertical="center"/>
    </xf>
    <xf numFmtId="0" fontId="75" fillId="0" borderId="26" xfId="0" applyFont="1" applyBorder="1" applyAlignment="1">
      <alignment vertical="center"/>
    </xf>
    <xf numFmtId="0" fontId="13" fillId="0" borderId="1" xfId="0" applyFont="1" applyBorder="1" applyAlignment="1">
      <alignment horizontal="left" vertical="center" wrapText="1"/>
    </xf>
    <xf numFmtId="0" fontId="22" fillId="6" borderId="17" xfId="0" applyFont="1" applyFill="1" applyBorder="1" applyAlignment="1">
      <alignment horizontal="center" vertical="center"/>
    </xf>
    <xf numFmtId="0" fontId="22" fillId="6" borderId="27" xfId="0" applyFont="1" applyFill="1" applyBorder="1" applyAlignment="1">
      <alignment horizontal="center" vertical="center"/>
    </xf>
    <xf numFmtId="0" fontId="22" fillId="6" borderId="26" xfId="0" applyFont="1" applyFill="1" applyBorder="1" applyAlignment="1">
      <alignment horizontal="center" vertical="center"/>
    </xf>
    <xf numFmtId="0" fontId="4" fillId="7" borderId="21"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41"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2" fillId="16" borderId="1" xfId="0" applyFont="1" applyFill="1" applyBorder="1" applyAlignment="1">
      <alignment horizontal="center" vertical="center"/>
    </xf>
    <xf numFmtId="0" fontId="4" fillId="0" borderId="1" xfId="0" applyFont="1" applyBorder="1" applyAlignment="1">
      <alignment horizontal="right" vertical="center" wrapText="1"/>
    </xf>
    <xf numFmtId="0" fontId="56" fillId="14" borderId="4" xfId="0" applyFont="1" applyFill="1" applyBorder="1" applyAlignment="1">
      <alignment horizontal="center" vertical="center"/>
    </xf>
    <xf numFmtId="0" fontId="22" fillId="4" borderId="17" xfId="0" applyFont="1" applyFill="1" applyBorder="1" applyAlignment="1">
      <alignment horizontal="center" vertical="center"/>
    </xf>
    <xf numFmtId="0" fontId="22" fillId="4" borderId="27" xfId="0" applyFont="1" applyFill="1" applyBorder="1" applyAlignment="1">
      <alignment horizontal="center" vertical="center"/>
    </xf>
    <xf numFmtId="0" fontId="22" fillId="4" borderId="26" xfId="0" applyFont="1" applyFill="1" applyBorder="1" applyAlignment="1">
      <alignment horizontal="center" vertical="center"/>
    </xf>
    <xf numFmtId="0" fontId="2" fillId="0" borderId="23" xfId="0" applyFont="1" applyBorder="1" applyAlignment="1">
      <alignment horizontal="center" vertical="center"/>
    </xf>
    <xf numFmtId="0" fontId="2" fillId="0" borderId="22" xfId="0" applyFont="1" applyBorder="1" applyAlignment="1">
      <alignment horizontal="center" vertical="center"/>
    </xf>
    <xf numFmtId="165" fontId="2" fillId="0" borderId="27" xfId="2" applyNumberFormat="1" applyFont="1" applyBorder="1" applyAlignment="1">
      <alignment horizontal="center" vertical="center"/>
    </xf>
    <xf numFmtId="165" fontId="2" fillId="0" borderId="26" xfId="2" applyNumberFormat="1" applyFont="1" applyBorder="1" applyAlignment="1">
      <alignment horizontal="center" vertical="center"/>
    </xf>
    <xf numFmtId="0" fontId="2" fillId="3" borderId="35" xfId="0" applyFont="1" applyFill="1" applyBorder="1" applyAlignment="1">
      <alignment horizontal="center" vertical="center"/>
    </xf>
    <xf numFmtId="0" fontId="2" fillId="3" borderId="34"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25" xfId="0" applyFont="1" applyFill="1" applyBorder="1" applyAlignment="1">
      <alignment horizontal="center" vertical="center"/>
    </xf>
    <xf numFmtId="0" fontId="56" fillId="14" borderId="17" xfId="0" applyFont="1" applyFill="1" applyBorder="1" applyAlignment="1">
      <alignment horizontal="center" vertical="center" wrapText="1"/>
    </xf>
    <xf numFmtId="0" fontId="56" fillId="14" borderId="27" xfId="0" applyFont="1" applyFill="1" applyBorder="1" applyAlignment="1">
      <alignment horizontal="center" vertical="center" wrapText="1"/>
    </xf>
    <xf numFmtId="0" fontId="56" fillId="14" borderId="26" xfId="0" applyFont="1" applyFill="1" applyBorder="1" applyAlignment="1">
      <alignment horizontal="center" vertical="center" wrapText="1"/>
    </xf>
    <xf numFmtId="0" fontId="26" fillId="9" borderId="28" xfId="0" applyFont="1" applyFill="1" applyBorder="1" applyAlignment="1">
      <alignment horizontal="center" vertical="center"/>
    </xf>
    <xf numFmtId="0" fontId="26" fillId="9" borderId="27" xfId="0" applyFont="1" applyFill="1" applyBorder="1" applyAlignment="1">
      <alignment horizontal="center" vertical="center"/>
    </xf>
    <xf numFmtId="0" fontId="26" fillId="9" borderId="26" xfId="0" applyFont="1" applyFill="1" applyBorder="1" applyAlignment="1">
      <alignment horizontal="center" vertical="center"/>
    </xf>
    <xf numFmtId="0" fontId="2" fillId="3" borderId="16"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59" fillId="14" borderId="4" xfId="0" applyNumberFormat="1" applyFont="1" applyFill="1" applyBorder="1" applyAlignment="1">
      <alignment horizontal="center" vertical="center"/>
    </xf>
    <xf numFmtId="0" fontId="9" fillId="0" borderId="28" xfId="0" applyFont="1" applyBorder="1" applyAlignment="1">
      <alignment horizontal="center"/>
    </xf>
    <xf numFmtId="0" fontId="9" fillId="0" borderId="32" xfId="0" applyFont="1" applyBorder="1" applyAlignment="1">
      <alignment horizontal="center"/>
    </xf>
    <xf numFmtId="0" fontId="9" fillId="0" borderId="5" xfId="0" applyFont="1" applyBorder="1" applyAlignment="1">
      <alignment horizontal="center"/>
    </xf>
    <xf numFmtId="0" fontId="9" fillId="0" borderId="3" xfId="0" applyFont="1" applyBorder="1" applyAlignment="1">
      <alignment horizontal="center"/>
    </xf>
    <xf numFmtId="0" fontId="9" fillId="0" borderId="28" xfId="0" applyFont="1" applyBorder="1" applyAlignment="1">
      <alignment horizontal="center" wrapText="1"/>
    </xf>
    <xf numFmtId="0" fontId="9" fillId="0" borderId="32" xfId="0" applyFont="1" applyBorder="1" applyAlignment="1">
      <alignment horizontal="center" wrapText="1"/>
    </xf>
    <xf numFmtId="0" fontId="9" fillId="0" borderId="5" xfId="0" applyFont="1" applyBorder="1" applyAlignment="1">
      <alignment horizontal="center" wrapText="1"/>
    </xf>
    <xf numFmtId="0" fontId="9" fillId="0" borderId="3" xfId="0" applyFont="1" applyBorder="1" applyAlignment="1">
      <alignment horizontal="center" wrapText="1"/>
    </xf>
    <xf numFmtId="0" fontId="21" fillId="0" borderId="17" xfId="0" applyFont="1" applyBorder="1" applyAlignment="1">
      <alignment horizontal="center"/>
    </xf>
    <xf numFmtId="0" fontId="21" fillId="0" borderId="27" xfId="0" applyFont="1" applyBorder="1" applyAlignment="1">
      <alignment horizontal="center"/>
    </xf>
    <xf numFmtId="0" fontId="21" fillId="0" borderId="26" xfId="0" applyFont="1" applyBorder="1" applyAlignment="1">
      <alignment horizontal="center"/>
    </xf>
    <xf numFmtId="0" fontId="9" fillId="0" borderId="5" xfId="0" applyFont="1" applyBorder="1" applyAlignment="1">
      <alignment horizontal="left"/>
    </xf>
    <xf numFmtId="0" fontId="9" fillId="0" borderId="3" xfId="0" applyFont="1" applyBorder="1" applyAlignment="1">
      <alignment horizontal="left"/>
    </xf>
    <xf numFmtId="0" fontId="32" fillId="0" borderId="17" xfId="0" applyFont="1" applyBorder="1" applyAlignment="1">
      <alignment horizontal="center"/>
    </xf>
    <xf numFmtId="0" fontId="32" fillId="0" borderId="27" xfId="0" applyFont="1" applyBorder="1" applyAlignment="1">
      <alignment horizontal="center"/>
    </xf>
    <xf numFmtId="0" fontId="32" fillId="0" borderId="26" xfId="0" applyFont="1" applyBorder="1" applyAlignment="1">
      <alignment horizontal="center"/>
    </xf>
    <xf numFmtId="166" fontId="9" fillId="0" borderId="27" xfId="4" applyNumberFormat="1" applyFont="1" applyBorder="1" applyAlignment="1">
      <alignment horizontal="left"/>
    </xf>
    <xf numFmtId="166" fontId="9" fillId="0" borderId="26" xfId="4" applyNumberFormat="1" applyFont="1" applyBorder="1" applyAlignment="1">
      <alignment horizontal="left"/>
    </xf>
    <xf numFmtId="0" fontId="34" fillId="11" borderId="0" xfId="0" applyFont="1" applyFill="1" applyAlignment="1">
      <alignment horizontal="center" vertical="center"/>
    </xf>
    <xf numFmtId="0" fontId="35" fillId="0" borderId="0" xfId="0" applyFont="1" applyAlignment="1">
      <alignment horizontal="center" vertical="center"/>
    </xf>
    <xf numFmtId="0" fontId="13" fillId="0" borderId="0" xfId="0" applyFont="1" applyBorder="1" applyAlignment="1">
      <alignment horizontal="center" vertical="top"/>
    </xf>
    <xf numFmtId="0" fontId="36" fillId="0" borderId="10" xfId="0" applyFont="1" applyBorder="1" applyAlignment="1">
      <alignment horizontal="center" vertical="center"/>
    </xf>
    <xf numFmtId="0" fontId="36" fillId="0" borderId="11" xfId="0" applyFont="1" applyBorder="1" applyAlignment="1">
      <alignment horizontal="center" vertical="center"/>
    </xf>
    <xf numFmtId="0" fontId="36" fillId="0" borderId="7" xfId="0" applyFont="1" applyBorder="1" applyAlignment="1">
      <alignment horizontal="center" vertical="center"/>
    </xf>
    <xf numFmtId="0" fontId="39" fillId="12" borderId="7" xfId="0" applyFont="1" applyFill="1" applyBorder="1" applyAlignment="1">
      <alignment horizontal="center" vertical="center"/>
    </xf>
    <xf numFmtId="0" fontId="39" fillId="12" borderId="1" xfId="0" applyFont="1" applyFill="1" applyBorder="1" applyAlignment="1">
      <alignment horizontal="center" vertical="center"/>
    </xf>
    <xf numFmtId="0" fontId="40" fillId="12" borderId="1" xfId="0" applyFont="1" applyFill="1" applyBorder="1" applyAlignment="1">
      <alignment horizontal="center" vertical="center" textRotation="90"/>
    </xf>
    <xf numFmtId="0" fontId="39" fillId="12" borderId="10" xfId="0" applyFont="1" applyFill="1" applyBorder="1" applyAlignment="1">
      <alignment horizontal="center" vertical="center"/>
    </xf>
    <xf numFmtId="0" fontId="37" fillId="0" borderId="43" xfId="0" applyFont="1" applyBorder="1" applyAlignment="1">
      <alignment horizontal="center"/>
    </xf>
    <xf numFmtId="0" fontId="37" fillId="0" borderId="44" xfId="0" applyFont="1" applyBorder="1" applyAlignment="1">
      <alignment horizontal="center"/>
    </xf>
    <xf numFmtId="0" fontId="37" fillId="0" borderId="41" xfId="0" applyFont="1" applyBorder="1" applyAlignment="1">
      <alignment horizontal="center"/>
    </xf>
    <xf numFmtId="0" fontId="37" fillId="0" borderId="2" xfId="0" applyFont="1" applyBorder="1" applyAlignment="1">
      <alignment horizontal="center"/>
    </xf>
    <xf numFmtId="0" fontId="37" fillId="0" borderId="48" xfId="0" applyFont="1" applyBorder="1" applyAlignment="1">
      <alignment horizontal="center"/>
    </xf>
    <xf numFmtId="0" fontId="37" fillId="0" borderId="20" xfId="0" applyFont="1" applyBorder="1" applyAlignment="1">
      <alignment horizontal="center"/>
    </xf>
    <xf numFmtId="0" fontId="38" fillId="0" borderId="2" xfId="0" applyFont="1" applyBorder="1" applyAlignment="1">
      <alignment horizontal="center"/>
    </xf>
    <xf numFmtId="0" fontId="38" fillId="0" borderId="48" xfId="0" applyFont="1" applyBorder="1" applyAlignment="1">
      <alignment horizontal="center"/>
    </xf>
    <xf numFmtId="0" fontId="38" fillId="0" borderId="20" xfId="0" applyFont="1" applyBorder="1" applyAlignment="1">
      <alignment horizontal="center"/>
    </xf>
    <xf numFmtId="0" fontId="38" fillId="0" borderId="1" xfId="0" applyFont="1" applyBorder="1" applyAlignment="1">
      <alignment horizontal="center"/>
    </xf>
    <xf numFmtId="0" fontId="41" fillId="12" borderId="10" xfId="0" applyFont="1" applyFill="1" applyBorder="1" applyAlignment="1">
      <alignment horizontal="left"/>
    </xf>
    <xf numFmtId="0" fontId="41" fillId="12" borderId="11" xfId="0" applyFont="1" applyFill="1" applyBorder="1" applyAlignment="1">
      <alignment horizontal="left"/>
    </xf>
    <xf numFmtId="0" fontId="41" fillId="12" borderId="7" xfId="0" applyFont="1" applyFill="1" applyBorder="1" applyAlignment="1">
      <alignment horizontal="left"/>
    </xf>
    <xf numFmtId="17" fontId="22" fillId="0" borderId="17" xfId="0" applyNumberFormat="1" applyFont="1" applyBorder="1" applyAlignment="1">
      <alignment horizontal="left"/>
    </xf>
    <xf numFmtId="17" fontId="22" fillId="0" borderId="27" xfId="0" applyNumberFormat="1" applyFont="1" applyBorder="1" applyAlignment="1">
      <alignment horizontal="left"/>
    </xf>
    <xf numFmtId="17" fontId="22" fillId="0" borderId="26" xfId="0" applyNumberFormat="1" applyFont="1" applyBorder="1" applyAlignment="1">
      <alignment horizontal="left"/>
    </xf>
    <xf numFmtId="17" fontId="46" fillId="0" borderId="17" xfId="0" applyNumberFormat="1" applyFont="1" applyBorder="1" applyAlignment="1">
      <alignment horizontal="left"/>
    </xf>
    <xf numFmtId="17" fontId="46" fillId="0" borderId="27" xfId="0" applyNumberFormat="1" applyFont="1" applyBorder="1" applyAlignment="1">
      <alignment horizontal="left"/>
    </xf>
    <xf numFmtId="17" fontId="46" fillId="0" borderId="26" xfId="0" applyNumberFormat="1" applyFont="1" applyBorder="1" applyAlignment="1">
      <alignment horizontal="left"/>
    </xf>
    <xf numFmtId="0" fontId="47" fillId="0" borderId="28" xfId="0" applyFont="1" applyBorder="1" applyAlignment="1">
      <alignment horizontal="center" vertical="center"/>
    </xf>
    <xf numFmtId="0" fontId="47" fillId="0" borderId="29" xfId="0" applyFont="1" applyBorder="1" applyAlignment="1">
      <alignment horizontal="center" vertical="center"/>
    </xf>
    <xf numFmtId="0" fontId="47" fillId="0" borderId="32" xfId="0" applyFont="1" applyBorder="1" applyAlignment="1">
      <alignment horizontal="center" vertical="center"/>
    </xf>
    <xf numFmtId="0" fontId="48" fillId="0" borderId="12" xfId="0" applyFont="1" applyBorder="1" applyAlignment="1">
      <alignment horizontal="center" vertical="center"/>
    </xf>
    <xf numFmtId="0" fontId="48" fillId="0" borderId="0" xfId="0" applyFont="1" applyBorder="1" applyAlignment="1">
      <alignment horizontal="center" vertical="center"/>
    </xf>
    <xf numFmtId="0" fontId="48" fillId="0" borderId="8" xfId="0" applyFont="1" applyBorder="1" applyAlignment="1">
      <alignment horizontal="center" vertical="center"/>
    </xf>
    <xf numFmtId="0" fontId="51" fillId="0" borderId="28" xfId="0" applyFont="1" applyBorder="1" applyAlignment="1">
      <alignment horizontal="left" vertical="top"/>
    </xf>
    <xf numFmtId="0" fontId="51" fillId="0" borderId="29" xfId="0" applyFont="1" applyBorder="1" applyAlignment="1">
      <alignment horizontal="left" vertical="top"/>
    </xf>
    <xf numFmtId="0" fontId="51" fillId="0" borderId="5" xfId="0" applyFont="1" applyBorder="1" applyAlignment="1">
      <alignment horizontal="left" vertical="top"/>
    </xf>
    <xf numFmtId="0" fontId="51" fillId="0" borderId="4" xfId="0" applyFont="1" applyBorder="1" applyAlignment="1">
      <alignment horizontal="left" vertical="top"/>
    </xf>
    <xf numFmtId="0" fontId="48" fillId="0" borderId="40" xfId="0" applyFont="1" applyBorder="1" applyAlignment="1">
      <alignment horizontal="left" vertical="top"/>
    </xf>
    <xf numFmtId="0" fontId="48" fillId="0" borderId="31" xfId="0" applyFont="1" applyBorder="1" applyAlignment="1">
      <alignment horizontal="left" vertical="top"/>
    </xf>
    <xf numFmtId="0" fontId="48" fillId="0" borderId="29" xfId="0" applyFont="1" applyBorder="1" applyAlignment="1">
      <alignment horizontal="left" vertical="top"/>
    </xf>
    <xf numFmtId="0" fontId="48" fillId="0" borderId="32" xfId="0" applyFont="1" applyBorder="1" applyAlignment="1">
      <alignment horizontal="left" vertical="top"/>
    </xf>
    <xf numFmtId="0" fontId="48" fillId="0" borderId="4" xfId="0" applyFont="1" applyBorder="1" applyAlignment="1">
      <alignment horizontal="left" vertical="top"/>
    </xf>
    <xf numFmtId="0" fontId="48" fillId="0" borderId="3" xfId="0" applyFont="1" applyBorder="1" applyAlignment="1">
      <alignment horizontal="left" vertical="top"/>
    </xf>
    <xf numFmtId="166" fontId="54" fillId="13" borderId="57" xfId="4" applyNumberFormat="1" applyFont="1" applyFill="1" applyBorder="1" applyAlignment="1"/>
    <xf numFmtId="166" fontId="54" fillId="13" borderId="58" xfId="4" applyNumberFormat="1" applyFont="1" applyFill="1" applyBorder="1" applyAlignment="1"/>
  </cellXfs>
  <cellStyles count="5">
    <cellStyle name="Comma" xfId="4" builtinId="3"/>
    <cellStyle name="Comma 2" xfId="2"/>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189790</xdr:colOff>
      <xdr:row>42</xdr:row>
      <xdr:rowOff>18048</xdr:rowOff>
    </xdr:to>
    <xdr:pic>
      <xdr:nvPicPr>
        <xdr:cNvPr id="3" name="Picture 2">
          <a:extLst>
            <a:ext uri="{FF2B5EF4-FFF2-40B4-BE49-F238E27FC236}">
              <a16:creationId xmlns="" xmlns:a16="http://schemas.microsoft.com/office/drawing/2014/main" id="{07C3D4DC-BB56-4DC4-9BEE-5A4E939D6D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0" y="0"/>
          <a:ext cx="5676190" cy="80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urhanjasden@gmail.com" TargetMode="External"/><Relationship Id="rId2" Type="http://schemas.openxmlformats.org/officeDocument/2006/relationships/hyperlink" Target="mailto:1024-bm@bankalhabib.com" TargetMode="External"/><Relationship Id="rId1" Type="http://schemas.openxmlformats.org/officeDocument/2006/relationships/hyperlink" Target="mailto:mohammad.petiwala52@hotmail.com" TargetMode="External"/><Relationship Id="rId6" Type="http://schemas.openxmlformats.org/officeDocument/2006/relationships/printerSettings" Target="../printerSettings/printerSettings4.bin"/><Relationship Id="rId5" Type="http://schemas.openxmlformats.org/officeDocument/2006/relationships/hyperlink" Target="mailto:zainsunel@gmail.com" TargetMode="External"/><Relationship Id="rId4" Type="http://schemas.openxmlformats.org/officeDocument/2006/relationships/hyperlink" Target="mailto:ymtmkhi@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ymtm-docs.herokuapp.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L18"/>
  <sheetViews>
    <sheetView zoomScale="70" zoomScaleNormal="70" workbookViewId="0">
      <selection activeCell="B6" sqref="B6:H6"/>
    </sheetView>
  </sheetViews>
  <sheetFormatPr defaultRowHeight="23.25"/>
  <cols>
    <col min="1" max="1" width="9.140625" style="39"/>
    <col min="2" max="2" width="47.85546875" customWidth="1"/>
    <col min="8" max="8" width="19.42578125" customWidth="1"/>
  </cols>
  <sheetData>
    <row r="1" spans="1:12">
      <c r="A1" s="402" t="s">
        <v>229</v>
      </c>
      <c r="B1" s="403"/>
      <c r="C1" s="403"/>
      <c r="D1" s="403"/>
      <c r="E1" s="403"/>
      <c r="F1" s="403"/>
      <c r="G1" s="403"/>
      <c r="H1" s="404"/>
      <c r="I1" s="40"/>
      <c r="J1" s="40"/>
      <c r="K1" s="40"/>
    </row>
    <row r="2" spans="1:12" ht="23.1" customHeight="1" thickBot="1">
      <c r="A2" s="405" t="s">
        <v>639</v>
      </c>
      <c r="B2" s="406"/>
      <c r="C2" s="406"/>
      <c r="D2" s="406"/>
      <c r="E2" s="406"/>
      <c r="F2" s="406"/>
      <c r="G2" s="406"/>
      <c r="H2" s="407"/>
      <c r="I2" s="41"/>
      <c r="J2" s="41"/>
      <c r="K2" s="41"/>
      <c r="L2" s="41"/>
    </row>
    <row r="3" spans="1:12" ht="27.6" customHeight="1" thickBot="1">
      <c r="A3" s="106" t="s">
        <v>141</v>
      </c>
      <c r="B3" s="408" t="s">
        <v>232</v>
      </c>
      <c r="C3" s="408"/>
      <c r="D3" s="408"/>
      <c r="E3" s="408"/>
      <c r="F3" s="408"/>
      <c r="G3" s="408"/>
      <c r="H3" s="42"/>
      <c r="I3" s="38"/>
      <c r="J3" s="38"/>
      <c r="K3" s="38"/>
    </row>
    <row r="4" spans="1:12" s="60" customFormat="1" ht="27.6" customHeight="1" thickBot="1">
      <c r="A4" s="107">
        <v>1</v>
      </c>
      <c r="B4" s="400" t="s">
        <v>169</v>
      </c>
      <c r="C4" s="400"/>
      <c r="D4" s="400"/>
      <c r="E4" s="400"/>
      <c r="F4" s="400"/>
      <c r="G4" s="400"/>
      <c r="H4" s="401"/>
      <c r="I4" s="38"/>
      <c r="J4" s="38"/>
      <c r="K4" s="38"/>
    </row>
    <row r="5" spans="1:12" s="60" customFormat="1" ht="27.6" customHeight="1" thickBot="1">
      <c r="A5" s="107">
        <f>+A4+1</f>
        <v>2</v>
      </c>
      <c r="B5" s="400" t="s">
        <v>398</v>
      </c>
      <c r="C5" s="400"/>
      <c r="D5" s="400"/>
      <c r="E5" s="400"/>
      <c r="F5" s="400"/>
      <c r="G5" s="400"/>
      <c r="H5" s="401"/>
      <c r="I5" s="38"/>
      <c r="J5" s="38"/>
      <c r="K5" s="38"/>
    </row>
    <row r="6" spans="1:12" s="60" customFormat="1" ht="27.6" customHeight="1" thickBot="1">
      <c r="A6" s="107">
        <f t="shared" ref="A6:A18" si="0">+A5+1</f>
        <v>3</v>
      </c>
      <c r="B6" s="400" t="s">
        <v>231</v>
      </c>
      <c r="C6" s="400"/>
      <c r="D6" s="400"/>
      <c r="E6" s="400"/>
      <c r="F6" s="400"/>
      <c r="G6" s="400"/>
      <c r="H6" s="401"/>
      <c r="I6" s="38"/>
      <c r="J6" s="38"/>
      <c r="K6" s="38"/>
    </row>
    <row r="7" spans="1:12" s="60" customFormat="1" ht="27.6" customHeight="1" thickBot="1">
      <c r="A7" s="107">
        <f t="shared" si="0"/>
        <v>4</v>
      </c>
      <c r="B7" s="400" t="s">
        <v>399</v>
      </c>
      <c r="C7" s="400"/>
      <c r="D7" s="400"/>
      <c r="E7" s="400"/>
      <c r="F7" s="400"/>
      <c r="G7" s="400"/>
      <c r="H7" s="401"/>
      <c r="I7" s="38"/>
      <c r="J7" s="38"/>
      <c r="K7" s="38"/>
    </row>
    <row r="8" spans="1:12" s="60" customFormat="1" ht="27.6" customHeight="1" thickBot="1">
      <c r="A8" s="107">
        <f t="shared" si="0"/>
        <v>5</v>
      </c>
      <c r="B8" s="400" t="s">
        <v>170</v>
      </c>
      <c r="C8" s="400"/>
      <c r="D8" s="400"/>
      <c r="E8" s="400"/>
      <c r="F8" s="400"/>
      <c r="G8" s="400"/>
      <c r="H8" s="401"/>
      <c r="I8" s="38"/>
      <c r="J8" s="38"/>
      <c r="K8" s="38"/>
    </row>
    <row r="9" spans="1:12" s="60" customFormat="1" ht="29.25" thickBot="1">
      <c r="A9" s="107">
        <f t="shared" si="0"/>
        <v>6</v>
      </c>
      <c r="B9" s="400" t="s">
        <v>547</v>
      </c>
      <c r="C9" s="400"/>
      <c r="D9" s="400"/>
      <c r="E9" s="400"/>
      <c r="F9" s="400"/>
      <c r="G9" s="400"/>
      <c r="H9" s="401"/>
    </row>
    <row r="10" spans="1:12" s="60" customFormat="1" ht="29.25" thickBot="1">
      <c r="A10" s="107">
        <f t="shared" si="0"/>
        <v>7</v>
      </c>
      <c r="B10" s="400" t="s">
        <v>592</v>
      </c>
      <c r="C10" s="400"/>
      <c r="D10" s="400"/>
      <c r="E10" s="400"/>
      <c r="F10" s="400"/>
      <c r="G10" s="400"/>
      <c r="H10" s="401"/>
    </row>
    <row r="11" spans="1:12" ht="29.25" thickBot="1">
      <c r="A11" s="107">
        <f t="shared" si="0"/>
        <v>8</v>
      </c>
      <c r="B11" s="400" t="s">
        <v>125</v>
      </c>
      <c r="C11" s="400"/>
      <c r="D11" s="400"/>
      <c r="E11" s="400"/>
      <c r="F11" s="400"/>
      <c r="G11" s="400"/>
      <c r="H11" s="401"/>
    </row>
    <row r="12" spans="1:12" ht="29.25" thickBot="1">
      <c r="A12" s="107">
        <f t="shared" si="0"/>
        <v>9</v>
      </c>
      <c r="B12" s="400" t="s">
        <v>167</v>
      </c>
      <c r="C12" s="400"/>
      <c r="D12" s="400"/>
      <c r="E12" s="400"/>
      <c r="F12" s="400"/>
      <c r="G12" s="400"/>
      <c r="H12" s="401"/>
    </row>
    <row r="13" spans="1:12" ht="29.25" thickBot="1">
      <c r="A13" s="107">
        <f t="shared" si="0"/>
        <v>10</v>
      </c>
      <c r="B13" s="400" t="s">
        <v>166</v>
      </c>
      <c r="C13" s="400"/>
      <c r="D13" s="400"/>
      <c r="E13" s="400"/>
      <c r="F13" s="400"/>
      <c r="G13" s="400"/>
      <c r="H13" s="401"/>
    </row>
    <row r="14" spans="1:12" ht="29.25" thickBot="1">
      <c r="A14" s="107">
        <f t="shared" si="0"/>
        <v>11</v>
      </c>
      <c r="B14" s="400" t="s">
        <v>168</v>
      </c>
      <c r="C14" s="400"/>
      <c r="D14" s="400"/>
      <c r="E14" s="400"/>
      <c r="F14" s="400"/>
      <c r="G14" s="400"/>
      <c r="H14" s="401"/>
    </row>
    <row r="15" spans="1:12" ht="29.25" thickBot="1">
      <c r="A15" s="107">
        <f t="shared" si="0"/>
        <v>12</v>
      </c>
      <c r="B15" s="400" t="s">
        <v>221</v>
      </c>
      <c r="C15" s="400"/>
      <c r="D15" s="400"/>
      <c r="E15" s="400"/>
      <c r="F15" s="400"/>
      <c r="G15" s="400"/>
      <c r="H15" s="401"/>
    </row>
    <row r="16" spans="1:12" s="60" customFormat="1" ht="29.25" thickBot="1">
      <c r="A16" s="107">
        <f t="shared" si="0"/>
        <v>13</v>
      </c>
      <c r="B16" s="400" t="s">
        <v>250</v>
      </c>
      <c r="C16" s="400"/>
      <c r="D16" s="400"/>
      <c r="E16" s="400"/>
      <c r="F16" s="400"/>
      <c r="G16" s="400"/>
      <c r="H16" s="401"/>
    </row>
    <row r="17" spans="1:8" s="60" customFormat="1" ht="29.25" thickBot="1">
      <c r="A17" s="107">
        <f t="shared" si="0"/>
        <v>14</v>
      </c>
      <c r="B17" s="400" t="s">
        <v>575</v>
      </c>
      <c r="C17" s="400"/>
      <c r="D17" s="400"/>
      <c r="E17" s="400"/>
      <c r="F17" s="400"/>
      <c r="G17" s="400"/>
      <c r="H17" s="401"/>
    </row>
    <row r="18" spans="1:8" s="60" customFormat="1" ht="28.5">
      <c r="A18" s="107">
        <f t="shared" si="0"/>
        <v>15</v>
      </c>
      <c r="B18" s="400" t="s">
        <v>576</v>
      </c>
      <c r="C18" s="400"/>
      <c r="D18" s="400"/>
      <c r="E18" s="400"/>
      <c r="F18" s="400"/>
      <c r="G18" s="400"/>
      <c r="H18" s="401"/>
    </row>
  </sheetData>
  <mergeCells count="18">
    <mergeCell ref="A1:H1"/>
    <mergeCell ref="A2:H2"/>
    <mergeCell ref="B12:H12"/>
    <mergeCell ref="B14:H14"/>
    <mergeCell ref="B13:H13"/>
    <mergeCell ref="B5:H5"/>
    <mergeCell ref="B4:H4"/>
    <mergeCell ref="B8:H8"/>
    <mergeCell ref="B3:G3"/>
    <mergeCell ref="B11:H11"/>
    <mergeCell ref="B9:H9"/>
    <mergeCell ref="B10:H10"/>
    <mergeCell ref="B7:H7"/>
    <mergeCell ref="B15:H15"/>
    <mergeCell ref="B6:H6"/>
    <mergeCell ref="B17:H17"/>
    <mergeCell ref="B18:H18"/>
    <mergeCell ref="B16:H1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pageSetUpPr fitToPage="1"/>
  </sheetPr>
  <dimension ref="A1:R43"/>
  <sheetViews>
    <sheetView workbookViewId="0">
      <pane xSplit="1" ySplit="5" topLeftCell="B33" activePane="bottomRight" state="frozen"/>
      <selection pane="topRight" activeCell="B1" sqref="B1"/>
      <selection pane="bottomLeft" activeCell="A5" sqref="A5"/>
      <selection pane="bottomRight" activeCell="B1" sqref="B1:G1"/>
    </sheetView>
  </sheetViews>
  <sheetFormatPr defaultColWidth="9.140625" defaultRowHeight="20.100000000000001" customHeight="1"/>
  <cols>
    <col min="1" max="1" width="37.7109375" style="152" bestFit="1" customWidth="1"/>
    <col min="2" max="2" width="13.7109375" style="113" customWidth="1"/>
    <col min="3" max="3" width="12.5703125" style="113" customWidth="1"/>
    <col min="4" max="4" width="11.5703125" style="113" customWidth="1"/>
    <col min="5" max="5" width="13.28515625" style="113" customWidth="1"/>
    <col min="6" max="6" width="13.28515625" style="194" customWidth="1"/>
    <col min="7" max="7" width="11.7109375" style="113" customWidth="1"/>
    <col min="8" max="8" width="23.140625" style="194" customWidth="1"/>
    <col min="9" max="9" width="16" style="194" customWidth="1"/>
    <col min="10" max="14" width="14" style="113" customWidth="1"/>
    <col min="15" max="15" width="9.140625" style="113"/>
    <col min="16" max="16" width="10.42578125" style="113" customWidth="1"/>
    <col min="17" max="17" width="14.28515625" style="113" customWidth="1"/>
    <col min="18" max="16384" width="9.140625" style="152"/>
  </cols>
  <sheetData>
    <row r="1" spans="1:18" ht="30.75" customHeight="1" thickBot="1">
      <c r="A1" s="189" t="str">
        <f>+'10.Balance Sheet'!A1:E13</f>
        <v xml:space="preserve">Name with ITS No </v>
      </c>
      <c r="B1" s="451">
        <f>+'8.Personal Expenses'!B1:H1</f>
        <v>0</v>
      </c>
      <c r="C1" s="451"/>
      <c r="D1" s="451"/>
      <c r="E1" s="451"/>
      <c r="F1" s="451"/>
      <c r="G1" s="451"/>
    </row>
    <row r="2" spans="1:18" ht="20.100000000000001" customHeight="1" thickBot="1">
      <c r="A2" s="452" t="s">
        <v>161</v>
      </c>
      <c r="B2" s="453"/>
      <c r="C2" s="453"/>
      <c r="D2" s="453"/>
      <c r="E2" s="453"/>
      <c r="F2" s="453"/>
      <c r="G2" s="454"/>
      <c r="H2" s="234"/>
      <c r="I2" s="234"/>
      <c r="J2" s="196"/>
      <c r="K2" s="196"/>
      <c r="L2" s="196"/>
      <c r="M2" s="196"/>
      <c r="N2" s="196"/>
      <c r="O2" s="196"/>
      <c r="P2" s="196"/>
      <c r="Q2" s="196"/>
      <c r="R2" s="196"/>
    </row>
    <row r="3" spans="1:18" ht="20.100000000000001" customHeight="1" thickBot="1">
      <c r="A3" s="235"/>
      <c r="B3" s="236"/>
      <c r="C3" s="236"/>
      <c r="D3" s="236"/>
      <c r="E3" s="236"/>
      <c r="F3" s="234"/>
      <c r="G3" s="198"/>
      <c r="H3" s="234"/>
      <c r="I3" s="234"/>
      <c r="J3" s="196"/>
      <c r="K3" s="196"/>
      <c r="L3" s="196"/>
      <c r="M3" s="196"/>
      <c r="N3" s="196"/>
      <c r="O3" s="196"/>
      <c r="P3" s="196"/>
      <c r="Q3" s="196"/>
      <c r="R3" s="196"/>
    </row>
    <row r="4" spans="1:18" ht="20.100000000000001" customHeight="1">
      <c r="A4" s="237"/>
      <c r="B4" s="459" t="s">
        <v>160</v>
      </c>
      <c r="C4" s="460"/>
      <c r="D4" s="460"/>
      <c r="E4" s="460"/>
      <c r="F4" s="238"/>
      <c r="G4" s="200"/>
    </row>
    <row r="5" spans="1:18" ht="20.100000000000001" customHeight="1" thickBot="1">
      <c r="A5" s="239"/>
      <c r="B5" s="461">
        <v>2019</v>
      </c>
      <c r="C5" s="462"/>
      <c r="D5" s="462">
        <v>2020</v>
      </c>
      <c r="E5" s="462"/>
      <c r="F5" s="240">
        <v>2021</v>
      </c>
      <c r="G5" s="241" t="s">
        <v>149</v>
      </c>
    </row>
    <row r="6" spans="1:18" ht="20.100000000000001" customHeight="1" thickBot="1">
      <c r="A6" s="239"/>
      <c r="B6" s="242" t="s">
        <v>159</v>
      </c>
      <c r="C6" s="243" t="s">
        <v>158</v>
      </c>
      <c r="D6" s="243" t="s">
        <v>159</v>
      </c>
      <c r="E6" s="243" t="s">
        <v>158</v>
      </c>
      <c r="F6" s="244" t="s">
        <v>158</v>
      </c>
      <c r="G6" s="241" t="s">
        <v>148</v>
      </c>
      <c r="H6" s="457" t="s">
        <v>157</v>
      </c>
      <c r="I6" s="458"/>
    </row>
    <row r="7" spans="1:18" ht="20.100000000000001" customHeight="1" thickBot="1">
      <c r="A7" s="245"/>
      <c r="B7" s="455" t="s">
        <v>505</v>
      </c>
      <c r="C7" s="456"/>
      <c r="D7" s="246">
        <v>0.1</v>
      </c>
      <c r="E7" s="246">
        <f>IFERROR(E8/C8-1,0)</f>
        <v>0</v>
      </c>
      <c r="F7" s="246">
        <v>0.25</v>
      </c>
      <c r="G7" s="247"/>
      <c r="H7" s="248" t="s">
        <v>156</v>
      </c>
      <c r="I7" s="249"/>
    </row>
    <row r="8" spans="1:18" ht="20.100000000000001" customHeight="1">
      <c r="A8" s="250" t="s">
        <v>96</v>
      </c>
      <c r="B8" s="251"/>
      <c r="C8" s="252">
        <f>+B8*12</f>
        <v>0</v>
      </c>
      <c r="D8" s="252">
        <f>+B8*D7+B8</f>
        <v>0</v>
      </c>
      <c r="E8" s="252">
        <f>+D8*12</f>
        <v>0</v>
      </c>
      <c r="F8" s="252">
        <f>+E8*F7+E8</f>
        <v>0</v>
      </c>
      <c r="G8" s="253">
        <f t="shared" ref="G8:G36" si="0">IFERROR((F8-E8)/E8,0)</f>
        <v>0</v>
      </c>
      <c r="H8" s="248" t="s">
        <v>155</v>
      </c>
      <c r="I8" s="249"/>
      <c r="J8" s="254"/>
    </row>
    <row r="9" spans="1:18" ht="20.100000000000001" customHeight="1">
      <c r="A9" s="255"/>
      <c r="B9" s="212"/>
      <c r="C9" s="221"/>
      <c r="D9" s="221"/>
      <c r="E9" s="221"/>
      <c r="F9" s="221"/>
      <c r="G9" s="213">
        <f t="shared" si="0"/>
        <v>0</v>
      </c>
      <c r="H9" s="248" t="s">
        <v>154</v>
      </c>
      <c r="I9" s="249">
        <f>+I7*I8</f>
        <v>0</v>
      </c>
      <c r="J9" s="195">
        <f>+I9*0.045</f>
        <v>0</v>
      </c>
      <c r="K9" s="254"/>
    </row>
    <row r="10" spans="1:18" ht="20.100000000000001" customHeight="1">
      <c r="A10" s="256" t="s">
        <v>92</v>
      </c>
      <c r="B10" s="257"/>
      <c r="C10" s="221"/>
      <c r="D10" s="221"/>
      <c r="E10" s="221"/>
      <c r="F10" s="221"/>
      <c r="G10" s="213">
        <f t="shared" si="0"/>
        <v>0</v>
      </c>
      <c r="H10" s="248" t="s">
        <v>153</v>
      </c>
      <c r="I10" s="249">
        <v>0</v>
      </c>
    </row>
    <row r="11" spans="1:18" s="261" customFormat="1" ht="20.100000000000001" customHeight="1">
      <c r="A11" s="258" t="s">
        <v>95</v>
      </c>
      <c r="B11" s="259"/>
      <c r="C11" s="259"/>
      <c r="D11" s="221"/>
      <c r="E11" s="221"/>
      <c r="F11" s="221"/>
      <c r="G11" s="213">
        <f t="shared" si="0"/>
        <v>0</v>
      </c>
      <c r="H11" s="248" t="s">
        <v>152</v>
      </c>
      <c r="I11" s="260">
        <f>+I10+I9</f>
        <v>0</v>
      </c>
    </row>
    <row r="12" spans="1:18" ht="20.100000000000001" customHeight="1" thickBot="1">
      <c r="A12" s="255" t="s">
        <v>94</v>
      </c>
      <c r="B12" s="262"/>
      <c r="C12" s="221"/>
      <c r="D12" s="221"/>
      <c r="E12" s="221"/>
      <c r="F12" s="221"/>
      <c r="G12" s="213">
        <f t="shared" si="0"/>
        <v>0</v>
      </c>
      <c r="H12" s="263" t="s">
        <v>151</v>
      </c>
      <c r="I12" s="264"/>
    </row>
    <row r="13" spans="1:18" ht="20.100000000000001" customHeight="1">
      <c r="A13" s="255" t="s">
        <v>93</v>
      </c>
      <c r="B13" s="257"/>
      <c r="C13" s="221">
        <v>0</v>
      </c>
      <c r="D13" s="221"/>
      <c r="E13" s="221">
        <v>0</v>
      </c>
      <c r="F13" s="221"/>
      <c r="G13" s="213">
        <f t="shared" si="0"/>
        <v>0</v>
      </c>
    </row>
    <row r="14" spans="1:18" ht="20.100000000000001" customHeight="1">
      <c r="A14" s="265" t="s">
        <v>92</v>
      </c>
      <c r="B14" s="212">
        <f>+B8-B15</f>
        <v>0</v>
      </c>
      <c r="C14" s="221">
        <f>+C8-C15</f>
        <v>0</v>
      </c>
      <c r="D14" s="221">
        <f>+D8-D15</f>
        <v>0</v>
      </c>
      <c r="E14" s="221">
        <f>+E8-E15</f>
        <v>0</v>
      </c>
      <c r="F14" s="221">
        <f>+F8-F15</f>
        <v>0</v>
      </c>
      <c r="G14" s="213">
        <f t="shared" si="0"/>
        <v>0</v>
      </c>
    </row>
    <row r="15" spans="1:18" ht="20.100000000000001" customHeight="1">
      <c r="A15" s="265" t="s">
        <v>91</v>
      </c>
      <c r="B15" s="212">
        <f>+B16*B8</f>
        <v>0</v>
      </c>
      <c r="C15" s="221">
        <f>+C8*C16</f>
        <v>0</v>
      </c>
      <c r="D15" s="221">
        <f t="shared" ref="D15:F15" si="1">+D8*D16</f>
        <v>0</v>
      </c>
      <c r="E15" s="221">
        <f t="shared" si="1"/>
        <v>0</v>
      </c>
      <c r="F15" s="221">
        <f t="shared" si="1"/>
        <v>0</v>
      </c>
      <c r="G15" s="213">
        <f t="shared" si="0"/>
        <v>0</v>
      </c>
      <c r="I15" s="266"/>
      <c r="J15" s="267"/>
    </row>
    <row r="16" spans="1:18" ht="20.100000000000001" customHeight="1">
      <c r="A16" s="265" t="s">
        <v>90</v>
      </c>
      <c r="B16" s="268">
        <v>0.1</v>
      </c>
      <c r="C16" s="269">
        <v>0.11</v>
      </c>
      <c r="D16" s="269">
        <f>+C16</f>
        <v>0.11</v>
      </c>
      <c r="E16" s="269">
        <f>+D16</f>
        <v>0.11</v>
      </c>
      <c r="F16" s="269">
        <f>+E16</f>
        <v>0.11</v>
      </c>
      <c r="G16" s="213">
        <f t="shared" si="0"/>
        <v>0</v>
      </c>
      <c r="I16" s="266"/>
      <c r="J16" s="267"/>
    </row>
    <row r="17" spans="1:11" ht="20.100000000000001" customHeight="1">
      <c r="A17" s="255"/>
      <c r="B17" s="257"/>
      <c r="C17" s="221"/>
      <c r="D17" s="221"/>
      <c r="E17" s="221"/>
      <c r="F17" s="221"/>
      <c r="G17" s="213">
        <f t="shared" si="0"/>
        <v>0</v>
      </c>
      <c r="I17" s="266"/>
      <c r="J17" s="267"/>
    </row>
    <row r="18" spans="1:11" ht="20.100000000000001" customHeight="1">
      <c r="A18" s="256" t="s">
        <v>89</v>
      </c>
      <c r="B18" s="257"/>
      <c r="C18" s="221"/>
      <c r="D18" s="221"/>
      <c r="E18" s="221"/>
      <c r="F18" s="221"/>
      <c r="G18" s="213">
        <f t="shared" si="0"/>
        <v>0</v>
      </c>
      <c r="I18" s="266"/>
      <c r="J18" s="267"/>
    </row>
    <row r="19" spans="1:11" ht="20.100000000000001" customHeight="1">
      <c r="A19" s="255" t="s">
        <v>569</v>
      </c>
      <c r="B19" s="257"/>
      <c r="C19" s="221">
        <f>+B19*12</f>
        <v>0</v>
      </c>
      <c r="D19" s="221"/>
      <c r="E19" s="221">
        <f>+C19*E7+C19</f>
        <v>0</v>
      </c>
      <c r="F19" s="221">
        <f>+E19*F7+E19</f>
        <v>0</v>
      </c>
      <c r="G19" s="213">
        <f t="shared" si="0"/>
        <v>0</v>
      </c>
      <c r="I19" s="266"/>
      <c r="J19" s="266"/>
    </row>
    <row r="20" spans="1:11" ht="20.100000000000001" customHeight="1">
      <c r="A20" s="270" t="s">
        <v>570</v>
      </c>
      <c r="B20" s="257"/>
      <c r="C20" s="221">
        <f>+B20*12</f>
        <v>0</v>
      </c>
      <c r="D20" s="221"/>
      <c r="E20" s="221">
        <f>+C20*E7+C20</f>
        <v>0</v>
      </c>
      <c r="F20" s="221">
        <f>+E20*F7+E20</f>
        <v>0</v>
      </c>
      <c r="G20" s="213">
        <f t="shared" si="0"/>
        <v>0</v>
      </c>
      <c r="K20" s="254"/>
    </row>
    <row r="21" spans="1:11" ht="20.100000000000001" customHeight="1">
      <c r="A21" s="255" t="s">
        <v>567</v>
      </c>
      <c r="B21" s="257"/>
      <c r="C21" s="221"/>
      <c r="D21" s="221"/>
      <c r="E21" s="221"/>
      <c r="F21" s="221"/>
      <c r="G21" s="213">
        <f t="shared" si="0"/>
        <v>0</v>
      </c>
      <c r="J21" s="194"/>
      <c r="K21" s="254"/>
    </row>
    <row r="22" spans="1:11" ht="20.100000000000001" customHeight="1">
      <c r="A22" s="255" t="s">
        <v>88</v>
      </c>
      <c r="B22" s="257">
        <v>0</v>
      </c>
      <c r="C22" s="221">
        <f>+B22*12</f>
        <v>0</v>
      </c>
      <c r="D22" s="221">
        <f>(B22)+B22*$D$7</f>
        <v>0</v>
      </c>
      <c r="E22" s="221">
        <f t="shared" ref="E22:E23" si="2">+C22*1.1</f>
        <v>0</v>
      </c>
      <c r="F22" s="221">
        <f t="shared" ref="F22:F23" si="3">+E22*1.1</f>
        <v>0</v>
      </c>
      <c r="G22" s="213">
        <f t="shared" si="0"/>
        <v>0</v>
      </c>
      <c r="I22" s="266"/>
      <c r="J22" s="266"/>
      <c r="K22" s="254"/>
    </row>
    <row r="23" spans="1:11" ht="20.100000000000001" customHeight="1">
      <c r="A23" s="255" t="s">
        <v>87</v>
      </c>
      <c r="B23" s="212"/>
      <c r="C23" s="221">
        <f>+B23*12</f>
        <v>0</v>
      </c>
      <c r="D23" s="221"/>
      <c r="E23" s="221">
        <f t="shared" si="2"/>
        <v>0</v>
      </c>
      <c r="F23" s="221">
        <f t="shared" si="3"/>
        <v>0</v>
      </c>
      <c r="G23" s="213">
        <f t="shared" si="0"/>
        <v>0</v>
      </c>
      <c r="J23" s="194"/>
      <c r="K23" s="254"/>
    </row>
    <row r="24" spans="1:11" ht="20.100000000000001" customHeight="1">
      <c r="A24" s="265" t="s">
        <v>86</v>
      </c>
      <c r="B24" s="212">
        <f>SUM(B19:B23)</f>
        <v>0</v>
      </c>
      <c r="C24" s="221">
        <f>SUM(C19:C23)</f>
        <v>0</v>
      </c>
      <c r="D24" s="221">
        <f>SUM(D19:D23)</f>
        <v>0</v>
      </c>
      <c r="E24" s="221">
        <f>SUM(E19:E23)</f>
        <v>0</v>
      </c>
      <c r="F24" s="221">
        <f>SUM(F19:F23)</f>
        <v>0</v>
      </c>
      <c r="G24" s="213">
        <f t="shared" si="0"/>
        <v>0</v>
      </c>
      <c r="J24" s="194"/>
      <c r="K24" s="254"/>
    </row>
    <row r="25" spans="1:11" ht="20.100000000000001" customHeight="1">
      <c r="A25" s="265"/>
      <c r="B25" s="257"/>
      <c r="C25" s="221"/>
      <c r="D25" s="221"/>
      <c r="E25" s="221"/>
      <c r="F25" s="221"/>
      <c r="G25" s="213">
        <f t="shared" si="0"/>
        <v>0</v>
      </c>
      <c r="J25" s="194"/>
      <c r="K25" s="254"/>
    </row>
    <row r="26" spans="1:11" ht="20.100000000000001" customHeight="1">
      <c r="A26" s="256" t="s">
        <v>85</v>
      </c>
      <c r="B26" s="257"/>
      <c r="C26" s="221"/>
      <c r="D26" s="221"/>
      <c r="E26" s="221"/>
      <c r="F26" s="221"/>
      <c r="G26" s="213">
        <f t="shared" si="0"/>
        <v>0</v>
      </c>
      <c r="J26" s="194"/>
      <c r="K26" s="254"/>
    </row>
    <row r="27" spans="1:11" ht="20.100000000000001" customHeight="1">
      <c r="A27" s="255" t="s">
        <v>84</v>
      </c>
      <c r="B27" s="257">
        <v>0</v>
      </c>
      <c r="C27" s="221">
        <f>+B27*12</f>
        <v>0</v>
      </c>
      <c r="D27" s="221">
        <f>(B27)+B27*$D$7</f>
        <v>0</v>
      </c>
      <c r="E27" s="221">
        <f>+D27*12</f>
        <v>0</v>
      </c>
      <c r="F27" s="221">
        <f>+E27*$F$7+E27</f>
        <v>0</v>
      </c>
      <c r="G27" s="213">
        <f t="shared" si="0"/>
        <v>0</v>
      </c>
      <c r="I27" s="271"/>
      <c r="J27" s="271"/>
      <c r="K27" s="271"/>
    </row>
    <row r="28" spans="1:11" ht="25.5" customHeight="1">
      <c r="A28" s="270" t="s">
        <v>83</v>
      </c>
      <c r="B28" s="257">
        <v>0</v>
      </c>
      <c r="C28" s="221">
        <f>+B28*12</f>
        <v>0</v>
      </c>
      <c r="D28" s="221">
        <f>(B28)+B28*$D$7</f>
        <v>0</v>
      </c>
      <c r="E28" s="221">
        <f>+D28*12</f>
        <v>0</v>
      </c>
      <c r="F28" s="221">
        <f>+E28*$F$7+E28</f>
        <v>0</v>
      </c>
      <c r="G28" s="213">
        <f t="shared" si="0"/>
        <v>0</v>
      </c>
    </row>
    <row r="29" spans="1:11" ht="20.100000000000001" customHeight="1">
      <c r="A29" s="255" t="s">
        <v>491</v>
      </c>
      <c r="B29" s="257"/>
      <c r="C29" s="221">
        <f>+B29*12</f>
        <v>0</v>
      </c>
      <c r="D29" s="221"/>
      <c r="E29" s="221">
        <f>+D29*12</f>
        <v>0</v>
      </c>
      <c r="F29" s="221">
        <f>+E29*$F$7+E29</f>
        <v>0</v>
      </c>
      <c r="G29" s="213">
        <f t="shared" si="0"/>
        <v>0</v>
      </c>
    </row>
    <row r="30" spans="1:11" ht="20.100000000000001" customHeight="1">
      <c r="A30" s="265" t="s">
        <v>82</v>
      </c>
      <c r="B30" s="212">
        <f>SUM(B27:B29)</f>
        <v>0</v>
      </c>
      <c r="C30" s="212">
        <f>SUM(C27:C29)</f>
        <v>0</v>
      </c>
      <c r="D30" s="212">
        <f>SUM(D27:D29)</f>
        <v>0</v>
      </c>
      <c r="E30" s="212">
        <f>SUM(E27:E29)</f>
        <v>0</v>
      </c>
      <c r="F30" s="212">
        <f>SUM(F27:F29)</f>
        <v>0</v>
      </c>
      <c r="G30" s="213">
        <f t="shared" si="0"/>
        <v>0</v>
      </c>
    </row>
    <row r="31" spans="1:11" ht="20.100000000000001" customHeight="1">
      <c r="A31" s="265"/>
      <c r="B31" s="257"/>
      <c r="C31" s="221"/>
      <c r="D31" s="221"/>
      <c r="E31" s="221"/>
      <c r="F31" s="221"/>
      <c r="G31" s="213">
        <f t="shared" si="0"/>
        <v>0</v>
      </c>
    </row>
    <row r="32" spans="1:11" ht="20.100000000000001" customHeight="1">
      <c r="A32" s="265" t="s">
        <v>81</v>
      </c>
      <c r="B32" s="272">
        <f>+B24+B30</f>
        <v>0</v>
      </c>
      <c r="C32" s="273">
        <f>+C24+C30</f>
        <v>0</v>
      </c>
      <c r="D32" s="273">
        <f>+D24+D30</f>
        <v>0</v>
      </c>
      <c r="E32" s="273">
        <f>+E24+E30</f>
        <v>0</v>
      </c>
      <c r="F32" s="273">
        <f>+F24+F30</f>
        <v>0</v>
      </c>
      <c r="G32" s="213">
        <f t="shared" si="0"/>
        <v>0</v>
      </c>
    </row>
    <row r="33" spans="1:18" ht="20.100000000000001" customHeight="1">
      <c r="A33" s="255"/>
      <c r="B33" s="257"/>
      <c r="C33" s="221"/>
      <c r="D33" s="221"/>
      <c r="E33" s="221"/>
      <c r="F33" s="221"/>
      <c r="G33" s="213">
        <f t="shared" si="0"/>
        <v>0</v>
      </c>
    </row>
    <row r="34" spans="1:18" ht="20.100000000000001" customHeight="1">
      <c r="A34" s="265" t="s">
        <v>80</v>
      </c>
      <c r="B34" s="272">
        <f>+B15-B32</f>
        <v>0</v>
      </c>
      <c r="C34" s="273">
        <f>+C15-C32</f>
        <v>0</v>
      </c>
      <c r="D34" s="273">
        <f>+D15-D32</f>
        <v>0</v>
      </c>
      <c r="E34" s="273">
        <f>+E15-E32</f>
        <v>0</v>
      </c>
      <c r="F34" s="273">
        <f>+F15-F32</f>
        <v>0</v>
      </c>
      <c r="G34" s="213">
        <f t="shared" si="0"/>
        <v>0</v>
      </c>
    </row>
    <row r="35" spans="1:18" ht="20.100000000000001" customHeight="1">
      <c r="A35" s="255"/>
      <c r="B35" s="257"/>
      <c r="C35" s="221"/>
      <c r="D35" s="221"/>
      <c r="E35" s="221"/>
      <c r="F35" s="221"/>
      <c r="G35" s="213">
        <f t="shared" si="0"/>
        <v>0</v>
      </c>
    </row>
    <row r="36" spans="1:18" ht="20.100000000000001" customHeight="1">
      <c r="A36" s="255"/>
      <c r="B36" s="212"/>
      <c r="C36" s="221"/>
      <c r="D36" s="221"/>
      <c r="E36" s="221"/>
      <c r="F36" s="221"/>
      <c r="G36" s="213">
        <f t="shared" si="0"/>
        <v>0</v>
      </c>
    </row>
    <row r="37" spans="1:18" ht="20.100000000000001" customHeight="1" thickBot="1">
      <c r="A37" s="274" t="s">
        <v>237</v>
      </c>
      <c r="B37" s="275">
        <f>+B34-B36</f>
        <v>0</v>
      </c>
      <c r="C37" s="275">
        <f>+C34-C36</f>
        <v>0</v>
      </c>
      <c r="D37" s="275">
        <f>+D34-D36</f>
        <v>0</v>
      </c>
      <c r="E37" s="275">
        <f>+E34-E36</f>
        <v>0</v>
      </c>
      <c r="F37" s="275">
        <f>+F34-F36</f>
        <v>0</v>
      </c>
      <c r="G37" s="213"/>
    </row>
    <row r="38" spans="1:18" ht="20.100000000000001" customHeight="1">
      <c r="A38" s="265" t="s">
        <v>79</v>
      </c>
      <c r="B38" s="268">
        <f>IFERROR(+B37/B8,0)</f>
        <v>0</v>
      </c>
      <c r="C38" s="269">
        <f>IFERROR(+C37/C8,0)</f>
        <v>0</v>
      </c>
      <c r="D38" s="269">
        <f>IFERROR(+D34/D8,0)</f>
        <v>0</v>
      </c>
      <c r="E38" s="269">
        <f>IFERROR(+E37/E8,0)</f>
        <v>0</v>
      </c>
      <c r="F38" s="269">
        <f>IFERROR(+F37/F8,0)</f>
        <v>0</v>
      </c>
      <c r="G38" s="213">
        <f>IFERROR((F38-E38)/E38,0)</f>
        <v>0</v>
      </c>
    </row>
    <row r="39" spans="1:18" ht="20.100000000000001" customHeight="1">
      <c r="A39" s="255" t="s">
        <v>638</v>
      </c>
      <c r="B39" s="212"/>
      <c r="C39" s="212">
        <f>+B39*12</f>
        <v>0</v>
      </c>
      <c r="D39" s="221"/>
      <c r="E39" s="221">
        <f>+C39</f>
        <v>0</v>
      </c>
      <c r="F39" s="221">
        <f>+E39</f>
        <v>0</v>
      </c>
      <c r="G39" s="213"/>
    </row>
    <row r="40" spans="1:18" ht="20.100000000000001" customHeight="1">
      <c r="A40" s="265" t="s">
        <v>238</v>
      </c>
      <c r="B40" s="212">
        <f t="shared" ref="B40:C40" si="4">+B37+B39</f>
        <v>0</v>
      </c>
      <c r="C40" s="212">
        <f t="shared" si="4"/>
        <v>0</v>
      </c>
      <c r="D40" s="212">
        <f>+D37+D39</f>
        <v>0</v>
      </c>
      <c r="E40" s="212">
        <f>+E37+E39</f>
        <v>0</v>
      </c>
      <c r="F40" s="212">
        <f>+F37+F39</f>
        <v>0</v>
      </c>
      <c r="G40" s="213">
        <f>IFERROR((F40-E40)/E40,0)</f>
        <v>0</v>
      </c>
      <c r="H40" s="194">
        <f>+H34</f>
        <v>0</v>
      </c>
    </row>
    <row r="41" spans="1:18" ht="20.100000000000001" customHeight="1">
      <c r="A41" s="276" t="s">
        <v>78</v>
      </c>
      <c r="B41" s="277">
        <f>IFERROR(+B40/B8,0)</f>
        <v>0</v>
      </c>
      <c r="C41" s="278">
        <f>IFERROR(+C40/C8,0)</f>
        <v>0</v>
      </c>
      <c r="D41" s="278">
        <f>IFERROR(+D40/D8,0)</f>
        <v>0</v>
      </c>
      <c r="E41" s="278">
        <f>IFERROR(+E40/E8,0)</f>
        <v>0</v>
      </c>
      <c r="F41" s="278">
        <f>IFERROR(+F40/F8,0)</f>
        <v>0</v>
      </c>
      <c r="G41" s="213">
        <f>IFERROR((F41-E41)/E41,0)</f>
        <v>0</v>
      </c>
    </row>
    <row r="42" spans="1:18" ht="20.100000000000001" customHeight="1" thickBot="1">
      <c r="A42" s="280" t="s">
        <v>515</v>
      </c>
      <c r="B42" s="281"/>
      <c r="C42" s="191">
        <f>+'8.Personal Expenses'!F22</f>
        <v>0</v>
      </c>
      <c r="D42" s="281"/>
      <c r="E42" s="191">
        <f>+'8.Personal Expenses'!G22</f>
        <v>0</v>
      </c>
      <c r="F42" s="191">
        <f>+'8.Personal Expenses'!H22</f>
        <v>0</v>
      </c>
      <c r="G42" s="213">
        <f t="shared" ref="G42:G43" si="5">IFERROR((F42-E42)/E42,0)</f>
        <v>0</v>
      </c>
      <c r="Q42" s="282"/>
      <c r="R42" s="283"/>
    </row>
    <row r="43" spans="1:18" ht="20.100000000000001" customHeight="1">
      <c r="A43" s="284" t="s">
        <v>517</v>
      </c>
      <c r="B43" s="281"/>
      <c r="C43" s="285">
        <f>+C40-C42</f>
        <v>0</v>
      </c>
      <c r="D43" s="281"/>
      <c r="E43" s="285">
        <f t="shared" ref="E43:F43" si="6">+E40-E42</f>
        <v>0</v>
      </c>
      <c r="F43" s="285">
        <f t="shared" si="6"/>
        <v>0</v>
      </c>
      <c r="G43" s="213">
        <f t="shared" si="5"/>
        <v>0</v>
      </c>
    </row>
  </sheetData>
  <mergeCells count="7">
    <mergeCell ref="B1:G1"/>
    <mergeCell ref="A2:G2"/>
    <mergeCell ref="B7:C7"/>
    <mergeCell ref="H6:I6"/>
    <mergeCell ref="B4:E4"/>
    <mergeCell ref="B5:C5"/>
    <mergeCell ref="D5:E5"/>
  </mergeCells>
  <pageMargins left="0.82480315000000004" right="0.43307086614173201" top="0.74803149606299202" bottom="0.74803149606299202" header="0.31496062992126" footer="0.31496062992126"/>
  <pageSetup paperSize="9" scale="34" orientation="portrait" r:id="rId1"/>
</worksheet>
</file>

<file path=xl/worksheets/sheet11.xml><?xml version="1.0" encoding="utf-8"?>
<worksheet xmlns="http://schemas.openxmlformats.org/spreadsheetml/2006/main" xmlns:r="http://schemas.openxmlformats.org/officeDocument/2006/relationships">
  <sheetPr>
    <pageSetUpPr fitToPage="1"/>
  </sheetPr>
  <dimension ref="A1:AC40"/>
  <sheetViews>
    <sheetView workbookViewId="0">
      <pane xSplit="1" ySplit="5" topLeftCell="B6" activePane="bottomRight" state="frozen"/>
      <selection pane="topRight" activeCell="B1" sqref="B1"/>
      <selection pane="bottomLeft" activeCell="A5" sqref="A5"/>
      <selection pane="bottomRight" activeCell="B1" sqref="B1:E1"/>
    </sheetView>
  </sheetViews>
  <sheetFormatPr defaultColWidth="9.140625" defaultRowHeight="20.100000000000001" customHeight="1"/>
  <cols>
    <col min="1" max="1" width="36.140625" style="229" customWidth="1"/>
    <col min="2" max="3" width="14.28515625" style="113" customWidth="1"/>
    <col min="4" max="4" width="16.28515625" style="113" customWidth="1"/>
    <col min="5" max="5" width="13.42578125" style="113" customWidth="1"/>
    <col min="6" max="6" width="9.140625" style="113" customWidth="1"/>
    <col min="7" max="7" width="27" style="113" bestFit="1" customWidth="1"/>
    <col min="8" max="13" width="13.28515625" style="113" customWidth="1"/>
    <col min="14" max="14" width="13.5703125" style="113" customWidth="1"/>
    <col min="15" max="15" width="9.140625" style="113"/>
    <col min="16" max="16" width="10.42578125" style="113" customWidth="1"/>
    <col min="17" max="17" width="14.28515625" style="113" customWidth="1"/>
    <col min="18" max="16384" width="9.140625" style="152"/>
  </cols>
  <sheetData>
    <row r="1" spans="1:29" ht="24" customHeight="1" thickBot="1">
      <c r="A1" s="334" t="s">
        <v>514</v>
      </c>
      <c r="B1" s="465">
        <f>+'8.Personal Expenses'!B1:H1</f>
        <v>0</v>
      </c>
      <c r="C1" s="466"/>
      <c r="D1" s="466"/>
      <c r="E1" s="467"/>
    </row>
    <row r="2" spans="1:29" ht="24" customHeight="1" thickBot="1">
      <c r="A2" s="452" t="s">
        <v>150</v>
      </c>
      <c r="B2" s="453"/>
      <c r="C2" s="453"/>
      <c r="D2" s="453"/>
      <c r="E2" s="454"/>
      <c r="F2" s="196"/>
      <c r="G2" s="196"/>
      <c r="H2" s="196"/>
      <c r="I2" s="196"/>
      <c r="J2" s="196"/>
      <c r="K2" s="196"/>
      <c r="L2" s="196"/>
      <c r="M2" s="196"/>
      <c r="N2" s="196"/>
      <c r="O2" s="196"/>
      <c r="P2" s="196"/>
      <c r="Q2" s="196"/>
      <c r="R2" s="196"/>
      <c r="S2" s="196"/>
      <c r="T2" s="196"/>
      <c r="U2" s="196"/>
      <c r="V2" s="196"/>
      <c r="W2" s="196"/>
      <c r="X2" s="196"/>
      <c r="Y2" s="196"/>
      <c r="Z2" s="196"/>
      <c r="AA2" s="196"/>
      <c r="AB2" s="196"/>
      <c r="AC2" s="196"/>
    </row>
    <row r="3" spans="1:29" ht="20.100000000000001" customHeight="1" thickBot="1">
      <c r="A3" s="197"/>
      <c r="B3" s="196"/>
      <c r="C3" s="196"/>
      <c r="D3" s="196"/>
      <c r="E3" s="198"/>
      <c r="F3" s="196"/>
      <c r="G3" s="196"/>
      <c r="H3" s="196"/>
      <c r="I3" s="196"/>
      <c r="J3" s="196"/>
      <c r="K3" s="196"/>
      <c r="L3" s="196"/>
      <c r="M3" s="196"/>
      <c r="N3" s="196"/>
      <c r="O3" s="196"/>
      <c r="P3" s="196"/>
      <c r="Q3" s="196"/>
      <c r="R3" s="196"/>
    </row>
    <row r="4" spans="1:29" ht="20.100000000000001" customHeight="1" thickBot="1">
      <c r="A4" s="199"/>
      <c r="B4" s="463" t="s">
        <v>77</v>
      </c>
      <c r="C4" s="464"/>
      <c r="D4" s="200" t="s">
        <v>76</v>
      </c>
      <c r="E4" s="201" t="s">
        <v>149</v>
      </c>
    </row>
    <row r="5" spans="1:29" ht="20.100000000000001" customHeight="1" thickBot="1">
      <c r="A5" s="202"/>
      <c r="B5" s="203">
        <f>+'9.Income Satement'!B5:C5</f>
        <v>2019</v>
      </c>
      <c r="C5" s="204">
        <f>+B5+1</f>
        <v>2020</v>
      </c>
      <c r="D5" s="205">
        <f>+'9.Income Satement'!F5</f>
        <v>2021</v>
      </c>
      <c r="E5" s="205" t="s">
        <v>148</v>
      </c>
      <c r="G5" s="468" t="s">
        <v>516</v>
      </c>
      <c r="H5" s="469"/>
      <c r="I5" s="469"/>
      <c r="J5" s="470"/>
    </row>
    <row r="6" spans="1:29" ht="20.100000000000001" customHeight="1">
      <c r="A6" s="197"/>
      <c r="B6" s="206"/>
      <c r="C6" s="207"/>
      <c r="D6" s="207"/>
      <c r="E6" s="208"/>
      <c r="G6" s="209" t="s">
        <v>497</v>
      </c>
      <c r="H6" s="210">
        <f>IFERROR(B10/'9.Income Satement'!C8,0)</f>
        <v>0</v>
      </c>
      <c r="I6" s="210">
        <f>IFERROR(C10/'9.Income Satement'!E8,0)</f>
        <v>0</v>
      </c>
      <c r="J6" s="211">
        <f>IFERROR(D10/'9.Income Satement'!F8,0)</f>
        <v>0</v>
      </c>
    </row>
    <row r="7" spans="1:29" ht="27" customHeight="1">
      <c r="A7" s="197" t="s">
        <v>246</v>
      </c>
      <c r="B7" s="212"/>
      <c r="C7" s="212">
        <f>+B7</f>
        <v>0</v>
      </c>
      <c r="D7" s="212">
        <f>+C7</f>
        <v>0</v>
      </c>
      <c r="E7" s="213">
        <f>IFERROR((D7-C7)/C7,0)</f>
        <v>0</v>
      </c>
      <c r="F7" s="194"/>
      <c r="G7" s="209" t="s">
        <v>496</v>
      </c>
      <c r="H7" s="214">
        <f>IFERROR(B17/'9.Income Satement'!C8,0)</f>
        <v>0</v>
      </c>
      <c r="I7" s="214">
        <f>IFERROR(C17/'9.Income Satement'!E8,0)</f>
        <v>0</v>
      </c>
      <c r="J7" s="215">
        <f>IFERROR(D17/'9.Income Satement'!F8,0)</f>
        <v>0</v>
      </c>
      <c r="K7" s="194"/>
      <c r="L7" s="194"/>
      <c r="M7" s="194"/>
      <c r="N7" s="194"/>
    </row>
    <row r="8" spans="1:29" ht="27.75" customHeight="1">
      <c r="A8" s="197" t="s">
        <v>245</v>
      </c>
      <c r="B8" s="212"/>
      <c r="C8" s="212">
        <f t="shared" ref="C8:C12" si="0">+B8</f>
        <v>0</v>
      </c>
      <c r="D8" s="212">
        <f t="shared" ref="D8:D11" si="1">+C8</f>
        <v>0</v>
      </c>
      <c r="E8" s="213">
        <f>IFERROR((D8-C8)/C8,0)</f>
        <v>0</v>
      </c>
      <c r="F8" s="194"/>
      <c r="G8" s="209" t="s">
        <v>90</v>
      </c>
      <c r="H8" s="214">
        <f>IFERROR('9.Income Satement'!C15/'9.Income Satement'!C8,0)</f>
        <v>0</v>
      </c>
      <c r="I8" s="214">
        <f>IFERROR('9.Income Satement'!E15/'9.Income Satement'!E8,0)</f>
        <v>0</v>
      </c>
      <c r="J8" s="215">
        <f>IFERROR('9.Income Satement'!E15/'9.Income Satement'!F8,0)</f>
        <v>0</v>
      </c>
      <c r="K8" s="194"/>
      <c r="L8" s="194"/>
      <c r="M8" s="194"/>
      <c r="N8" s="194"/>
    </row>
    <row r="9" spans="1:29" ht="20.100000000000001" customHeight="1">
      <c r="A9" s="197" t="s">
        <v>74</v>
      </c>
      <c r="B9" s="212"/>
      <c r="C9" s="212">
        <f>+B9</f>
        <v>0</v>
      </c>
      <c r="D9" s="212"/>
      <c r="E9" s="213">
        <f t="shared" ref="E9:E20" si="2">IFERROR((D9-C9)/C9,0)</f>
        <v>0</v>
      </c>
      <c r="F9" s="194"/>
      <c r="G9" s="209" t="s">
        <v>79</v>
      </c>
      <c r="H9" s="214">
        <f>IFERROR('9.Income Satement'!C37/'9.Income Satement'!C8,0)</f>
        <v>0</v>
      </c>
      <c r="I9" s="214">
        <f>IFERROR('9.Income Satement'!E37/'9.Income Satement'!E8,0)</f>
        <v>0</v>
      </c>
      <c r="J9" s="215">
        <f>IFERROR('9.Income Satement'!F37/'9.Income Satement'!F8,0)</f>
        <v>0</v>
      </c>
      <c r="K9" s="194"/>
      <c r="L9" s="194"/>
      <c r="M9" s="194"/>
      <c r="N9" s="194"/>
    </row>
    <row r="10" spans="1:29" ht="20.100000000000001" customHeight="1">
      <c r="A10" s="197" t="s">
        <v>73</v>
      </c>
      <c r="B10" s="212"/>
      <c r="C10" s="212"/>
      <c r="D10" s="212"/>
      <c r="E10" s="213">
        <f t="shared" si="2"/>
        <v>0</v>
      </c>
      <c r="F10" s="194"/>
      <c r="G10" s="209" t="s">
        <v>498</v>
      </c>
      <c r="H10" s="214"/>
      <c r="I10" s="214">
        <f>IFERROR('9.Income Satement'!E8/'9.Income Satement'!C8,0)-1</f>
        <v>-1</v>
      </c>
      <c r="J10" s="215">
        <f>IFERROR('9.Income Satement'!F8/'9.Income Satement'!E8,0)-1</f>
        <v>-1</v>
      </c>
      <c r="K10" s="194"/>
      <c r="L10" s="194"/>
      <c r="M10" s="194"/>
      <c r="N10" s="194"/>
    </row>
    <row r="11" spans="1:29" ht="20.100000000000001" customHeight="1">
      <c r="A11" s="197" t="s">
        <v>490</v>
      </c>
      <c r="B11" s="212"/>
      <c r="C11" s="212"/>
      <c r="D11" s="212">
        <f t="shared" si="1"/>
        <v>0</v>
      </c>
      <c r="E11" s="213">
        <f t="shared" si="2"/>
        <v>0</v>
      </c>
      <c r="F11" s="194"/>
      <c r="G11" s="209" t="s">
        <v>499</v>
      </c>
      <c r="H11" s="214"/>
      <c r="I11" s="214">
        <f>IFERROR('9.Income Satement'!E32/'9.Income Satement'!C32,0)-1</f>
        <v>-1</v>
      </c>
      <c r="J11" s="215">
        <f>IFERROR('9.Income Satement'!F32/'9.Income Satement'!E32,0)-1</f>
        <v>-1</v>
      </c>
      <c r="K11" s="194"/>
      <c r="L11" s="194"/>
      <c r="M11" s="194"/>
      <c r="N11" s="194"/>
    </row>
    <row r="12" spans="1:29" ht="20.100000000000001" customHeight="1">
      <c r="A12" s="197" t="s">
        <v>72</v>
      </c>
      <c r="B12" s="212"/>
      <c r="C12" s="212">
        <f t="shared" si="0"/>
        <v>0</v>
      </c>
      <c r="D12" s="212"/>
      <c r="E12" s="213">
        <f t="shared" si="2"/>
        <v>0</v>
      </c>
      <c r="F12" s="194"/>
      <c r="G12" s="209" t="s">
        <v>500</v>
      </c>
      <c r="H12" s="214"/>
      <c r="I12" s="214">
        <f>IFERROR('9.Income Satement'!E37/'9.Income Satement'!C37,0)-1</f>
        <v>-1</v>
      </c>
      <c r="J12" s="215">
        <f>IFERROR('9.Income Satement'!F37/'9.Income Satement'!E37,0)-1</f>
        <v>-1</v>
      </c>
      <c r="K12" s="194"/>
      <c r="L12" s="194"/>
      <c r="M12" s="194"/>
      <c r="N12" s="194"/>
    </row>
    <row r="13" spans="1:29" ht="20.100000000000001" customHeight="1">
      <c r="A13" s="197" t="s">
        <v>71</v>
      </c>
      <c r="B13" s="212">
        <f>+'9.Income Satement'!C43</f>
        <v>0</v>
      </c>
      <c r="C13" s="212">
        <f>+'9.Income Satement'!E43</f>
        <v>0</v>
      </c>
      <c r="D13" s="212">
        <f>+'9.Income Satement'!F43</f>
        <v>0</v>
      </c>
      <c r="E13" s="213">
        <f t="shared" si="2"/>
        <v>0</v>
      </c>
      <c r="F13" s="194"/>
      <c r="G13" s="209" t="s">
        <v>501</v>
      </c>
      <c r="H13" s="214"/>
      <c r="I13" s="214">
        <f>IFERROR(+C24/B24-1,)</f>
        <v>0</v>
      </c>
      <c r="J13" s="215">
        <f>IFERROR(+D24/C24-1,)</f>
        <v>0</v>
      </c>
      <c r="K13" s="194"/>
      <c r="L13" s="194"/>
      <c r="M13" s="194"/>
      <c r="N13" s="194"/>
    </row>
    <row r="14" spans="1:29" ht="20.100000000000001" customHeight="1">
      <c r="A14" s="216" t="s">
        <v>70</v>
      </c>
      <c r="B14" s="217">
        <f>SUM(B7:B13)</f>
        <v>0</v>
      </c>
      <c r="C14" s="218">
        <f>SUM(C7:C13)</f>
        <v>0</v>
      </c>
      <c r="D14" s="218">
        <f>SUM(D7:D13)</f>
        <v>0</v>
      </c>
      <c r="E14" s="213">
        <f t="shared" si="2"/>
        <v>0</v>
      </c>
      <c r="F14" s="194"/>
      <c r="G14" s="209" t="s">
        <v>506</v>
      </c>
      <c r="H14" s="214"/>
      <c r="I14" s="219">
        <f>+'9.Income Satement'!E15-'9.Income Satement'!C15</f>
        <v>0</v>
      </c>
      <c r="J14" s="220">
        <f>+'9.Income Satement'!F15-'9.Income Satement'!E15</f>
        <v>0</v>
      </c>
      <c r="K14" s="194"/>
      <c r="L14" s="194"/>
      <c r="M14" s="194"/>
      <c r="N14" s="194"/>
    </row>
    <row r="15" spans="1:29" ht="20.100000000000001" customHeight="1">
      <c r="A15" s="197"/>
      <c r="B15" s="212"/>
      <c r="C15" s="221"/>
      <c r="D15" s="221"/>
      <c r="E15" s="213">
        <f t="shared" si="2"/>
        <v>0</v>
      </c>
      <c r="F15" s="194"/>
      <c r="G15" s="209" t="s">
        <v>507</v>
      </c>
      <c r="H15" s="214"/>
      <c r="I15" s="219">
        <f>+'9.Income Satement'!E32-'9.Income Satement'!C32</f>
        <v>0</v>
      </c>
      <c r="J15" s="220">
        <f>+'9.Income Satement'!F32-'9.Income Satement'!E32</f>
        <v>0</v>
      </c>
      <c r="K15" s="194"/>
      <c r="L15" s="194"/>
      <c r="M15" s="194"/>
      <c r="N15" s="194"/>
    </row>
    <row r="16" spans="1:29" ht="20.100000000000001" customHeight="1">
      <c r="A16" s="197" t="s">
        <v>69</v>
      </c>
      <c r="B16" s="212"/>
      <c r="C16" s="221">
        <v>0</v>
      </c>
      <c r="D16" s="221"/>
      <c r="E16" s="213">
        <f t="shared" si="2"/>
        <v>0</v>
      </c>
      <c r="F16" s="194"/>
      <c r="G16" s="209" t="s">
        <v>508</v>
      </c>
      <c r="H16" s="214"/>
      <c r="I16" s="219">
        <f>+C22-B22</f>
        <v>0</v>
      </c>
      <c r="J16" s="220">
        <f>+D22-C22</f>
        <v>0</v>
      </c>
      <c r="K16" s="194"/>
      <c r="L16" s="194"/>
      <c r="M16" s="194"/>
      <c r="N16" s="194"/>
    </row>
    <row r="17" spans="1:14" ht="20.100000000000001" customHeight="1">
      <c r="A17" s="197" t="s">
        <v>68</v>
      </c>
      <c r="B17" s="212"/>
      <c r="C17" s="221"/>
      <c r="D17" s="221">
        <f>+C17</f>
        <v>0</v>
      </c>
      <c r="E17" s="213">
        <f t="shared" si="2"/>
        <v>0</v>
      </c>
      <c r="F17" s="194"/>
      <c r="G17" s="209" t="s">
        <v>509</v>
      </c>
      <c r="H17" s="214"/>
      <c r="I17" s="219">
        <f>+'8.Personal Expenses'!G22-'8.Personal Expenses'!F22</f>
        <v>0</v>
      </c>
      <c r="J17" s="220">
        <f>+'8.Personal Expenses'!H22-'8.Personal Expenses'!G22</f>
        <v>0</v>
      </c>
      <c r="K17" s="194"/>
      <c r="L17" s="194"/>
      <c r="M17" s="194"/>
      <c r="N17" s="194"/>
    </row>
    <row r="18" spans="1:14" ht="20.100000000000001" customHeight="1">
      <c r="A18" s="197" t="s">
        <v>67</v>
      </c>
      <c r="B18" s="212"/>
      <c r="C18" s="221">
        <v>0</v>
      </c>
      <c r="D18" s="221"/>
      <c r="E18" s="213">
        <f t="shared" si="2"/>
        <v>0</v>
      </c>
      <c r="F18" s="194"/>
      <c r="G18" s="209" t="s">
        <v>510</v>
      </c>
      <c r="H18" s="214">
        <f>IFERROR(B22/B25,0)</f>
        <v>0</v>
      </c>
      <c r="I18" s="219">
        <f>+C25-B25</f>
        <v>0</v>
      </c>
      <c r="J18" s="220">
        <f>+D25-C25</f>
        <v>0</v>
      </c>
      <c r="K18" s="194"/>
      <c r="L18" s="194"/>
      <c r="M18" s="194"/>
      <c r="N18" s="194"/>
    </row>
    <row r="19" spans="1:14" ht="20.100000000000001" customHeight="1" thickBot="1">
      <c r="A19" s="216" t="s">
        <v>66</v>
      </c>
      <c r="B19" s="217">
        <f>SUM(B16:B18)</f>
        <v>0</v>
      </c>
      <c r="C19" s="217">
        <f t="shared" ref="C19:D19" si="3">SUM(C16:C18)</f>
        <v>0</v>
      </c>
      <c r="D19" s="217">
        <f t="shared" si="3"/>
        <v>0</v>
      </c>
      <c r="E19" s="213">
        <f t="shared" si="2"/>
        <v>0</v>
      </c>
      <c r="F19" s="194"/>
      <c r="G19" s="222" t="s">
        <v>502</v>
      </c>
      <c r="H19" s="223">
        <f>-IFERROR(B24/B22,0)</f>
        <v>0</v>
      </c>
      <c r="I19" s="223">
        <f>-IFERROR(C24/C22,0)</f>
        <v>0</v>
      </c>
      <c r="J19" s="224">
        <f>-IFERROR(D24/D22,0)</f>
        <v>0</v>
      </c>
      <c r="K19" s="194"/>
      <c r="L19" s="194"/>
      <c r="M19" s="194"/>
      <c r="N19" s="194"/>
    </row>
    <row r="20" spans="1:14" ht="20.100000000000001" customHeight="1">
      <c r="A20" s="225" t="s">
        <v>244</v>
      </c>
      <c r="B20" s="212">
        <f>+B14-B19</f>
        <v>0</v>
      </c>
      <c r="C20" s="212">
        <f t="shared" ref="C20:D20" si="4">+C14-C19</f>
        <v>0</v>
      </c>
      <c r="D20" s="212">
        <f t="shared" si="4"/>
        <v>0</v>
      </c>
      <c r="E20" s="213">
        <f t="shared" si="2"/>
        <v>0</v>
      </c>
      <c r="F20" s="194"/>
      <c r="G20" s="194"/>
      <c r="H20" s="194"/>
      <c r="I20" s="194"/>
      <c r="J20" s="194"/>
      <c r="K20" s="194"/>
      <c r="L20" s="194"/>
      <c r="M20" s="194"/>
      <c r="N20" s="194"/>
    </row>
    <row r="21" spans="1:14" ht="20.100000000000001" customHeight="1">
      <c r="A21" s="225" t="s">
        <v>65</v>
      </c>
      <c r="B21" s="212">
        <f>+B14-B19-B22-B24</f>
        <v>0</v>
      </c>
      <c r="C21" s="212">
        <f>+B25</f>
        <v>0</v>
      </c>
      <c r="D21" s="212">
        <f>+C25</f>
        <v>0</v>
      </c>
      <c r="E21" s="213">
        <v>0</v>
      </c>
      <c r="F21" s="194"/>
      <c r="G21" s="194"/>
      <c r="H21" s="194"/>
      <c r="I21" s="194"/>
      <c r="J21" s="194"/>
      <c r="K21" s="194"/>
      <c r="L21" s="194"/>
      <c r="M21" s="194"/>
      <c r="N21" s="194"/>
    </row>
    <row r="22" spans="1:14" ht="20.100000000000001" customHeight="1">
      <c r="A22" s="225" t="s">
        <v>64</v>
      </c>
      <c r="B22" s="217">
        <f>'9.Income Satement'!C40</f>
        <v>0</v>
      </c>
      <c r="C22" s="218">
        <f>'9.Income Satement'!E40</f>
        <v>0</v>
      </c>
      <c r="D22" s="218">
        <f>+'9.Income Satement'!F40</f>
        <v>0</v>
      </c>
      <c r="E22" s="213">
        <f t="shared" ref="E22:E27" si="5">IFERROR((D22-C22)/C22,0)</f>
        <v>0</v>
      </c>
      <c r="F22" s="194"/>
      <c r="G22" s="194"/>
      <c r="H22" s="194"/>
      <c r="I22" s="194"/>
      <c r="J22" s="194"/>
      <c r="K22" s="194"/>
      <c r="L22" s="194"/>
      <c r="M22" s="194"/>
      <c r="N22" s="194"/>
    </row>
    <row r="23" spans="1:14" ht="20.100000000000001" customHeight="1">
      <c r="A23" s="225" t="s">
        <v>63</v>
      </c>
      <c r="B23" s="212"/>
      <c r="C23" s="221"/>
      <c r="D23" s="221"/>
      <c r="E23" s="213">
        <f t="shared" si="5"/>
        <v>0</v>
      </c>
      <c r="F23" s="194"/>
      <c r="G23" s="194"/>
      <c r="H23" s="194"/>
      <c r="I23" s="194"/>
      <c r="J23" s="194"/>
      <c r="K23" s="194"/>
      <c r="L23" s="194"/>
      <c r="M23" s="194"/>
      <c r="N23" s="194"/>
    </row>
    <row r="24" spans="1:14" ht="20.100000000000001" customHeight="1">
      <c r="A24" s="225" t="s">
        <v>62</v>
      </c>
      <c r="B24" s="212">
        <f>-'8.Personal Expenses'!F22</f>
        <v>0</v>
      </c>
      <c r="C24" s="212">
        <f>-'8.Personal Expenses'!G22</f>
        <v>0</v>
      </c>
      <c r="D24" s="221">
        <f>-'8.Personal Expenses'!H22</f>
        <v>0</v>
      </c>
      <c r="E24" s="213">
        <f t="shared" si="5"/>
        <v>0</v>
      </c>
      <c r="F24" s="194"/>
      <c r="G24" s="194"/>
      <c r="H24" s="194"/>
      <c r="I24" s="194"/>
      <c r="J24" s="194"/>
      <c r="K24" s="194"/>
      <c r="L24" s="194"/>
      <c r="M24" s="194"/>
      <c r="N24" s="194"/>
    </row>
    <row r="25" spans="1:14" ht="20.100000000000001" customHeight="1">
      <c r="A25" s="216" t="s">
        <v>61</v>
      </c>
      <c r="B25" s="217">
        <f>+B21+B22+B24</f>
        <v>0</v>
      </c>
      <c r="C25" s="218">
        <f>+C21+C22+C24</f>
        <v>0</v>
      </c>
      <c r="D25" s="218">
        <f>+D21+D22+D24</f>
        <v>0</v>
      </c>
      <c r="E25" s="213">
        <f t="shared" si="5"/>
        <v>0</v>
      </c>
      <c r="F25" s="194"/>
      <c r="G25" s="194"/>
      <c r="H25" s="194"/>
      <c r="I25" s="194"/>
      <c r="J25" s="194"/>
      <c r="K25" s="194"/>
      <c r="L25" s="194"/>
      <c r="M25" s="194"/>
      <c r="N25" s="194"/>
    </row>
    <row r="26" spans="1:14" ht="20.100000000000001" customHeight="1">
      <c r="A26" s="197"/>
      <c r="B26" s="212"/>
      <c r="C26" s="221"/>
      <c r="D26" s="221"/>
      <c r="E26" s="213">
        <f t="shared" si="5"/>
        <v>0</v>
      </c>
      <c r="F26" s="194"/>
      <c r="G26" s="194"/>
      <c r="H26" s="194"/>
      <c r="I26" s="194"/>
      <c r="J26" s="194"/>
      <c r="K26" s="194"/>
      <c r="L26" s="194"/>
      <c r="M26" s="194"/>
      <c r="N26" s="194"/>
    </row>
    <row r="27" spans="1:14" ht="20.100000000000001" customHeight="1">
      <c r="A27" s="216" t="s">
        <v>60</v>
      </c>
      <c r="B27" s="217">
        <f>+B19+B25</f>
        <v>0</v>
      </c>
      <c r="C27" s="218">
        <f>+C19+C25</f>
        <v>0</v>
      </c>
      <c r="D27" s="218">
        <f>+D19+D25</f>
        <v>0</v>
      </c>
      <c r="E27" s="213">
        <f t="shared" si="5"/>
        <v>0</v>
      </c>
      <c r="F27" s="194"/>
      <c r="G27" s="194"/>
      <c r="H27" s="194"/>
      <c r="I27" s="194"/>
      <c r="J27" s="194"/>
      <c r="K27" s="194"/>
      <c r="L27" s="194"/>
      <c r="M27" s="194"/>
      <c r="N27" s="194"/>
    </row>
    <row r="28" spans="1:14" ht="20.100000000000001" customHeight="1" thickBot="1">
      <c r="A28" s="226"/>
      <c r="B28" s="227">
        <f>+B14-B27</f>
        <v>0</v>
      </c>
      <c r="C28" s="227">
        <f>+C14-C27</f>
        <v>0</v>
      </c>
      <c r="D28" s="227">
        <f>+D14-D27</f>
        <v>0</v>
      </c>
      <c r="E28" s="228"/>
      <c r="F28" s="194"/>
      <c r="G28" s="194"/>
    </row>
    <row r="29" spans="1:14" ht="20.100000000000001" customHeight="1">
      <c r="D29" s="230"/>
      <c r="E29" s="231"/>
      <c r="F29" s="194"/>
      <c r="G29" s="194"/>
    </row>
    <row r="30" spans="1:14" ht="20.100000000000001" customHeight="1">
      <c r="E30" s="231"/>
      <c r="F30" s="194"/>
      <c r="G30" s="194"/>
    </row>
    <row r="31" spans="1:14" ht="20.100000000000001" customHeight="1">
      <c r="E31" s="231"/>
      <c r="F31" s="232"/>
      <c r="G31" s="232"/>
    </row>
    <row r="32" spans="1:14" ht="20.100000000000001" customHeight="1">
      <c r="E32" s="231"/>
      <c r="F32" s="232"/>
      <c r="G32" s="232"/>
    </row>
    <row r="33" spans="5:7" ht="20.100000000000001" customHeight="1">
      <c r="E33" s="231"/>
      <c r="F33" s="232"/>
      <c r="G33" s="232"/>
    </row>
    <row r="34" spans="5:7" ht="20.100000000000001" customHeight="1">
      <c r="E34" s="231"/>
      <c r="F34" s="232"/>
      <c r="G34" s="232"/>
    </row>
    <row r="40" spans="5:7" ht="20.100000000000001" customHeight="1">
      <c r="E40" s="233"/>
    </row>
  </sheetData>
  <mergeCells count="4">
    <mergeCell ref="B4:C4"/>
    <mergeCell ref="A2:E2"/>
    <mergeCell ref="B1:E1"/>
    <mergeCell ref="G5:J5"/>
  </mergeCells>
  <pageMargins left="1.1811023622047201" right="0.43307086614173201" top="0.74803149606299202" bottom="0.74803149606299202" header="0.31496062992126" footer="0.31496062992126"/>
  <pageSetup paperSize="9" scale="89" orientation="portrait" r:id="rId1"/>
</worksheet>
</file>

<file path=xl/worksheets/sheet12.xml><?xml version="1.0" encoding="utf-8"?>
<worksheet xmlns="http://schemas.openxmlformats.org/spreadsheetml/2006/main" xmlns:r="http://schemas.openxmlformats.org/officeDocument/2006/relationships">
  <dimension ref="A1:R24"/>
  <sheetViews>
    <sheetView workbookViewId="0">
      <pane xSplit="1" ySplit="5" topLeftCell="C6" activePane="bottomRight" state="frozen"/>
      <selection pane="topRight" activeCell="B1" sqref="B1"/>
      <selection pane="bottomLeft" activeCell="A5" sqref="A5"/>
      <selection pane="bottomRight" activeCell="D5" sqref="D5"/>
    </sheetView>
  </sheetViews>
  <sheetFormatPr defaultColWidth="9.140625" defaultRowHeight="30" customHeight="1"/>
  <cols>
    <col min="1" max="1" width="45" style="152" customWidth="1"/>
    <col min="2" max="2" width="9.140625" style="113" hidden="1" customWidth="1"/>
    <col min="3" max="3" width="13.42578125" style="113" customWidth="1"/>
    <col min="4" max="4" width="17.7109375" style="194" customWidth="1"/>
    <col min="5" max="5" width="13" style="113" customWidth="1"/>
    <col min="6" max="6" width="9.140625" style="113"/>
    <col min="7" max="7" width="12" style="113" customWidth="1"/>
    <col min="8" max="15" width="9.140625" style="113"/>
    <col min="16" max="16" width="10.42578125" style="113" customWidth="1"/>
    <col min="17" max="17" width="14.28515625" style="113" customWidth="1"/>
    <col min="18" max="16384" width="9.140625" style="152"/>
  </cols>
  <sheetData>
    <row r="1" spans="1:18" ht="30" customHeight="1" thickBot="1">
      <c r="A1" s="333" t="s">
        <v>511</v>
      </c>
      <c r="B1" s="189">
        <f>+'10.Balance Sheet'!B1:F13</f>
        <v>0</v>
      </c>
      <c r="C1" s="473">
        <f>+'8.Personal Expenses'!B1</f>
        <v>0</v>
      </c>
      <c r="D1" s="473"/>
      <c r="E1" s="473"/>
      <c r="F1" s="196"/>
      <c r="G1" s="196"/>
    </row>
    <row r="2" spans="1:18" ht="30" customHeight="1" thickBot="1">
      <c r="A2" s="440" t="s">
        <v>643</v>
      </c>
      <c r="B2" s="441"/>
      <c r="C2" s="441"/>
      <c r="D2" s="441"/>
      <c r="E2" s="442"/>
      <c r="F2" s="196"/>
      <c r="G2" s="196"/>
      <c r="H2" s="196"/>
      <c r="I2" s="196"/>
      <c r="J2" s="196"/>
      <c r="K2" s="196"/>
      <c r="L2" s="196"/>
      <c r="M2" s="196"/>
      <c r="N2" s="196"/>
      <c r="O2" s="196"/>
      <c r="P2" s="196"/>
      <c r="Q2" s="196"/>
      <c r="R2" s="196"/>
    </row>
    <row r="3" spans="1:18" ht="30" customHeight="1" thickBot="1">
      <c r="A3" s="286"/>
      <c r="B3" s="196"/>
      <c r="C3" s="196"/>
      <c r="D3" s="234"/>
      <c r="E3" s="198"/>
      <c r="F3" s="196"/>
      <c r="G3" s="196"/>
      <c r="H3" s="196"/>
      <c r="I3" s="196"/>
      <c r="J3" s="196"/>
      <c r="K3" s="196"/>
      <c r="L3" s="196"/>
      <c r="M3" s="196"/>
      <c r="N3" s="196"/>
      <c r="O3" s="196"/>
      <c r="P3" s="196"/>
      <c r="Q3" s="196"/>
      <c r="R3" s="196"/>
    </row>
    <row r="4" spans="1:18" ht="30" customHeight="1" thickBot="1">
      <c r="A4" s="287"/>
      <c r="B4" s="471" t="s">
        <v>230</v>
      </c>
      <c r="C4" s="472"/>
      <c r="D4" s="288" t="s">
        <v>76</v>
      </c>
      <c r="E4" s="201" t="s">
        <v>149</v>
      </c>
      <c r="F4" s="196"/>
      <c r="G4" s="196"/>
      <c r="H4" s="196"/>
      <c r="I4" s="196"/>
      <c r="J4" s="196"/>
      <c r="K4" s="196"/>
      <c r="L4" s="196"/>
      <c r="M4" s="196"/>
      <c r="N4" s="196"/>
      <c r="O4" s="196"/>
      <c r="P4" s="196"/>
      <c r="Q4" s="196"/>
      <c r="R4" s="196"/>
    </row>
    <row r="5" spans="1:18" ht="30" customHeight="1" thickBot="1">
      <c r="A5" s="286"/>
      <c r="B5" s="289" t="s">
        <v>75</v>
      </c>
      <c r="C5" s="290">
        <f>+'10.Balance Sheet'!C5</f>
        <v>2020</v>
      </c>
      <c r="D5" s="291">
        <f>+'8.Personal Expenses'!H4</f>
        <v>2021</v>
      </c>
      <c r="E5" s="201" t="s">
        <v>148</v>
      </c>
      <c r="F5" s="196"/>
      <c r="G5" s="196"/>
      <c r="H5" s="196"/>
      <c r="I5" s="196"/>
      <c r="J5" s="196"/>
      <c r="K5" s="196"/>
      <c r="L5" s="196"/>
      <c r="M5" s="196"/>
      <c r="N5" s="196"/>
      <c r="O5" s="196"/>
      <c r="P5" s="196"/>
      <c r="Q5" s="196"/>
      <c r="R5" s="196"/>
    </row>
    <row r="6" spans="1:18" ht="30" customHeight="1" thickBot="1">
      <c r="A6" s="286"/>
      <c r="B6" s="292"/>
      <c r="C6" s="196"/>
      <c r="D6" s="293"/>
      <c r="E6" s="294"/>
    </row>
    <row r="7" spans="1:18" ht="30" customHeight="1">
      <c r="A7" s="255" t="s">
        <v>165</v>
      </c>
      <c r="B7" s="295"/>
      <c r="C7" s="296">
        <f>+'9.Income Satement'!E8+'10.Balance Sheet'!B10-'10.Balance Sheet'!C10</f>
        <v>0</v>
      </c>
      <c r="D7" s="296">
        <f>+'9.Income Satement'!F8+'10.Balance Sheet'!C10-'10.Balance Sheet'!D10</f>
        <v>0</v>
      </c>
      <c r="E7" s="297">
        <f t="shared" ref="E7:E15" si="0">IFERROR((D7-C7)/C7,0)</f>
        <v>0</v>
      </c>
      <c r="G7" s="254"/>
    </row>
    <row r="8" spans="1:18" ht="30" customHeight="1">
      <c r="A8" s="255" t="s">
        <v>164</v>
      </c>
      <c r="B8" s="298"/>
      <c r="C8" s="212">
        <f>-('9.Income Satement'!E14-'10.Balance Sheet'!B9+'10.Balance Sheet'!C9)-('10.Balance Sheet'!B17-'10.Balance Sheet'!C17)</f>
        <v>0</v>
      </c>
      <c r="D8" s="212">
        <f>-('9.Income Satement'!F14-'10.Balance Sheet'!C9+'10.Balance Sheet'!D9)-('10.Balance Sheet'!C17-'10.Balance Sheet'!D17)</f>
        <v>0</v>
      </c>
      <c r="E8" s="213">
        <f t="shared" si="0"/>
        <v>0</v>
      </c>
      <c r="G8" s="254"/>
    </row>
    <row r="9" spans="1:18" ht="30" customHeight="1">
      <c r="A9" s="255" t="s">
        <v>105</v>
      </c>
      <c r="B9" s="298"/>
      <c r="C9" s="212">
        <f>-'9.Income Satement'!E32</f>
        <v>0</v>
      </c>
      <c r="D9" s="212">
        <f>-'9.Income Satement'!F32</f>
        <v>0</v>
      </c>
      <c r="E9" s="213">
        <f t="shared" si="0"/>
        <v>0</v>
      </c>
    </row>
    <row r="10" spans="1:18" ht="30" customHeight="1">
      <c r="A10" s="255" t="s">
        <v>568</v>
      </c>
      <c r="B10" s="298"/>
      <c r="C10" s="212">
        <f>-'9.Income Satement'!E36</f>
        <v>0</v>
      </c>
      <c r="D10" s="212">
        <f>-'9.Income Satement'!F36</f>
        <v>0</v>
      </c>
      <c r="E10" s="213">
        <f t="shared" si="0"/>
        <v>0</v>
      </c>
    </row>
    <row r="11" spans="1:18" ht="30" customHeight="1">
      <c r="A11" s="255" t="s">
        <v>163</v>
      </c>
      <c r="B11" s="298"/>
      <c r="C11" s="299"/>
      <c r="D11" s="299"/>
      <c r="E11" s="213">
        <f t="shared" si="0"/>
        <v>0</v>
      </c>
    </row>
    <row r="12" spans="1:18" ht="30" customHeight="1">
      <c r="A12" s="255" t="s">
        <v>162</v>
      </c>
      <c r="B12" s="298"/>
      <c r="C12" s="212">
        <f>'10.Balance Sheet'!C16-'10.Balance Sheet'!B16-C11</f>
        <v>0</v>
      </c>
      <c r="D12" s="212">
        <f>'10.Balance Sheet'!D16-'10.Balance Sheet'!C16-D11</f>
        <v>0</v>
      </c>
      <c r="E12" s="213">
        <f t="shared" si="0"/>
        <v>0</v>
      </c>
    </row>
    <row r="13" spans="1:18" ht="30" customHeight="1">
      <c r="A13" s="255" t="s">
        <v>104</v>
      </c>
      <c r="B13" s="298"/>
      <c r="C13" s="212">
        <f>+'10.Balance Sheet'!B7-'10.Balance Sheet'!C7+'10.Balance Sheet'!B8-'10.Balance Sheet'!C8</f>
        <v>0</v>
      </c>
      <c r="D13" s="212">
        <f>+'10.Balance Sheet'!C7-'10.Balance Sheet'!D7+'10.Balance Sheet'!C8-'10.Balance Sheet'!D8</f>
        <v>0</v>
      </c>
      <c r="E13" s="213">
        <f t="shared" si="0"/>
        <v>0</v>
      </c>
    </row>
    <row r="14" spans="1:18" ht="30" customHeight="1">
      <c r="A14" s="255" t="s">
        <v>103</v>
      </c>
      <c r="B14" s="298"/>
      <c r="C14" s="212">
        <f>+'10.Balance Sheet'!C23</f>
        <v>0</v>
      </c>
      <c r="D14" s="212">
        <f>+'10.Balance Sheet'!D23</f>
        <v>0</v>
      </c>
      <c r="E14" s="213">
        <f t="shared" si="0"/>
        <v>0</v>
      </c>
    </row>
    <row r="15" spans="1:18" ht="30" customHeight="1">
      <c r="A15" s="255" t="s">
        <v>102</v>
      </c>
      <c r="B15" s="298"/>
      <c r="C15" s="212">
        <f>+'10.Balance Sheet'!C24</f>
        <v>0</v>
      </c>
      <c r="D15" s="212">
        <f>+'10.Balance Sheet'!D24</f>
        <v>0</v>
      </c>
      <c r="E15" s="213">
        <f t="shared" si="0"/>
        <v>0</v>
      </c>
    </row>
    <row r="16" spans="1:18" ht="30" customHeight="1">
      <c r="A16" s="255" t="s">
        <v>239</v>
      </c>
      <c r="B16" s="298"/>
      <c r="C16" s="212">
        <f>+'9.Income Satement'!E39</f>
        <v>0</v>
      </c>
      <c r="D16" s="212">
        <f>+'9.Income Satement'!F39</f>
        <v>0</v>
      </c>
      <c r="E16" s="213"/>
    </row>
    <row r="17" spans="1:18" ht="30" customHeight="1">
      <c r="A17" s="255" t="s">
        <v>101</v>
      </c>
      <c r="B17" s="298"/>
      <c r="C17" s="212">
        <f>-'10.Balance Sheet'!C11-'10.Balance Sheet'!C12+'10.Balance Sheet'!B11+'10.Balance Sheet'!B12</f>
        <v>0</v>
      </c>
      <c r="D17" s="212">
        <f>-'10.Balance Sheet'!D11-'10.Balance Sheet'!D12+'10.Balance Sheet'!C11+'10.Balance Sheet'!C12</f>
        <v>0</v>
      </c>
      <c r="E17" s="213">
        <f>IFERROR((D17-C18)/C18,0)</f>
        <v>0</v>
      </c>
    </row>
    <row r="18" spans="1:18" ht="30" customHeight="1">
      <c r="A18" s="255" t="s">
        <v>100</v>
      </c>
      <c r="B18" s="298"/>
      <c r="C18" s="212">
        <f>+'10.Balance Sheet'!C18-'10.Balance Sheet'!B18</f>
        <v>0</v>
      </c>
      <c r="D18" s="212">
        <f>+'10.Balance Sheet'!D18-'10.Balance Sheet'!C18</f>
        <v>0</v>
      </c>
      <c r="E18" s="213">
        <f>IFERROR((D18-#REF!)/#REF!,0)</f>
        <v>0</v>
      </c>
    </row>
    <row r="19" spans="1:18" ht="30" customHeight="1">
      <c r="A19" s="265" t="s">
        <v>99</v>
      </c>
      <c r="B19" s="300"/>
      <c r="C19" s="217">
        <f>SUM(C7:C18)</f>
        <v>0</v>
      </c>
      <c r="D19" s="217">
        <f>SUM(D7:D18)</f>
        <v>0</v>
      </c>
      <c r="E19" s="213">
        <f>IFERROR((D19-C19)/C19,0)</f>
        <v>0</v>
      </c>
    </row>
    <row r="20" spans="1:18" s="113" customFormat="1" ht="30" customHeight="1">
      <c r="A20" s="255"/>
      <c r="B20" s="298"/>
      <c r="C20" s="212"/>
      <c r="D20" s="212"/>
      <c r="E20" s="213">
        <f>IFERROR((D20-C20)/C20,0)</f>
        <v>0</v>
      </c>
      <c r="R20" s="152"/>
    </row>
    <row r="21" spans="1:18" s="113" customFormat="1" ht="30" customHeight="1">
      <c r="A21" s="255" t="s">
        <v>98</v>
      </c>
      <c r="B21" s="298"/>
      <c r="C21" s="212">
        <f>+'10.Balance Sheet'!B13</f>
        <v>0</v>
      </c>
      <c r="D21" s="212">
        <f>+'10.Balance Sheet'!C13</f>
        <v>0</v>
      </c>
      <c r="E21" s="213">
        <f>IFERROR((D21-C21)/C21,0)</f>
        <v>0</v>
      </c>
      <c r="R21" s="152"/>
    </row>
    <row r="22" spans="1:18" s="113" customFormat="1" ht="30" customHeight="1">
      <c r="A22" s="265" t="s">
        <v>97</v>
      </c>
      <c r="B22" s="300"/>
      <c r="C22" s="217">
        <f>+C19+C21</f>
        <v>0</v>
      </c>
      <c r="D22" s="217">
        <f>+D19+D21</f>
        <v>0</v>
      </c>
      <c r="E22" s="213"/>
      <c r="R22" s="152"/>
    </row>
    <row r="23" spans="1:18" s="113" customFormat="1" ht="30" customHeight="1" thickBot="1">
      <c r="A23" s="245"/>
      <c r="B23" s="301"/>
      <c r="C23" s="302">
        <f>+'10.Balance Sheet'!C13</f>
        <v>0</v>
      </c>
      <c r="D23" s="302">
        <f>+'10.Balance Sheet'!D13</f>
        <v>0</v>
      </c>
      <c r="E23" s="279">
        <f>IFERROR((D23-C23)/C23,0)</f>
        <v>0</v>
      </c>
      <c r="R23" s="152"/>
    </row>
    <row r="24" spans="1:18" s="113" customFormat="1" ht="30" customHeight="1">
      <c r="A24" s="152"/>
      <c r="C24" s="194">
        <f>+C22-C23</f>
        <v>0</v>
      </c>
      <c r="D24" s="194">
        <f>+D22-D23</f>
        <v>0</v>
      </c>
      <c r="R24" s="152"/>
    </row>
  </sheetData>
  <mergeCells count="3">
    <mergeCell ref="A2:E2"/>
    <mergeCell ref="B4:C4"/>
    <mergeCell ref="C1:E1"/>
  </mergeCells>
  <pageMargins left="1.2" right="0.45" top="0.75" bottom="0.75" header="0.3" footer="0.3"/>
  <pageSetup paperSize="9" scale="95" orientation="portrait" r:id="rId1"/>
</worksheet>
</file>

<file path=xl/worksheets/sheet13.xml><?xml version="1.0" encoding="utf-8"?>
<worksheet xmlns="http://schemas.openxmlformats.org/spreadsheetml/2006/main" xmlns:r="http://schemas.openxmlformats.org/officeDocument/2006/relationships">
  <sheetPr>
    <pageSetUpPr fitToPage="1"/>
  </sheetPr>
  <dimension ref="A1:I35"/>
  <sheetViews>
    <sheetView zoomScale="115" zoomScaleNormal="115" workbookViewId="0">
      <selection activeCell="C13" sqref="C13:D13"/>
    </sheetView>
  </sheetViews>
  <sheetFormatPr defaultColWidth="8.85546875" defaultRowHeight="30" customHeight="1"/>
  <cols>
    <col min="1" max="1" width="8.85546875" style="4"/>
    <col min="2" max="2" width="5.85546875" style="4" customWidth="1"/>
    <col min="3" max="3" width="15.42578125" style="4" customWidth="1"/>
    <col min="4" max="4" width="21.42578125" style="4" customWidth="1"/>
    <col min="5" max="5" width="45.140625" style="4" customWidth="1"/>
    <col min="6" max="6" width="16.42578125" style="4" customWidth="1"/>
    <col min="7" max="7" width="20.5703125" style="4" customWidth="1"/>
    <col min="8" max="8" width="18" style="4" customWidth="1"/>
    <col min="9" max="9" width="5.7109375" style="4" customWidth="1"/>
    <col min="10" max="16384" width="8.85546875" style="4"/>
  </cols>
  <sheetData>
    <row r="1" spans="2:9" ht="30" customHeight="1" thickBot="1"/>
    <row r="2" spans="2:9" ht="30" customHeight="1" thickBot="1">
      <c r="B2" s="37"/>
      <c r="C2" s="487" t="s">
        <v>220</v>
      </c>
      <c r="D2" s="488"/>
      <c r="E2" s="488"/>
      <c r="F2" s="488"/>
      <c r="G2" s="488"/>
      <c r="H2" s="489"/>
      <c r="I2" s="35"/>
    </row>
    <row r="3" spans="2:9" ht="30" customHeight="1" thickBot="1">
      <c r="B3" s="21"/>
      <c r="C3" s="36"/>
      <c r="D3" s="36"/>
      <c r="E3" s="36"/>
      <c r="F3" s="36"/>
      <c r="G3" s="36"/>
      <c r="H3" s="36"/>
      <c r="I3" s="19"/>
    </row>
    <row r="4" spans="2:9" ht="30" customHeight="1" thickBot="1">
      <c r="B4" s="21"/>
      <c r="C4" s="482" t="s">
        <v>145</v>
      </c>
      <c r="D4" s="483"/>
      <c r="E4" s="483"/>
      <c r="F4" s="483"/>
      <c r="G4" s="483"/>
      <c r="H4" s="484"/>
      <c r="I4" s="19"/>
    </row>
    <row r="5" spans="2:9" ht="30" customHeight="1" thickBot="1">
      <c r="B5" s="21"/>
      <c r="C5" s="20"/>
      <c r="D5" s="20"/>
      <c r="E5" s="20"/>
      <c r="F5" s="20"/>
      <c r="G5" s="20"/>
      <c r="H5" s="20"/>
      <c r="I5" s="19"/>
    </row>
    <row r="6" spans="2:9" ht="30" customHeight="1" thickBot="1">
      <c r="B6" s="21"/>
      <c r="C6" s="43" t="s">
        <v>140</v>
      </c>
      <c r="D6" s="28"/>
      <c r="E6" s="20"/>
      <c r="F6" s="43" t="s">
        <v>548</v>
      </c>
      <c r="G6" s="29"/>
      <c r="H6" s="28"/>
      <c r="I6" s="19"/>
    </row>
    <row r="7" spans="2:9" ht="30" customHeight="1" thickBot="1">
      <c r="B7" s="21"/>
      <c r="C7" s="20"/>
      <c r="D7" s="20"/>
      <c r="E7" s="20"/>
      <c r="F7" s="20"/>
      <c r="G7" s="20"/>
      <c r="H7" s="20"/>
      <c r="I7" s="19"/>
    </row>
    <row r="8" spans="2:9" ht="30" customHeight="1" thickBot="1">
      <c r="B8" s="21"/>
      <c r="C8" s="43" t="s">
        <v>132</v>
      </c>
      <c r="D8" s="29"/>
      <c r="E8" s="29"/>
      <c r="F8" s="29"/>
      <c r="G8" s="29"/>
      <c r="H8" s="28"/>
      <c r="I8" s="19"/>
    </row>
    <row r="9" spans="2:9" ht="30" customHeight="1" thickBot="1">
      <c r="B9" s="21"/>
      <c r="C9" s="20"/>
      <c r="D9" s="20"/>
      <c r="E9" s="20"/>
      <c r="F9" s="20"/>
      <c r="G9" s="20"/>
      <c r="H9" s="20"/>
      <c r="I9" s="19"/>
    </row>
    <row r="10" spans="2:9" ht="30" customHeight="1" thickBot="1">
      <c r="B10" s="21"/>
      <c r="C10" s="43" t="s">
        <v>139</v>
      </c>
      <c r="D10" s="31"/>
      <c r="E10" s="20"/>
      <c r="F10" s="43" t="s">
        <v>138</v>
      </c>
      <c r="G10" s="34"/>
      <c r="H10" s="33"/>
      <c r="I10" s="19"/>
    </row>
    <row r="11" spans="2:9" ht="30" customHeight="1" thickBot="1">
      <c r="B11" s="21"/>
      <c r="C11" s="20"/>
      <c r="D11" s="20"/>
      <c r="E11" s="20"/>
      <c r="F11" s="20"/>
      <c r="G11" s="20"/>
      <c r="H11" s="20"/>
      <c r="I11" s="19"/>
    </row>
    <row r="12" spans="2:9" ht="30" customHeight="1" thickBot="1">
      <c r="B12" s="21"/>
      <c r="C12" s="30" t="s">
        <v>565</v>
      </c>
      <c r="D12" s="162"/>
      <c r="E12" s="186"/>
      <c r="F12" s="490" t="s">
        <v>566</v>
      </c>
      <c r="G12" s="490"/>
      <c r="H12" s="491"/>
      <c r="I12" s="19"/>
    </row>
    <row r="13" spans="2:9" ht="30" customHeight="1" thickBot="1">
      <c r="B13" s="21"/>
      <c r="C13" s="485" t="s">
        <v>137</v>
      </c>
      <c r="D13" s="486"/>
      <c r="E13" s="187"/>
      <c r="F13" s="29"/>
      <c r="G13" s="32"/>
      <c r="H13" s="31"/>
      <c r="I13" s="19"/>
    </row>
    <row r="14" spans="2:9" ht="30" customHeight="1">
      <c r="B14" s="21"/>
      <c r="C14" s="20" t="s">
        <v>146</v>
      </c>
      <c r="D14" s="20"/>
      <c r="E14" s="20"/>
      <c r="F14" s="20"/>
      <c r="G14" s="20"/>
      <c r="H14" s="20"/>
      <c r="I14" s="19"/>
    </row>
    <row r="15" spans="2:9" ht="30" customHeight="1" thickBot="1">
      <c r="B15" s="21"/>
      <c r="C15" s="20"/>
      <c r="D15" s="20"/>
      <c r="E15" s="20"/>
      <c r="F15" s="20"/>
      <c r="G15" s="20"/>
      <c r="H15" s="20"/>
      <c r="I15" s="19"/>
    </row>
    <row r="16" spans="2:9" ht="30" customHeight="1" thickBot="1">
      <c r="B16" s="21"/>
      <c r="C16" s="30" t="s">
        <v>136</v>
      </c>
      <c r="D16" s="29"/>
      <c r="E16" s="28"/>
      <c r="F16" s="30" t="s">
        <v>135</v>
      </c>
      <c r="G16" s="29"/>
      <c r="H16" s="28"/>
      <c r="I16" s="19"/>
    </row>
    <row r="17" spans="2:9" ht="30" customHeight="1">
      <c r="B17" s="21"/>
      <c r="C17" s="20"/>
      <c r="D17" s="20"/>
      <c r="E17" s="20"/>
      <c r="F17" s="20"/>
      <c r="G17" s="20"/>
      <c r="H17" s="20"/>
      <c r="I17" s="19"/>
    </row>
    <row r="18" spans="2:9" s="2" customFormat="1" ht="30" customHeight="1">
      <c r="B18" s="27"/>
      <c r="C18" s="26" t="s">
        <v>134</v>
      </c>
      <c r="D18" s="26" t="s">
        <v>133</v>
      </c>
      <c r="E18" s="26" t="s">
        <v>132</v>
      </c>
      <c r="F18" s="26" t="s">
        <v>131</v>
      </c>
      <c r="G18" s="26" t="s">
        <v>130</v>
      </c>
      <c r="H18" s="26" t="s">
        <v>129</v>
      </c>
      <c r="I18" s="25"/>
    </row>
    <row r="19" spans="2:9" ht="39.950000000000003" customHeight="1">
      <c r="B19" s="21"/>
      <c r="C19" s="24">
        <v>1</v>
      </c>
      <c r="D19" s="23"/>
      <c r="E19" s="23"/>
      <c r="F19" s="23"/>
      <c r="G19" s="23"/>
      <c r="H19" s="23"/>
      <c r="I19" s="19"/>
    </row>
    <row r="20" spans="2:9" ht="39.950000000000003" customHeight="1">
      <c r="B20" s="21"/>
      <c r="C20" s="24">
        <f t="shared" ref="C20:C28" si="0">+C19+1</f>
        <v>2</v>
      </c>
      <c r="D20" s="23"/>
      <c r="E20" s="23"/>
      <c r="F20" s="23"/>
      <c r="G20" s="23"/>
      <c r="H20" s="23"/>
      <c r="I20" s="19"/>
    </row>
    <row r="21" spans="2:9" ht="39.950000000000003" customHeight="1">
      <c r="B21" s="21"/>
      <c r="C21" s="24">
        <f t="shared" si="0"/>
        <v>3</v>
      </c>
      <c r="D21" s="23"/>
      <c r="E21" s="23"/>
      <c r="F21" s="23"/>
      <c r="G21" s="23"/>
      <c r="H21" s="23"/>
      <c r="I21" s="19"/>
    </row>
    <row r="22" spans="2:9" ht="39.950000000000003" customHeight="1">
      <c r="B22" s="21"/>
      <c r="C22" s="24">
        <f t="shared" si="0"/>
        <v>4</v>
      </c>
      <c r="D22" s="23"/>
      <c r="E22" s="23"/>
      <c r="F22" s="23"/>
      <c r="G22" s="23"/>
      <c r="H22" s="23"/>
      <c r="I22" s="19"/>
    </row>
    <row r="23" spans="2:9" ht="39.950000000000003" customHeight="1">
      <c r="B23" s="21"/>
      <c r="C23" s="24">
        <f t="shared" si="0"/>
        <v>5</v>
      </c>
      <c r="D23" s="23"/>
      <c r="E23" s="23"/>
      <c r="F23" s="23"/>
      <c r="G23" s="23"/>
      <c r="H23" s="23"/>
      <c r="I23" s="19"/>
    </row>
    <row r="24" spans="2:9" ht="39.950000000000003" customHeight="1">
      <c r="B24" s="21"/>
      <c r="C24" s="24">
        <f t="shared" si="0"/>
        <v>6</v>
      </c>
      <c r="D24" s="23"/>
      <c r="E24" s="23"/>
      <c r="F24" s="23"/>
      <c r="G24" s="23"/>
      <c r="H24" s="23"/>
      <c r="I24" s="19"/>
    </row>
    <row r="25" spans="2:9" ht="39.950000000000003" customHeight="1">
      <c r="B25" s="21"/>
      <c r="C25" s="24">
        <f t="shared" si="0"/>
        <v>7</v>
      </c>
      <c r="D25" s="23"/>
      <c r="E25" s="23"/>
      <c r="F25" s="23"/>
      <c r="G25" s="23"/>
      <c r="H25" s="23"/>
      <c r="I25" s="19"/>
    </row>
    <row r="26" spans="2:9" ht="39.950000000000003" customHeight="1">
      <c r="B26" s="21"/>
      <c r="C26" s="24">
        <f t="shared" si="0"/>
        <v>8</v>
      </c>
      <c r="D26" s="23"/>
      <c r="E26" s="23"/>
      <c r="F26" s="23"/>
      <c r="G26" s="23"/>
      <c r="H26" s="23"/>
      <c r="I26" s="19"/>
    </row>
    <row r="27" spans="2:9" ht="39.950000000000003" customHeight="1">
      <c r="B27" s="21"/>
      <c r="C27" s="24">
        <f t="shared" si="0"/>
        <v>9</v>
      </c>
      <c r="D27" s="23"/>
      <c r="E27" s="23"/>
      <c r="F27" s="23"/>
      <c r="G27" s="23"/>
      <c r="H27" s="23"/>
      <c r="I27" s="19"/>
    </row>
    <row r="28" spans="2:9" ht="39.950000000000003" customHeight="1">
      <c r="B28" s="21"/>
      <c r="C28" s="24">
        <f t="shared" si="0"/>
        <v>10</v>
      </c>
      <c r="D28" s="23"/>
      <c r="E28" s="23"/>
      <c r="F28" s="23"/>
      <c r="G28" s="23"/>
      <c r="H28" s="23"/>
      <c r="I28" s="19"/>
    </row>
    <row r="29" spans="2:9" s="2" customFormat="1" ht="30" customHeight="1">
      <c r="B29" s="27"/>
      <c r="C29" s="114"/>
      <c r="D29" s="114"/>
      <c r="E29" s="115" t="s">
        <v>479</v>
      </c>
      <c r="F29" s="115"/>
      <c r="G29" s="23"/>
      <c r="H29" s="23"/>
      <c r="I29" s="25"/>
    </row>
    <row r="30" spans="2:9" ht="30" customHeight="1">
      <c r="B30" s="21"/>
      <c r="C30" s="22" t="s">
        <v>128</v>
      </c>
      <c r="D30" s="20"/>
      <c r="E30" s="20"/>
      <c r="F30" s="20"/>
      <c r="G30" s="20"/>
      <c r="H30" s="20"/>
      <c r="I30" s="19"/>
    </row>
    <row r="31" spans="2:9" ht="30" customHeight="1">
      <c r="B31" s="21"/>
      <c r="C31" s="22" t="s">
        <v>147</v>
      </c>
      <c r="D31" s="20"/>
      <c r="E31" s="20"/>
      <c r="F31" s="20"/>
      <c r="G31" s="20"/>
      <c r="H31" s="20"/>
      <c r="I31" s="19"/>
    </row>
    <row r="32" spans="2:9" ht="30" customHeight="1" thickBot="1">
      <c r="B32" s="21"/>
      <c r="C32" s="20"/>
      <c r="D32" s="20"/>
      <c r="E32" s="20"/>
      <c r="F32" s="20"/>
      <c r="G32" s="20"/>
      <c r="H32" s="20"/>
      <c r="I32" s="19"/>
    </row>
    <row r="33" spans="1:9" ht="30" customHeight="1">
      <c r="B33" s="21"/>
      <c r="C33" s="474" t="s">
        <v>127</v>
      </c>
      <c r="D33" s="475"/>
      <c r="E33" s="20"/>
      <c r="F33" s="478" t="s">
        <v>126</v>
      </c>
      <c r="G33" s="479"/>
      <c r="H33" s="20"/>
      <c r="I33" s="19"/>
    </row>
    <row r="34" spans="1:9" ht="30" customHeight="1" thickBot="1">
      <c r="B34" s="21"/>
      <c r="C34" s="476"/>
      <c r="D34" s="477"/>
      <c r="E34" s="20"/>
      <c r="F34" s="480"/>
      <c r="G34" s="481"/>
      <c r="H34" s="20"/>
      <c r="I34" s="19"/>
    </row>
    <row r="35" spans="1:9" ht="30" customHeight="1" thickBot="1">
      <c r="A35" s="4">
        <v>7</v>
      </c>
      <c r="B35" s="18"/>
      <c r="C35" s="17"/>
      <c r="D35" s="17"/>
      <c r="E35" s="17"/>
      <c r="F35" s="17"/>
      <c r="G35" s="17"/>
      <c r="H35" s="17"/>
      <c r="I35" s="16"/>
    </row>
  </sheetData>
  <mergeCells count="6">
    <mergeCell ref="C33:D34"/>
    <mergeCell ref="F33:G34"/>
    <mergeCell ref="C4:H4"/>
    <mergeCell ref="C13:D13"/>
    <mergeCell ref="C2:H2"/>
    <mergeCell ref="F12:H12"/>
  </mergeCells>
  <pageMargins left="0.39370078740157483" right="0.39370078740157483" top="0.59055118110236227" bottom="0.39370078740157483" header="0.31496062992125984" footer="0.31496062992125984"/>
  <pageSetup scale="62" orientation="portrait" r:id="rId1"/>
</worksheet>
</file>

<file path=xl/worksheets/sheet14.xml><?xml version="1.0" encoding="utf-8"?>
<worksheet xmlns="http://schemas.openxmlformats.org/spreadsheetml/2006/main" xmlns:r="http://schemas.openxmlformats.org/officeDocument/2006/relationships">
  <dimension ref="A1:W515"/>
  <sheetViews>
    <sheetView zoomScaleSheetLayoutView="100" workbookViewId="0"/>
  </sheetViews>
  <sheetFormatPr defaultColWidth="9.140625" defaultRowHeight="30" customHeight="1"/>
  <cols>
    <col min="1" max="1" width="4.140625" style="60" customWidth="1"/>
    <col min="2" max="3" width="3.7109375" style="60" customWidth="1"/>
    <col min="4" max="4" width="4.42578125" style="60" customWidth="1"/>
    <col min="5" max="6" width="6" style="60" customWidth="1"/>
    <col min="7" max="10" width="9.140625" style="60"/>
    <col min="11" max="11" width="15.28515625" style="60" customWidth="1"/>
    <col min="12" max="14" width="4.7109375" style="60" customWidth="1"/>
    <col min="15" max="15" width="2.28515625" style="60" customWidth="1"/>
    <col min="16" max="16" width="10.7109375" style="60" customWidth="1"/>
    <col min="17" max="17" width="15.28515625" style="60" customWidth="1"/>
    <col min="18" max="18" width="7" style="60" customWidth="1"/>
    <col min="19" max="19" width="16.85546875" style="60" customWidth="1"/>
    <col min="20" max="20" width="22.5703125" style="60" customWidth="1"/>
    <col min="21" max="21" width="4.5703125" style="60" customWidth="1"/>
    <col min="22" max="16384" width="9.140625" style="60"/>
  </cols>
  <sheetData>
    <row r="1" spans="1:21" ht="30" customHeight="1">
      <c r="S1" s="492" t="s">
        <v>251</v>
      </c>
      <c r="T1" s="492"/>
      <c r="U1" s="492"/>
    </row>
    <row r="2" spans="1:21" ht="30" customHeight="1">
      <c r="B2" s="493" t="s">
        <v>229</v>
      </c>
      <c r="C2" s="493"/>
      <c r="D2" s="493"/>
      <c r="E2" s="493"/>
      <c r="F2" s="493"/>
      <c r="G2" s="493"/>
      <c r="H2" s="493"/>
      <c r="I2" s="493"/>
      <c r="J2" s="493"/>
      <c r="K2" s="493"/>
      <c r="L2" s="493"/>
      <c r="M2" s="493"/>
      <c r="N2" s="493"/>
      <c r="O2" s="493"/>
      <c r="P2" s="493"/>
      <c r="Q2" s="493"/>
      <c r="R2" s="493"/>
      <c r="S2" s="493"/>
      <c r="T2" s="493"/>
      <c r="U2" s="493"/>
    </row>
    <row r="3" spans="1:21" ht="30" customHeight="1">
      <c r="B3" s="494" t="s">
        <v>0</v>
      </c>
      <c r="C3" s="494"/>
      <c r="D3" s="494"/>
      <c r="E3" s="494"/>
      <c r="F3" s="494"/>
      <c r="G3" s="494"/>
      <c r="H3" s="494"/>
      <c r="I3" s="494"/>
      <c r="J3" s="494"/>
      <c r="K3" s="494"/>
      <c r="L3" s="494"/>
      <c r="M3" s="494"/>
      <c r="N3" s="494"/>
      <c r="O3" s="494"/>
      <c r="P3" s="494"/>
      <c r="Q3" s="494"/>
      <c r="R3" s="494"/>
      <c r="S3" s="494"/>
      <c r="T3" s="494"/>
      <c r="U3" s="494"/>
    </row>
    <row r="4" spans="1:21" ht="30" customHeight="1">
      <c r="B4" s="495" t="s">
        <v>252</v>
      </c>
      <c r="C4" s="496"/>
      <c r="D4" s="496"/>
      <c r="E4" s="496"/>
      <c r="F4" s="496"/>
      <c r="G4" s="496"/>
      <c r="H4" s="496"/>
      <c r="I4" s="496"/>
      <c r="J4" s="496"/>
      <c r="K4" s="496"/>
      <c r="L4" s="496"/>
      <c r="M4" s="496"/>
      <c r="N4" s="496"/>
      <c r="O4" s="496"/>
      <c r="P4" s="496"/>
      <c r="Q4" s="496"/>
      <c r="R4" s="496"/>
      <c r="S4" s="496"/>
      <c r="T4" s="496"/>
      <c r="U4" s="497"/>
    </row>
    <row r="5" spans="1:21" ht="18" customHeight="1">
      <c r="B5" s="63"/>
      <c r="C5" s="63"/>
      <c r="D5" s="64"/>
      <c r="E5" s="64"/>
      <c r="F5" s="64"/>
      <c r="G5" s="64"/>
      <c r="H5" s="64"/>
      <c r="I5" s="64"/>
      <c r="J5" s="63"/>
      <c r="K5" s="63"/>
      <c r="L5" s="63"/>
      <c r="M5" s="63"/>
      <c r="N5" s="63"/>
      <c r="O5" s="63"/>
      <c r="P5" s="63"/>
      <c r="Q5" s="63"/>
      <c r="R5" s="63"/>
    </row>
    <row r="6" spans="1:21" ht="30" customHeight="1">
      <c r="A6" s="65"/>
      <c r="B6" s="157" t="s">
        <v>534</v>
      </c>
      <c r="C6" s="157"/>
      <c r="D6" s="157"/>
      <c r="E6" s="157"/>
      <c r="F6" s="157"/>
      <c r="G6" s="96"/>
      <c r="H6" s="96" t="s">
        <v>533</v>
      </c>
      <c r="I6" s="96"/>
      <c r="J6" s="96"/>
      <c r="K6" s="96"/>
      <c r="L6" s="96"/>
      <c r="M6" s="96" t="s">
        <v>535</v>
      </c>
      <c r="N6" s="3"/>
      <c r="O6" s="3"/>
      <c r="P6" s="3"/>
      <c r="Q6" s="3"/>
      <c r="R6" s="3"/>
      <c r="S6" s="96" t="s">
        <v>536</v>
      </c>
      <c r="T6" s="3"/>
      <c r="U6" s="67"/>
    </row>
    <row r="7" spans="1:21" ht="15" customHeight="1">
      <c r="A7" s="65"/>
      <c r="B7" s="96"/>
      <c r="C7" s="96"/>
      <c r="D7" s="96"/>
      <c r="E7" s="96"/>
      <c r="F7" s="96"/>
      <c r="G7" s="96"/>
      <c r="H7" s="96"/>
      <c r="I7" s="96"/>
      <c r="J7" s="96"/>
      <c r="K7" s="96"/>
      <c r="L7" s="96"/>
      <c r="M7" s="96"/>
      <c r="N7" s="96"/>
      <c r="O7" s="96"/>
      <c r="P7" s="96"/>
      <c r="Q7" s="96"/>
      <c r="R7" s="96"/>
      <c r="S7" s="96"/>
      <c r="T7" s="96"/>
      <c r="U7" s="65"/>
    </row>
    <row r="8" spans="1:21" ht="30" customHeight="1">
      <c r="A8" s="65"/>
      <c r="B8" s="96" t="s">
        <v>253</v>
      </c>
      <c r="C8" s="96"/>
      <c r="D8" s="157"/>
      <c r="E8" s="157"/>
      <c r="F8" s="158"/>
      <c r="G8" s="158"/>
      <c r="H8" s="158"/>
      <c r="I8" s="158"/>
      <c r="J8" s="158"/>
      <c r="K8" s="158"/>
      <c r="L8" s="96" t="s">
        <v>254</v>
      </c>
      <c r="M8" s="157"/>
      <c r="N8" s="158"/>
      <c r="O8" s="158"/>
      <c r="P8" s="159"/>
      <c r="Q8" s="157" t="s">
        <v>537</v>
      </c>
      <c r="R8" s="157"/>
      <c r="S8" s="157" t="s">
        <v>538</v>
      </c>
      <c r="T8" s="157"/>
      <c r="U8" s="67"/>
    </row>
    <row r="9" spans="1:21" ht="30" customHeight="1">
      <c r="A9" s="65"/>
      <c r="B9" s="157" t="s">
        <v>532</v>
      </c>
      <c r="C9" s="96"/>
      <c r="D9" s="96"/>
      <c r="E9" s="96"/>
      <c r="F9" s="160"/>
      <c r="G9" s="158"/>
      <c r="H9" s="158"/>
      <c r="I9" s="158"/>
      <c r="J9" s="158"/>
      <c r="K9" s="158"/>
      <c r="L9" s="158"/>
      <c r="M9" s="158"/>
      <c r="N9" s="158"/>
      <c r="O9" s="158"/>
      <c r="P9" s="161"/>
      <c r="Q9" s="160"/>
      <c r="R9" s="158"/>
      <c r="S9" s="158"/>
      <c r="T9" s="158"/>
      <c r="U9" s="66"/>
    </row>
    <row r="10" spans="1:21" ht="30" customHeight="1">
      <c r="A10" s="65"/>
      <c r="B10" s="65"/>
      <c r="C10" s="65"/>
      <c r="D10" s="65"/>
      <c r="E10" s="65"/>
      <c r="F10" s="65"/>
      <c r="G10" s="65"/>
      <c r="H10" s="65"/>
      <c r="I10" s="65"/>
      <c r="J10" s="65"/>
      <c r="K10" s="65"/>
      <c r="L10" s="65"/>
      <c r="M10" s="65"/>
      <c r="N10" s="65"/>
      <c r="O10" s="65"/>
      <c r="P10" s="65"/>
      <c r="Q10" s="65"/>
      <c r="R10" s="65"/>
      <c r="S10" s="65"/>
      <c r="T10" s="65"/>
      <c r="U10" s="65"/>
    </row>
    <row r="11" spans="1:21" ht="30" customHeight="1">
      <c r="A11" s="65"/>
      <c r="B11" s="498"/>
      <c r="C11" s="498"/>
      <c r="D11" s="499"/>
      <c r="E11" s="499"/>
      <c r="F11" s="499"/>
      <c r="G11" s="499"/>
      <c r="H11" s="499"/>
      <c r="I11" s="499"/>
      <c r="J11" s="499"/>
      <c r="K11" s="499"/>
      <c r="L11" s="500" t="s">
        <v>255</v>
      </c>
      <c r="M11" s="500" t="s">
        <v>256</v>
      </c>
      <c r="N11" s="500" t="s">
        <v>257</v>
      </c>
      <c r="O11" s="70"/>
      <c r="P11" s="498" t="s">
        <v>258</v>
      </c>
      <c r="Q11" s="499"/>
      <c r="R11" s="499"/>
      <c r="S11" s="499"/>
      <c r="T11" s="501"/>
      <c r="U11" s="501"/>
    </row>
    <row r="12" spans="1:21" ht="30" customHeight="1">
      <c r="A12" s="65"/>
      <c r="B12" s="498"/>
      <c r="C12" s="498"/>
      <c r="D12" s="499"/>
      <c r="E12" s="499"/>
      <c r="F12" s="499"/>
      <c r="G12" s="499"/>
      <c r="H12" s="499"/>
      <c r="I12" s="499"/>
      <c r="J12" s="499"/>
      <c r="K12" s="499"/>
      <c r="L12" s="500"/>
      <c r="M12" s="500"/>
      <c r="N12" s="500"/>
      <c r="O12" s="71"/>
      <c r="P12" s="498"/>
      <c r="Q12" s="499"/>
      <c r="R12" s="499"/>
      <c r="S12" s="499"/>
      <c r="T12" s="501"/>
      <c r="U12" s="501"/>
    </row>
    <row r="13" spans="1:21" ht="30" customHeight="1">
      <c r="A13" s="65"/>
      <c r="B13" s="498"/>
      <c r="C13" s="498"/>
      <c r="D13" s="499"/>
      <c r="E13" s="499"/>
      <c r="F13" s="499"/>
      <c r="G13" s="499"/>
      <c r="H13" s="499"/>
      <c r="I13" s="499"/>
      <c r="J13" s="499"/>
      <c r="K13" s="499"/>
      <c r="L13" s="500"/>
      <c r="M13" s="500"/>
      <c r="N13" s="500"/>
      <c r="O13" s="71"/>
      <c r="P13" s="498"/>
      <c r="Q13" s="499"/>
      <c r="R13" s="499"/>
      <c r="S13" s="499"/>
      <c r="T13" s="501"/>
      <c r="U13" s="501"/>
    </row>
    <row r="14" spans="1:21" ht="30" customHeight="1">
      <c r="A14" s="65"/>
      <c r="B14" s="498"/>
      <c r="C14" s="498"/>
      <c r="D14" s="499"/>
      <c r="E14" s="499"/>
      <c r="F14" s="499"/>
      <c r="G14" s="499"/>
      <c r="H14" s="499"/>
      <c r="I14" s="499"/>
      <c r="J14" s="499"/>
      <c r="K14" s="499"/>
      <c r="L14" s="500"/>
      <c r="M14" s="500"/>
      <c r="N14" s="500"/>
      <c r="O14" s="72"/>
      <c r="P14" s="498"/>
      <c r="Q14" s="499"/>
      <c r="R14" s="499"/>
      <c r="S14" s="499"/>
      <c r="T14" s="501"/>
      <c r="U14" s="501"/>
    </row>
    <row r="15" spans="1:21" s="63" customFormat="1" ht="24.95" customHeight="1">
      <c r="B15" s="73" t="s">
        <v>259</v>
      </c>
      <c r="D15" s="74"/>
      <c r="E15" s="74"/>
      <c r="F15" s="74"/>
      <c r="G15" s="74"/>
      <c r="H15" s="74"/>
      <c r="I15" s="74"/>
      <c r="J15" s="74"/>
      <c r="K15" s="75"/>
      <c r="L15" s="502"/>
      <c r="M15" s="502"/>
      <c r="N15" s="505"/>
      <c r="O15" s="76"/>
      <c r="P15" s="74"/>
      <c r="Q15" s="74"/>
      <c r="R15" s="74"/>
      <c r="S15" s="74"/>
      <c r="T15" s="74"/>
      <c r="U15" s="74"/>
    </row>
    <row r="16" spans="1:21" s="63" customFormat="1" ht="24.95" customHeight="1">
      <c r="B16" s="77" t="s">
        <v>260</v>
      </c>
      <c r="C16" s="78" t="s">
        <v>261</v>
      </c>
      <c r="D16" s="78"/>
      <c r="E16" s="78"/>
      <c r="F16" s="78"/>
      <c r="G16" s="78"/>
      <c r="H16" s="78"/>
      <c r="I16" s="78"/>
      <c r="J16" s="78"/>
      <c r="K16" s="79"/>
      <c r="L16" s="503"/>
      <c r="M16" s="503"/>
      <c r="N16" s="506"/>
      <c r="O16" s="80"/>
      <c r="P16" s="81"/>
      <c r="Q16" s="81"/>
      <c r="R16" s="81"/>
      <c r="S16" s="81"/>
      <c r="T16" s="81"/>
      <c r="U16" s="81"/>
    </row>
    <row r="17" spans="1:21" s="63" customFormat="1" ht="24.95" customHeight="1">
      <c r="B17" s="77" t="s">
        <v>260</v>
      </c>
      <c r="C17" s="78" t="s">
        <v>262</v>
      </c>
      <c r="D17" s="78"/>
      <c r="E17" s="78"/>
      <c r="F17" s="78"/>
      <c r="G17" s="78"/>
      <c r="H17" s="78"/>
      <c r="I17" s="78"/>
      <c r="J17" s="78"/>
      <c r="K17" s="79"/>
      <c r="L17" s="503"/>
      <c r="M17" s="503"/>
      <c r="N17" s="506"/>
      <c r="O17" s="80"/>
      <c r="P17" s="64"/>
      <c r="Q17" s="64"/>
      <c r="R17" s="64"/>
      <c r="S17" s="64"/>
      <c r="T17" s="64"/>
      <c r="U17" s="64"/>
    </row>
    <row r="18" spans="1:21" s="63" customFormat="1" ht="24.95" customHeight="1">
      <c r="B18" s="77"/>
      <c r="C18" s="78" t="s">
        <v>263</v>
      </c>
      <c r="D18" s="78"/>
      <c r="E18" s="78"/>
      <c r="F18" s="78"/>
      <c r="G18" s="78"/>
      <c r="H18" s="78"/>
      <c r="I18" s="78"/>
      <c r="J18" s="78"/>
      <c r="K18" s="79"/>
      <c r="L18" s="503"/>
      <c r="M18" s="503"/>
      <c r="N18" s="506"/>
      <c r="O18" s="80"/>
      <c r="P18" s="81"/>
      <c r="Q18" s="81"/>
      <c r="R18" s="81"/>
      <c r="S18" s="81"/>
      <c r="T18" s="81"/>
      <c r="U18" s="81"/>
    </row>
    <row r="19" spans="1:21" s="63" customFormat="1" ht="24.95" customHeight="1">
      <c r="B19" s="77" t="s">
        <v>260</v>
      </c>
      <c r="C19" s="78" t="s">
        <v>264</v>
      </c>
      <c r="D19" s="78"/>
      <c r="E19" s="78"/>
      <c r="F19" s="78"/>
      <c r="G19" s="78"/>
      <c r="H19" s="78"/>
      <c r="I19" s="78"/>
      <c r="J19" s="78"/>
      <c r="K19" s="79"/>
      <c r="L19" s="503"/>
      <c r="M19" s="503"/>
      <c r="N19" s="506"/>
      <c r="O19" s="80"/>
      <c r="P19" s="64"/>
      <c r="Q19" s="64"/>
      <c r="R19" s="64"/>
      <c r="S19" s="64"/>
      <c r="T19" s="64"/>
      <c r="U19" s="64"/>
    </row>
    <row r="20" spans="1:21" s="63" customFormat="1" ht="24.95" customHeight="1">
      <c r="B20" s="77"/>
      <c r="C20" s="78" t="s">
        <v>265</v>
      </c>
      <c r="D20" s="78"/>
      <c r="E20" s="78"/>
      <c r="F20" s="78"/>
      <c r="G20" s="78"/>
      <c r="H20" s="78"/>
      <c r="I20" s="78"/>
      <c r="J20" s="78"/>
      <c r="K20" s="79"/>
      <c r="L20" s="503"/>
      <c r="M20" s="503"/>
      <c r="N20" s="506"/>
      <c r="O20" s="80"/>
      <c r="P20" s="81"/>
      <c r="Q20" s="81"/>
      <c r="R20" s="81"/>
      <c r="S20" s="81"/>
      <c r="T20" s="81"/>
      <c r="U20" s="81"/>
    </row>
    <row r="21" spans="1:21" s="63" customFormat="1" ht="24.95" customHeight="1">
      <c r="B21" s="77" t="s">
        <v>260</v>
      </c>
      <c r="C21" s="78" t="s">
        <v>266</v>
      </c>
      <c r="D21" s="78"/>
      <c r="E21" s="78"/>
      <c r="F21" s="78"/>
      <c r="G21" s="78"/>
      <c r="H21" s="78"/>
      <c r="I21" s="78"/>
      <c r="J21" s="78"/>
      <c r="K21" s="79"/>
      <c r="L21" s="503"/>
      <c r="M21" s="503"/>
      <c r="N21" s="506"/>
      <c r="O21" s="80"/>
      <c r="P21" s="64"/>
      <c r="Q21" s="64"/>
      <c r="R21" s="64"/>
      <c r="S21" s="64"/>
      <c r="T21" s="64"/>
      <c r="U21" s="64"/>
    </row>
    <row r="22" spans="1:21" s="63" customFormat="1" ht="24.95" customHeight="1">
      <c r="B22" s="77" t="s">
        <v>260</v>
      </c>
      <c r="C22" s="78" t="s">
        <v>267</v>
      </c>
      <c r="D22" s="78"/>
      <c r="E22" s="78"/>
      <c r="F22" s="78"/>
      <c r="G22" s="78"/>
      <c r="H22" s="78"/>
      <c r="I22" s="78"/>
      <c r="J22" s="78"/>
      <c r="K22" s="79"/>
      <c r="L22" s="503"/>
      <c r="M22" s="503"/>
      <c r="N22" s="506"/>
      <c r="O22" s="80"/>
      <c r="P22" s="81"/>
      <c r="Q22" s="81"/>
      <c r="R22" s="81"/>
      <c r="S22" s="81"/>
      <c r="T22" s="81"/>
      <c r="U22" s="81"/>
    </row>
    <row r="23" spans="1:21" s="63" customFormat="1" ht="24.95" customHeight="1">
      <c r="B23" s="77"/>
      <c r="C23" s="78" t="s">
        <v>268</v>
      </c>
      <c r="D23" s="78"/>
      <c r="E23" s="78"/>
      <c r="F23" s="78"/>
      <c r="G23" s="78"/>
      <c r="H23" s="78"/>
      <c r="I23" s="78"/>
      <c r="J23" s="78"/>
      <c r="K23" s="79"/>
      <c r="L23" s="503"/>
      <c r="M23" s="503"/>
      <c r="N23" s="506"/>
      <c r="O23" s="80"/>
      <c r="P23" s="81"/>
      <c r="Q23" s="81"/>
      <c r="R23" s="81"/>
      <c r="S23" s="81"/>
      <c r="T23" s="81"/>
      <c r="U23" s="81"/>
    </row>
    <row r="24" spans="1:21" s="63" customFormat="1" ht="24.95" customHeight="1">
      <c r="B24" s="77" t="s">
        <v>260</v>
      </c>
      <c r="C24" s="78" t="s">
        <v>269</v>
      </c>
      <c r="D24" s="78"/>
      <c r="E24" s="78"/>
      <c r="F24" s="78"/>
      <c r="G24" s="78"/>
      <c r="H24" s="78"/>
      <c r="I24" s="78"/>
      <c r="J24" s="78"/>
      <c r="K24" s="79"/>
      <c r="L24" s="503"/>
      <c r="M24" s="503"/>
      <c r="N24" s="506"/>
      <c r="O24" s="80"/>
      <c r="P24" s="64"/>
      <c r="Q24" s="64"/>
      <c r="R24" s="64"/>
      <c r="S24" s="64"/>
      <c r="T24" s="64"/>
      <c r="U24" s="64"/>
    </row>
    <row r="25" spans="1:21" s="63" customFormat="1" ht="24.95" customHeight="1">
      <c r="B25" s="77"/>
      <c r="C25" s="78" t="s">
        <v>270</v>
      </c>
      <c r="D25" s="78"/>
      <c r="E25" s="78"/>
      <c r="F25" s="78"/>
      <c r="G25" s="78"/>
      <c r="H25" s="78"/>
      <c r="I25" s="78"/>
      <c r="J25" s="78"/>
      <c r="K25" s="79"/>
      <c r="L25" s="503"/>
      <c r="M25" s="503"/>
      <c r="N25" s="506"/>
      <c r="O25" s="80"/>
      <c r="P25" s="81"/>
      <c r="Q25" s="81"/>
      <c r="R25" s="81"/>
      <c r="S25" s="81"/>
      <c r="T25" s="81"/>
      <c r="U25" s="81"/>
    </row>
    <row r="26" spans="1:21" s="63" customFormat="1" ht="24.95" customHeight="1">
      <c r="B26" s="77"/>
      <c r="C26" s="82" t="s">
        <v>271</v>
      </c>
      <c r="D26" s="82"/>
      <c r="E26" s="82"/>
      <c r="F26" s="82"/>
      <c r="G26" s="82"/>
      <c r="H26" s="82"/>
      <c r="I26" s="82"/>
      <c r="J26" s="82"/>
      <c r="K26" s="83"/>
      <c r="L26" s="504"/>
      <c r="M26" s="504"/>
      <c r="N26" s="507"/>
      <c r="O26" s="84"/>
      <c r="P26" s="85"/>
      <c r="Q26" s="85"/>
      <c r="R26" s="85"/>
      <c r="S26" s="85"/>
      <c r="T26" s="85"/>
      <c r="U26" s="85"/>
    </row>
    <row r="27" spans="1:21" ht="24.95" customHeight="1">
      <c r="A27" s="65"/>
      <c r="B27" s="86" t="s">
        <v>272</v>
      </c>
      <c r="D27" s="65"/>
      <c r="E27" s="65"/>
      <c r="F27" s="65"/>
      <c r="G27" s="65"/>
      <c r="H27" s="65"/>
      <c r="I27" s="65"/>
      <c r="J27" s="65"/>
      <c r="K27" s="65"/>
      <c r="L27" s="508"/>
      <c r="M27" s="508"/>
      <c r="N27" s="508"/>
      <c r="O27" s="65"/>
      <c r="P27" s="65"/>
      <c r="Q27" s="65"/>
      <c r="R27" s="65"/>
      <c r="S27" s="65"/>
      <c r="T27" s="65"/>
      <c r="U27" s="65"/>
    </row>
    <row r="28" spans="1:21" ht="24.95" customHeight="1">
      <c r="A28" s="65"/>
      <c r="B28" s="77" t="s">
        <v>260</v>
      </c>
      <c r="C28" s="87" t="s">
        <v>585</v>
      </c>
      <c r="D28" s="65"/>
      <c r="E28" s="65"/>
      <c r="F28" s="65"/>
      <c r="G28" s="65"/>
      <c r="H28" s="65"/>
      <c r="I28" s="65"/>
      <c r="J28" s="65"/>
      <c r="K28" s="65"/>
      <c r="L28" s="509"/>
      <c r="M28" s="509"/>
      <c r="N28" s="509"/>
      <c r="O28" s="65"/>
      <c r="P28" s="69"/>
      <c r="Q28" s="69"/>
      <c r="R28" s="69"/>
      <c r="S28" s="69"/>
      <c r="T28" s="69"/>
      <c r="U28" s="69"/>
    </row>
    <row r="29" spans="1:21" ht="24.95" customHeight="1">
      <c r="A29" s="65"/>
      <c r="C29" s="87" t="s">
        <v>273</v>
      </c>
      <c r="D29" s="65"/>
      <c r="E29" s="65"/>
      <c r="F29" s="65"/>
      <c r="G29" s="65"/>
      <c r="H29" s="65"/>
      <c r="I29" s="65"/>
      <c r="J29" s="65"/>
      <c r="K29" s="65"/>
      <c r="L29" s="509"/>
      <c r="M29" s="509"/>
      <c r="N29" s="509"/>
      <c r="O29" s="65"/>
      <c r="P29" s="69"/>
      <c r="Q29" s="69"/>
      <c r="R29" s="69"/>
      <c r="S29" s="69"/>
      <c r="T29" s="69"/>
      <c r="U29" s="69"/>
    </row>
    <row r="30" spans="1:21" ht="24.95" customHeight="1">
      <c r="A30" s="65"/>
      <c r="B30" s="77" t="s">
        <v>260</v>
      </c>
      <c r="C30" s="87" t="s">
        <v>274</v>
      </c>
      <c r="D30" s="65"/>
      <c r="E30" s="65"/>
      <c r="F30" s="65"/>
      <c r="G30" s="65"/>
      <c r="H30" s="65"/>
      <c r="I30" s="65"/>
      <c r="J30" s="65"/>
      <c r="K30" s="65"/>
      <c r="L30" s="509"/>
      <c r="M30" s="509"/>
      <c r="N30" s="509"/>
      <c r="O30" s="65"/>
      <c r="P30" s="69"/>
      <c r="Q30" s="69"/>
      <c r="R30" s="69"/>
      <c r="S30" s="69"/>
      <c r="T30" s="69"/>
      <c r="U30" s="69"/>
    </row>
    <row r="31" spans="1:21" ht="24.95" customHeight="1">
      <c r="A31" s="65"/>
      <c r="C31" s="87" t="s">
        <v>275</v>
      </c>
      <c r="D31" s="65"/>
      <c r="E31" s="65"/>
      <c r="F31" s="65"/>
      <c r="G31" s="65"/>
      <c r="H31" s="65"/>
      <c r="I31" s="65"/>
      <c r="J31" s="65"/>
      <c r="K31" s="65"/>
      <c r="L31" s="509"/>
      <c r="M31" s="509"/>
      <c r="N31" s="509"/>
      <c r="O31" s="65"/>
      <c r="P31" s="69"/>
      <c r="Q31" s="69"/>
      <c r="R31" s="69"/>
      <c r="S31" s="69"/>
      <c r="T31" s="69"/>
      <c r="U31" s="69"/>
    </row>
    <row r="32" spans="1:21" ht="24.95" customHeight="1">
      <c r="A32" s="65"/>
      <c r="B32" s="77" t="s">
        <v>260</v>
      </c>
      <c r="C32" s="87" t="s">
        <v>276</v>
      </c>
      <c r="D32" s="65"/>
      <c r="E32" s="65"/>
      <c r="F32" s="65"/>
      <c r="G32" s="65"/>
      <c r="H32" s="65"/>
      <c r="I32" s="65"/>
      <c r="J32" s="65"/>
      <c r="K32" s="65"/>
      <c r="L32" s="509"/>
      <c r="M32" s="509"/>
      <c r="N32" s="509"/>
      <c r="O32" s="65"/>
      <c r="P32" s="69"/>
      <c r="Q32" s="69"/>
      <c r="R32" s="69"/>
      <c r="S32" s="69"/>
      <c r="T32" s="69"/>
      <c r="U32" s="69"/>
    </row>
    <row r="33" spans="1:21" ht="24.95" customHeight="1">
      <c r="A33" s="65"/>
      <c r="C33" s="87" t="s">
        <v>277</v>
      </c>
      <c r="D33" s="65"/>
      <c r="E33" s="65"/>
      <c r="F33" s="65"/>
      <c r="G33" s="65"/>
      <c r="H33" s="65"/>
      <c r="I33" s="65"/>
      <c r="J33" s="65"/>
      <c r="K33" s="65"/>
      <c r="L33" s="509"/>
      <c r="M33" s="509"/>
      <c r="N33" s="509"/>
      <c r="O33" s="65"/>
      <c r="P33" s="69"/>
      <c r="Q33" s="69"/>
      <c r="R33" s="69"/>
      <c r="S33" s="69"/>
      <c r="T33" s="69"/>
      <c r="U33" s="69"/>
    </row>
    <row r="34" spans="1:21" ht="24.95" customHeight="1">
      <c r="A34" s="65"/>
      <c r="C34" s="87" t="s">
        <v>278</v>
      </c>
      <c r="D34" s="65"/>
      <c r="E34" s="65"/>
      <c r="F34" s="65"/>
      <c r="G34" s="65"/>
      <c r="H34" s="65"/>
      <c r="I34" s="65"/>
      <c r="J34" s="65"/>
      <c r="K34" s="65"/>
      <c r="L34" s="509"/>
      <c r="M34" s="509"/>
      <c r="N34" s="509"/>
      <c r="O34" s="65"/>
      <c r="P34" s="69"/>
      <c r="Q34" s="69"/>
      <c r="R34" s="69"/>
      <c r="S34" s="69"/>
      <c r="T34" s="69"/>
      <c r="U34" s="69"/>
    </row>
    <row r="35" spans="1:21" ht="24.95" customHeight="1">
      <c r="A35" s="65"/>
      <c r="B35" s="77" t="s">
        <v>260</v>
      </c>
      <c r="C35" s="87" t="s">
        <v>279</v>
      </c>
      <c r="D35" s="65"/>
      <c r="E35" s="65"/>
      <c r="F35" s="65"/>
      <c r="G35" s="65"/>
      <c r="H35" s="65"/>
      <c r="I35" s="65"/>
      <c r="J35" s="65"/>
      <c r="K35" s="65"/>
      <c r="L35" s="509"/>
      <c r="M35" s="509"/>
      <c r="N35" s="509"/>
      <c r="O35" s="65"/>
      <c r="P35" s="69"/>
      <c r="Q35" s="69"/>
      <c r="R35" s="69"/>
      <c r="S35" s="69"/>
      <c r="T35" s="69"/>
      <c r="U35" s="69"/>
    </row>
    <row r="36" spans="1:21" ht="24.95" customHeight="1">
      <c r="A36" s="65"/>
      <c r="B36" s="77" t="s">
        <v>260</v>
      </c>
      <c r="C36" s="87" t="s">
        <v>280</v>
      </c>
      <c r="D36" s="65"/>
      <c r="E36" s="65"/>
      <c r="F36" s="65"/>
      <c r="G36" s="65"/>
      <c r="H36" s="65"/>
      <c r="I36" s="65"/>
      <c r="J36" s="65"/>
      <c r="K36" s="65"/>
      <c r="L36" s="509"/>
      <c r="M36" s="509"/>
      <c r="N36" s="509"/>
      <c r="O36" s="65"/>
      <c r="P36" s="69"/>
      <c r="Q36" s="69"/>
      <c r="R36" s="69"/>
      <c r="S36" s="69"/>
      <c r="T36" s="69"/>
      <c r="U36" s="69"/>
    </row>
    <row r="37" spans="1:21" ht="24.95" customHeight="1">
      <c r="A37" s="65"/>
      <c r="C37" s="87" t="s">
        <v>281</v>
      </c>
      <c r="D37" s="65"/>
      <c r="E37" s="65"/>
      <c r="F37" s="65"/>
      <c r="G37" s="65"/>
      <c r="H37" s="65"/>
      <c r="I37" s="65"/>
      <c r="J37" s="65"/>
      <c r="K37" s="65"/>
      <c r="L37" s="509"/>
      <c r="M37" s="509"/>
      <c r="N37" s="509"/>
      <c r="O37" s="65"/>
      <c r="P37" s="69"/>
      <c r="Q37" s="69"/>
      <c r="R37" s="69"/>
      <c r="S37" s="69"/>
      <c r="T37" s="69"/>
      <c r="U37" s="69"/>
    </row>
    <row r="38" spans="1:21" ht="24.95" customHeight="1">
      <c r="A38" s="65"/>
      <c r="B38" s="77" t="s">
        <v>260</v>
      </c>
      <c r="C38" s="87" t="s">
        <v>282</v>
      </c>
      <c r="D38" s="65"/>
      <c r="E38" s="65"/>
      <c r="F38" s="65"/>
      <c r="G38" s="65"/>
      <c r="H38" s="65"/>
      <c r="I38" s="65"/>
      <c r="J38" s="65"/>
      <c r="K38" s="65"/>
      <c r="L38" s="509"/>
      <c r="M38" s="509"/>
      <c r="N38" s="509"/>
      <c r="O38" s="65"/>
      <c r="P38" s="69"/>
      <c r="Q38" s="69"/>
      <c r="R38" s="69"/>
      <c r="S38" s="69"/>
      <c r="T38" s="69"/>
      <c r="U38" s="69"/>
    </row>
    <row r="39" spans="1:21" ht="24.95" customHeight="1">
      <c r="A39" s="65"/>
      <c r="C39" s="87" t="s">
        <v>283</v>
      </c>
      <c r="D39" s="65"/>
      <c r="E39" s="65"/>
      <c r="F39" s="65"/>
      <c r="G39" s="65"/>
      <c r="H39" s="65"/>
      <c r="I39" s="65"/>
      <c r="J39" s="65"/>
      <c r="K39" s="65"/>
      <c r="L39" s="509"/>
      <c r="M39" s="509"/>
      <c r="N39" s="509"/>
      <c r="O39" s="65"/>
      <c r="P39" s="69"/>
      <c r="Q39" s="69"/>
      <c r="R39" s="69"/>
      <c r="S39" s="69"/>
      <c r="T39" s="69"/>
      <c r="U39" s="69"/>
    </row>
    <row r="40" spans="1:21" ht="24.95" customHeight="1">
      <c r="A40" s="65"/>
      <c r="B40" s="77" t="s">
        <v>260</v>
      </c>
      <c r="C40" s="87" t="s">
        <v>284</v>
      </c>
      <c r="D40" s="65"/>
      <c r="E40" s="65"/>
      <c r="F40" s="65"/>
      <c r="G40" s="65"/>
      <c r="H40" s="65"/>
      <c r="I40" s="65"/>
      <c r="J40" s="65"/>
      <c r="K40" s="65"/>
      <c r="L40" s="509"/>
      <c r="M40" s="509"/>
      <c r="N40" s="509"/>
      <c r="O40" s="65"/>
      <c r="P40" s="69"/>
      <c r="Q40" s="69"/>
      <c r="R40" s="69"/>
      <c r="S40" s="69"/>
      <c r="T40" s="69"/>
      <c r="U40" s="69"/>
    </row>
    <row r="41" spans="1:21" ht="24.95" customHeight="1">
      <c r="A41" s="65"/>
      <c r="C41" s="87" t="s">
        <v>285</v>
      </c>
      <c r="D41" s="65"/>
      <c r="E41" s="65"/>
      <c r="F41" s="65"/>
      <c r="G41" s="65"/>
      <c r="H41" s="65"/>
      <c r="I41" s="65"/>
      <c r="J41" s="65"/>
      <c r="K41" s="65"/>
      <c r="L41" s="509"/>
      <c r="M41" s="509"/>
      <c r="N41" s="509"/>
      <c r="O41" s="65"/>
      <c r="P41" s="69"/>
      <c r="Q41" s="69"/>
      <c r="R41" s="69"/>
      <c r="S41" s="69"/>
      <c r="T41" s="69"/>
      <c r="U41" s="69"/>
    </row>
    <row r="42" spans="1:21" ht="24.95" customHeight="1">
      <c r="A42" s="65"/>
      <c r="B42" s="77" t="s">
        <v>260</v>
      </c>
      <c r="C42" s="87" t="s">
        <v>286</v>
      </c>
      <c r="D42" s="65"/>
      <c r="E42" s="65"/>
      <c r="F42" s="65"/>
      <c r="G42" s="65"/>
      <c r="H42" s="65"/>
      <c r="I42" s="65"/>
      <c r="J42" s="65"/>
      <c r="K42" s="65"/>
      <c r="L42" s="509"/>
      <c r="M42" s="509"/>
      <c r="N42" s="509"/>
      <c r="O42" s="65"/>
      <c r="P42" s="69"/>
      <c r="Q42" s="69"/>
      <c r="R42" s="69"/>
      <c r="S42" s="69"/>
      <c r="T42" s="69"/>
      <c r="U42" s="69"/>
    </row>
    <row r="43" spans="1:21" ht="24.95" customHeight="1">
      <c r="A43" s="65"/>
      <c r="C43" s="82" t="s">
        <v>287</v>
      </c>
      <c r="D43" s="66"/>
      <c r="E43" s="66"/>
      <c r="F43" s="66"/>
      <c r="G43" s="66"/>
      <c r="H43" s="66"/>
      <c r="I43" s="66"/>
      <c r="J43" s="66"/>
      <c r="K43" s="88"/>
      <c r="L43" s="509"/>
      <c r="M43" s="509"/>
      <c r="N43" s="509"/>
      <c r="O43" s="89"/>
      <c r="P43" s="69"/>
      <c r="Q43" s="69"/>
      <c r="R43" s="69"/>
      <c r="S43" s="69"/>
      <c r="T43" s="69"/>
      <c r="U43" s="69"/>
    </row>
    <row r="44" spans="1:21" ht="24.95" customHeight="1">
      <c r="A44" s="65"/>
      <c r="B44" s="73" t="s">
        <v>288</v>
      </c>
      <c r="C44" s="90"/>
      <c r="D44" s="91"/>
      <c r="E44" s="91"/>
      <c r="F44" s="91"/>
      <c r="G44" s="91"/>
      <c r="H44" s="91"/>
      <c r="I44" s="91"/>
      <c r="J44" s="91"/>
      <c r="K44" s="92"/>
      <c r="L44" s="509"/>
      <c r="M44" s="509"/>
      <c r="N44" s="509"/>
      <c r="O44" s="91"/>
      <c r="P44" s="91"/>
      <c r="Q44" s="91"/>
      <c r="R44" s="91"/>
      <c r="S44" s="91"/>
      <c r="T44" s="91"/>
      <c r="U44" s="91"/>
    </row>
    <row r="45" spans="1:21" ht="24.95" customHeight="1">
      <c r="A45" s="65"/>
      <c r="B45" s="93" t="s">
        <v>260</v>
      </c>
      <c r="C45" s="78" t="s">
        <v>289</v>
      </c>
      <c r="D45" s="67"/>
      <c r="E45" s="67"/>
      <c r="F45" s="67"/>
      <c r="G45" s="67"/>
      <c r="H45" s="67"/>
      <c r="I45" s="67"/>
      <c r="J45" s="67"/>
      <c r="K45" s="94"/>
      <c r="L45" s="509"/>
      <c r="M45" s="509"/>
      <c r="N45" s="509"/>
      <c r="O45" s="67"/>
      <c r="P45" s="69"/>
      <c r="Q45" s="69"/>
      <c r="R45" s="69"/>
      <c r="S45" s="69"/>
      <c r="T45" s="69"/>
      <c r="U45" s="69"/>
    </row>
    <row r="46" spans="1:21" ht="24.95" customHeight="1">
      <c r="A46" s="65"/>
      <c r="B46" s="68"/>
      <c r="C46" s="82" t="s">
        <v>290</v>
      </c>
      <c r="D46" s="66"/>
      <c r="E46" s="66"/>
      <c r="F46" s="66"/>
      <c r="G46" s="66"/>
      <c r="H46" s="66"/>
      <c r="I46" s="66"/>
      <c r="J46" s="66"/>
      <c r="K46" s="88"/>
      <c r="L46" s="509"/>
      <c r="M46" s="509"/>
      <c r="N46" s="509"/>
      <c r="O46" s="89"/>
      <c r="P46" s="69"/>
      <c r="Q46" s="69"/>
      <c r="R46" s="69"/>
      <c r="S46" s="69"/>
      <c r="T46" s="69"/>
      <c r="U46" s="69"/>
    </row>
    <row r="47" spans="1:21" ht="24.95" customHeight="1">
      <c r="A47" s="65"/>
      <c r="C47" s="78" t="s">
        <v>291</v>
      </c>
      <c r="D47" s="67"/>
      <c r="E47" s="67"/>
      <c r="F47" s="67"/>
      <c r="G47" s="67"/>
      <c r="H47" s="67"/>
      <c r="I47" s="67"/>
      <c r="J47" s="67"/>
      <c r="K47" s="67"/>
      <c r="L47" s="95"/>
      <c r="M47" s="95"/>
      <c r="N47" s="95"/>
      <c r="O47" s="67"/>
      <c r="P47" s="69"/>
      <c r="Q47" s="69"/>
      <c r="R47" s="69"/>
      <c r="S47" s="69"/>
      <c r="T47" s="69"/>
      <c r="U47" s="69"/>
    </row>
    <row r="48" spans="1:21" ht="24.95" customHeight="1">
      <c r="A48" s="65"/>
      <c r="B48" s="96" t="s">
        <v>292</v>
      </c>
      <c r="C48" s="78"/>
      <c r="D48" s="67"/>
      <c r="E48" s="67"/>
      <c r="F48" s="67"/>
      <c r="G48" s="67"/>
      <c r="H48" s="67"/>
      <c r="I48" s="67"/>
      <c r="J48" s="67"/>
      <c r="K48" s="67"/>
      <c r="L48" s="95"/>
      <c r="M48" s="95"/>
      <c r="N48" s="95"/>
      <c r="O48" s="67"/>
      <c r="P48" s="69"/>
      <c r="Q48" s="69"/>
      <c r="R48" s="69"/>
      <c r="S48" s="69"/>
      <c r="T48" s="69"/>
      <c r="U48" s="69"/>
    </row>
    <row r="49" spans="1:21" ht="24.95" customHeight="1">
      <c r="A49" s="65"/>
      <c r="B49" s="77" t="s">
        <v>260</v>
      </c>
      <c r="C49" s="78" t="s">
        <v>294</v>
      </c>
      <c r="D49" s="67"/>
      <c r="E49" s="67"/>
      <c r="F49" s="67"/>
      <c r="G49" s="67"/>
      <c r="H49" s="67"/>
      <c r="I49" s="67"/>
      <c r="J49" s="67"/>
      <c r="K49" s="67"/>
      <c r="L49" s="95"/>
      <c r="M49" s="95"/>
      <c r="N49" s="95"/>
      <c r="O49" s="67"/>
      <c r="P49" s="69"/>
      <c r="Q49" s="69"/>
      <c r="R49" s="69"/>
      <c r="S49" s="69"/>
      <c r="T49" s="69"/>
      <c r="U49" s="69"/>
    </row>
    <row r="50" spans="1:21" ht="24.95" customHeight="1">
      <c r="A50" s="65"/>
      <c r="C50" s="78" t="s">
        <v>295</v>
      </c>
      <c r="D50" s="67"/>
      <c r="E50" s="67"/>
      <c r="F50" s="67"/>
      <c r="G50" s="67"/>
      <c r="H50" s="67"/>
      <c r="I50" s="67"/>
      <c r="J50" s="67"/>
      <c r="K50" s="67"/>
      <c r="L50" s="95"/>
      <c r="M50" s="95"/>
      <c r="N50" s="95"/>
      <c r="O50" s="97"/>
      <c r="P50" s="66"/>
      <c r="Q50" s="66"/>
      <c r="R50" s="66"/>
      <c r="S50" s="66"/>
      <c r="T50" s="66"/>
      <c r="U50" s="66"/>
    </row>
    <row r="51" spans="1:21" ht="24.95" customHeight="1">
      <c r="A51" s="65"/>
      <c r="C51" s="78" t="s">
        <v>296</v>
      </c>
      <c r="D51" s="67"/>
      <c r="E51" s="67"/>
      <c r="F51" s="67"/>
      <c r="G51" s="67"/>
      <c r="H51" s="67"/>
      <c r="I51" s="67"/>
      <c r="J51" s="67"/>
      <c r="K51" s="67"/>
      <c r="L51" s="510"/>
      <c r="M51" s="510"/>
      <c r="N51" s="510"/>
      <c r="O51" s="67"/>
      <c r="P51" s="91"/>
      <c r="Q51" s="91"/>
      <c r="R51" s="91"/>
      <c r="S51" s="91"/>
      <c r="T51" s="91"/>
      <c r="U51" s="91"/>
    </row>
    <row r="52" spans="1:21" ht="24.95" customHeight="1">
      <c r="A52" s="65"/>
      <c r="C52" s="78" t="s">
        <v>297</v>
      </c>
      <c r="D52" s="67"/>
      <c r="E52" s="67"/>
      <c r="F52" s="67"/>
      <c r="G52" s="67"/>
      <c r="H52" s="67"/>
      <c r="I52" s="67"/>
      <c r="J52" s="67"/>
      <c r="K52" s="67"/>
      <c r="L52" s="511"/>
      <c r="M52" s="511"/>
      <c r="N52" s="511"/>
      <c r="O52" s="67"/>
      <c r="P52" s="69"/>
      <c r="Q52" s="69"/>
      <c r="R52" s="69"/>
      <c r="S52" s="69"/>
      <c r="T52" s="69"/>
      <c r="U52" s="69"/>
    </row>
    <row r="53" spans="1:21" ht="24.95" customHeight="1">
      <c r="A53" s="65"/>
      <c r="B53" s="77" t="s">
        <v>260</v>
      </c>
      <c r="C53" s="78" t="s">
        <v>293</v>
      </c>
      <c r="D53" s="67"/>
      <c r="E53" s="67"/>
      <c r="F53" s="67"/>
      <c r="G53" s="67"/>
      <c r="H53" s="67"/>
      <c r="I53" s="67"/>
      <c r="J53" s="67"/>
      <c r="K53" s="67"/>
      <c r="L53" s="511"/>
      <c r="M53" s="511"/>
      <c r="N53" s="511"/>
      <c r="O53" s="67"/>
      <c r="P53" s="69"/>
      <c r="Q53" s="69"/>
      <c r="R53" s="69"/>
      <c r="S53" s="69"/>
      <c r="T53" s="69"/>
      <c r="U53" s="69"/>
    </row>
    <row r="54" spans="1:21" ht="24.95" customHeight="1">
      <c r="A54" s="65"/>
      <c r="B54" s="77" t="s">
        <v>260</v>
      </c>
      <c r="C54" s="78" t="s">
        <v>298</v>
      </c>
      <c r="D54" s="67"/>
      <c r="E54" s="67"/>
      <c r="F54" s="67"/>
      <c r="G54" s="67"/>
      <c r="H54" s="67"/>
      <c r="I54" s="67"/>
      <c r="J54" s="67"/>
      <c r="K54" s="67"/>
      <c r="L54" s="511"/>
      <c r="M54" s="511"/>
      <c r="N54" s="511"/>
      <c r="O54" s="67"/>
      <c r="P54" s="69"/>
      <c r="Q54" s="69"/>
      <c r="R54" s="69"/>
      <c r="S54" s="69"/>
      <c r="T54" s="69"/>
      <c r="U54" s="69"/>
    </row>
    <row r="55" spans="1:21" ht="24.95" customHeight="1">
      <c r="A55" s="65"/>
      <c r="B55" s="77" t="s">
        <v>260</v>
      </c>
      <c r="C55" s="78" t="s">
        <v>299</v>
      </c>
      <c r="D55" s="67"/>
      <c r="E55" s="67"/>
      <c r="F55" s="67"/>
      <c r="G55" s="67"/>
      <c r="H55" s="67"/>
      <c r="I55" s="67"/>
      <c r="J55" s="67"/>
      <c r="K55" s="67"/>
      <c r="L55" s="511"/>
      <c r="M55" s="511"/>
      <c r="N55" s="511"/>
      <c r="O55" s="67"/>
      <c r="P55" s="69"/>
      <c r="Q55" s="69"/>
      <c r="R55" s="69"/>
      <c r="S55" s="69"/>
      <c r="T55" s="69"/>
      <c r="U55" s="69"/>
    </row>
    <row r="56" spans="1:21" ht="24.95" customHeight="1">
      <c r="A56" s="65"/>
      <c r="C56" s="78" t="s">
        <v>300</v>
      </c>
      <c r="D56" s="67"/>
      <c r="E56" s="67"/>
      <c r="F56" s="67"/>
      <c r="G56" s="67"/>
      <c r="H56" s="67"/>
      <c r="I56" s="67"/>
      <c r="J56" s="67"/>
      <c r="K56" s="67"/>
      <c r="L56" s="511"/>
      <c r="M56" s="511"/>
      <c r="N56" s="511"/>
      <c r="O56" s="67"/>
      <c r="P56" s="69"/>
      <c r="Q56" s="69"/>
      <c r="R56" s="69"/>
      <c r="S56" s="69"/>
      <c r="T56" s="69"/>
      <c r="U56" s="69"/>
    </row>
    <row r="57" spans="1:21" ht="24.95" customHeight="1">
      <c r="A57" s="65"/>
      <c r="B57" s="77" t="s">
        <v>260</v>
      </c>
      <c r="C57" s="78" t="s">
        <v>301</v>
      </c>
      <c r="D57" s="67"/>
      <c r="E57" s="67"/>
      <c r="F57" s="67"/>
      <c r="G57" s="67"/>
      <c r="H57" s="67"/>
      <c r="I57" s="67"/>
      <c r="J57" s="67"/>
      <c r="K57" s="67"/>
      <c r="L57" s="511"/>
      <c r="M57" s="511"/>
      <c r="N57" s="511"/>
      <c r="O57" s="67"/>
      <c r="P57" s="69"/>
      <c r="Q57" s="69"/>
      <c r="R57" s="69"/>
      <c r="S57" s="69"/>
      <c r="T57" s="69"/>
      <c r="U57" s="69"/>
    </row>
    <row r="58" spans="1:21" ht="24.95" customHeight="1">
      <c r="A58" s="65"/>
      <c r="C58" s="78" t="s">
        <v>302</v>
      </c>
      <c r="D58" s="67"/>
      <c r="E58" s="67"/>
      <c r="F58" s="67"/>
      <c r="G58" s="67"/>
      <c r="H58" s="67"/>
      <c r="I58" s="67"/>
      <c r="J58" s="67"/>
      <c r="K58" s="67"/>
      <c r="L58" s="511"/>
      <c r="M58" s="511"/>
      <c r="N58" s="511"/>
      <c r="O58" s="67"/>
      <c r="P58" s="69"/>
      <c r="Q58" s="69"/>
      <c r="R58" s="69"/>
      <c r="S58" s="69"/>
      <c r="T58" s="69"/>
      <c r="U58" s="69"/>
    </row>
    <row r="59" spans="1:21" ht="24.95" customHeight="1">
      <c r="A59" s="65"/>
      <c r="B59" s="77" t="s">
        <v>260</v>
      </c>
      <c r="C59" s="78" t="s">
        <v>586</v>
      </c>
      <c r="D59" s="67"/>
      <c r="E59" s="67"/>
      <c r="F59" s="67"/>
      <c r="G59" s="67"/>
      <c r="H59" s="67"/>
      <c r="I59" s="67"/>
      <c r="J59" s="67"/>
      <c r="K59" s="67"/>
      <c r="L59" s="511"/>
      <c r="M59" s="511"/>
      <c r="N59" s="511"/>
      <c r="O59" s="67"/>
      <c r="P59" s="69"/>
      <c r="Q59" s="69"/>
      <c r="R59" s="69"/>
      <c r="S59" s="69"/>
      <c r="T59" s="69"/>
      <c r="U59" s="69"/>
    </row>
    <row r="60" spans="1:21" ht="24.95" customHeight="1">
      <c r="A60" s="65"/>
      <c r="C60" s="78" t="s">
        <v>303</v>
      </c>
      <c r="D60" s="67"/>
      <c r="E60" s="67"/>
      <c r="F60" s="67"/>
      <c r="G60" s="67"/>
      <c r="H60" s="67"/>
      <c r="I60" s="67"/>
      <c r="J60" s="67"/>
      <c r="K60" s="67"/>
      <c r="L60" s="511"/>
      <c r="M60" s="511"/>
      <c r="N60" s="511"/>
      <c r="O60" s="67"/>
      <c r="P60" s="69"/>
      <c r="Q60" s="69"/>
      <c r="R60" s="69"/>
      <c r="S60" s="69"/>
      <c r="T60" s="69"/>
      <c r="U60" s="69"/>
    </row>
    <row r="61" spans="1:21" ht="24.95" customHeight="1">
      <c r="A61" s="65"/>
      <c r="B61" s="77" t="s">
        <v>260</v>
      </c>
      <c r="C61" s="78" t="s">
        <v>304</v>
      </c>
      <c r="D61" s="67"/>
      <c r="E61" s="67"/>
      <c r="F61" s="67"/>
      <c r="G61" s="67"/>
      <c r="H61" s="67"/>
      <c r="I61" s="67"/>
      <c r="J61" s="67"/>
      <c r="K61" s="67"/>
      <c r="L61" s="511"/>
      <c r="M61" s="511"/>
      <c r="N61" s="511"/>
      <c r="O61" s="67"/>
      <c r="P61" s="69"/>
      <c r="Q61" s="69"/>
      <c r="R61" s="69"/>
      <c r="S61" s="69"/>
      <c r="T61" s="69"/>
      <c r="U61" s="69"/>
    </row>
    <row r="62" spans="1:21" ht="24.95" customHeight="1">
      <c r="A62" s="65"/>
      <c r="C62" s="78" t="s">
        <v>305</v>
      </c>
      <c r="D62" s="67"/>
      <c r="E62" s="67"/>
      <c r="F62" s="67"/>
      <c r="G62" s="67"/>
      <c r="H62" s="67"/>
      <c r="I62" s="67"/>
      <c r="J62" s="67"/>
      <c r="K62" s="67"/>
      <c r="L62" s="511"/>
      <c r="M62" s="511"/>
      <c r="N62" s="511"/>
      <c r="O62" s="67"/>
      <c r="P62" s="69"/>
      <c r="Q62" s="69"/>
      <c r="R62" s="69"/>
      <c r="S62" s="69"/>
      <c r="T62" s="69"/>
      <c r="U62" s="69"/>
    </row>
    <row r="63" spans="1:21" ht="24.95" customHeight="1">
      <c r="A63" s="65"/>
      <c r="B63" s="77" t="s">
        <v>260</v>
      </c>
      <c r="C63" s="78" t="s">
        <v>306</v>
      </c>
      <c r="D63" s="67"/>
      <c r="E63" s="67"/>
      <c r="F63" s="67"/>
      <c r="G63" s="67"/>
      <c r="H63" s="67"/>
      <c r="I63" s="67"/>
      <c r="J63" s="67"/>
      <c r="K63" s="67"/>
      <c r="L63" s="511"/>
      <c r="M63" s="511"/>
      <c r="N63" s="511"/>
      <c r="O63" s="67"/>
      <c r="P63" s="69"/>
      <c r="Q63" s="69"/>
      <c r="R63" s="69"/>
      <c r="S63" s="69"/>
      <c r="T63" s="69"/>
      <c r="U63" s="69"/>
    </row>
    <row r="64" spans="1:21" ht="24.95" customHeight="1">
      <c r="A64" s="65"/>
      <c r="B64" s="96" t="s">
        <v>307</v>
      </c>
      <c r="C64" s="78"/>
      <c r="D64" s="67"/>
      <c r="E64" s="67"/>
      <c r="F64" s="67"/>
      <c r="G64" s="67"/>
      <c r="H64" s="67"/>
      <c r="I64" s="67"/>
      <c r="J64" s="67"/>
      <c r="K64" s="94"/>
      <c r="L64" s="511"/>
      <c r="M64" s="511"/>
      <c r="N64" s="511"/>
      <c r="O64" s="97"/>
      <c r="P64" s="69"/>
      <c r="Q64" s="69"/>
      <c r="R64" s="69"/>
      <c r="S64" s="69"/>
      <c r="T64" s="69"/>
      <c r="U64" s="69"/>
    </row>
    <row r="65" spans="1:21" ht="24.95" customHeight="1">
      <c r="A65" s="65"/>
      <c r="B65" s="77" t="s">
        <v>260</v>
      </c>
      <c r="C65" s="87" t="s">
        <v>308</v>
      </c>
      <c r="D65" s="67"/>
      <c r="E65" s="67"/>
      <c r="F65" s="67"/>
      <c r="G65" s="67"/>
      <c r="H65" s="67"/>
      <c r="I65" s="67"/>
      <c r="J65" s="67"/>
      <c r="K65" s="67"/>
      <c r="L65" s="511"/>
      <c r="M65" s="511"/>
      <c r="N65" s="511"/>
      <c r="O65" s="67"/>
      <c r="P65" s="69"/>
      <c r="Q65" s="69"/>
      <c r="R65" s="69"/>
      <c r="S65" s="69"/>
      <c r="T65" s="69"/>
      <c r="U65" s="69"/>
    </row>
    <row r="66" spans="1:21" ht="24.95" customHeight="1">
      <c r="A66" s="65"/>
      <c r="C66" s="87" t="s">
        <v>309</v>
      </c>
      <c r="D66" s="67"/>
      <c r="E66" s="67"/>
      <c r="F66" s="67"/>
      <c r="G66" s="67"/>
      <c r="H66" s="67"/>
      <c r="I66" s="67"/>
      <c r="J66" s="67"/>
      <c r="K66" s="67"/>
      <c r="L66" s="511"/>
      <c r="M66" s="511"/>
      <c r="N66" s="511"/>
      <c r="O66" s="67"/>
      <c r="P66" s="69"/>
      <c r="Q66" s="69"/>
      <c r="R66" s="69"/>
      <c r="S66" s="69"/>
      <c r="T66" s="69"/>
      <c r="U66" s="69"/>
    </row>
    <row r="67" spans="1:21" ht="24.95" customHeight="1">
      <c r="A67" s="65"/>
      <c r="B67" s="77" t="s">
        <v>260</v>
      </c>
      <c r="C67" s="87" t="s">
        <v>310</v>
      </c>
      <c r="D67" s="65"/>
      <c r="E67" s="65"/>
      <c r="F67" s="65"/>
      <c r="G67" s="65"/>
      <c r="H67" s="65"/>
      <c r="I67" s="65"/>
      <c r="J67" s="65"/>
      <c r="K67" s="65"/>
      <c r="L67" s="511"/>
      <c r="M67" s="511"/>
      <c r="N67" s="511"/>
      <c r="O67" s="65"/>
      <c r="P67" s="69"/>
      <c r="Q67" s="69"/>
      <c r="R67" s="69"/>
      <c r="S67" s="69"/>
      <c r="T67" s="69"/>
      <c r="U67" s="69"/>
    </row>
    <row r="68" spans="1:21" ht="24.95" customHeight="1">
      <c r="A68" s="65"/>
      <c r="B68" s="77" t="s">
        <v>260</v>
      </c>
      <c r="C68" s="87" t="s">
        <v>311</v>
      </c>
      <c r="D68" s="65"/>
      <c r="E68" s="65"/>
      <c r="F68" s="65"/>
      <c r="G68" s="65"/>
      <c r="H68" s="65"/>
      <c r="I68" s="65"/>
      <c r="J68" s="65"/>
      <c r="K68" s="65"/>
      <c r="L68" s="511"/>
      <c r="M68" s="511"/>
      <c r="N68" s="511"/>
      <c r="O68" s="65"/>
      <c r="P68" s="69"/>
      <c r="Q68" s="69"/>
      <c r="R68" s="69"/>
      <c r="S68" s="69"/>
      <c r="T68" s="69"/>
      <c r="U68" s="69"/>
    </row>
    <row r="69" spans="1:21" ht="24.95" customHeight="1">
      <c r="A69" s="65"/>
      <c r="B69" s="77" t="s">
        <v>260</v>
      </c>
      <c r="C69" s="87" t="s">
        <v>312</v>
      </c>
      <c r="D69" s="65"/>
      <c r="E69" s="65"/>
      <c r="F69" s="65"/>
      <c r="G69" s="65"/>
      <c r="H69" s="65"/>
      <c r="I69" s="65"/>
      <c r="J69" s="65"/>
      <c r="K69" s="65"/>
      <c r="L69" s="511"/>
      <c r="M69" s="511"/>
      <c r="N69" s="511"/>
      <c r="O69" s="65"/>
      <c r="P69" s="69"/>
      <c r="Q69" s="69"/>
      <c r="R69" s="69"/>
      <c r="S69" s="69"/>
      <c r="T69" s="69"/>
      <c r="U69" s="69"/>
    </row>
    <row r="70" spans="1:21" ht="24.95" customHeight="1">
      <c r="A70" s="65"/>
      <c r="B70" s="77" t="s">
        <v>260</v>
      </c>
      <c r="C70" s="87" t="s">
        <v>313</v>
      </c>
      <c r="D70" s="65"/>
      <c r="E70" s="65"/>
      <c r="F70" s="65"/>
      <c r="G70" s="65"/>
      <c r="H70" s="65"/>
      <c r="I70" s="65"/>
      <c r="J70" s="65"/>
      <c r="K70" s="65"/>
      <c r="L70" s="511"/>
      <c r="M70" s="511"/>
      <c r="N70" s="511"/>
      <c r="O70" s="65"/>
      <c r="P70" s="69"/>
      <c r="Q70" s="69"/>
      <c r="R70" s="69"/>
      <c r="S70" s="69"/>
      <c r="T70" s="69"/>
      <c r="U70" s="69"/>
    </row>
    <row r="71" spans="1:21" ht="24.95" customHeight="1">
      <c r="A71" s="65"/>
      <c r="C71" s="87" t="s">
        <v>314</v>
      </c>
      <c r="D71" s="65"/>
      <c r="E71" s="65"/>
      <c r="F71" s="65"/>
      <c r="G71" s="65"/>
      <c r="H71" s="65"/>
      <c r="I71" s="65"/>
      <c r="J71" s="65"/>
      <c r="K71" s="65"/>
      <c r="L71" s="511"/>
      <c r="M71" s="511"/>
      <c r="N71" s="511"/>
      <c r="O71" s="65"/>
      <c r="P71" s="69"/>
      <c r="Q71" s="69"/>
      <c r="R71" s="69"/>
      <c r="S71" s="69"/>
      <c r="T71" s="69"/>
      <c r="U71" s="69"/>
    </row>
    <row r="72" spans="1:21" ht="24.95" customHeight="1">
      <c r="A72" s="65"/>
      <c r="B72" s="77" t="s">
        <v>260</v>
      </c>
      <c r="C72" s="87" t="s">
        <v>315</v>
      </c>
      <c r="D72" s="65"/>
      <c r="E72" s="65"/>
      <c r="F72" s="65"/>
      <c r="G72" s="65"/>
      <c r="H72" s="65"/>
      <c r="I72" s="65"/>
      <c r="J72" s="65"/>
      <c r="K72" s="65"/>
      <c r="L72" s="511"/>
      <c r="M72" s="511"/>
      <c r="N72" s="511"/>
      <c r="O72" s="65"/>
      <c r="P72" s="69"/>
      <c r="Q72" s="69"/>
      <c r="R72" s="69"/>
      <c r="S72" s="69"/>
      <c r="T72" s="69"/>
      <c r="U72" s="69"/>
    </row>
    <row r="73" spans="1:21" ht="24.95" customHeight="1">
      <c r="A73" s="65"/>
      <c r="B73" s="96" t="s">
        <v>316</v>
      </c>
      <c r="D73" s="65"/>
      <c r="E73" s="65"/>
      <c r="F73" s="65"/>
      <c r="G73" s="65"/>
      <c r="H73" s="65"/>
      <c r="I73" s="65"/>
      <c r="J73" s="65"/>
      <c r="K73" s="65"/>
      <c r="L73" s="511"/>
      <c r="M73" s="511"/>
      <c r="N73" s="511"/>
      <c r="O73" s="65"/>
      <c r="P73" s="69"/>
      <c r="Q73" s="69"/>
      <c r="R73" s="69"/>
      <c r="S73" s="69"/>
      <c r="T73" s="69"/>
      <c r="U73" s="69"/>
    </row>
    <row r="74" spans="1:21" ht="24.95" customHeight="1">
      <c r="A74" s="65"/>
      <c r="B74" s="77" t="s">
        <v>260</v>
      </c>
      <c r="C74" s="87" t="s">
        <v>317</v>
      </c>
      <c r="D74" s="65"/>
      <c r="E74" s="65"/>
      <c r="F74" s="65"/>
      <c r="G74" s="65"/>
      <c r="H74" s="65"/>
      <c r="I74" s="65"/>
      <c r="J74" s="65"/>
      <c r="K74" s="65"/>
      <c r="L74" s="511"/>
      <c r="M74" s="511"/>
      <c r="N74" s="511"/>
      <c r="O74" s="65"/>
      <c r="P74" s="69"/>
      <c r="Q74" s="69"/>
      <c r="R74" s="69"/>
      <c r="S74" s="69"/>
      <c r="T74" s="69"/>
      <c r="U74" s="69"/>
    </row>
    <row r="75" spans="1:21" ht="24.95" customHeight="1">
      <c r="A75" s="65"/>
      <c r="B75" s="77" t="s">
        <v>260</v>
      </c>
      <c r="C75" s="87" t="s">
        <v>318</v>
      </c>
      <c r="D75" s="65"/>
      <c r="E75" s="65"/>
      <c r="F75" s="65"/>
      <c r="G75" s="65"/>
      <c r="H75" s="65"/>
      <c r="I75" s="65"/>
      <c r="J75" s="65"/>
      <c r="K75" s="65"/>
      <c r="L75" s="511"/>
      <c r="M75" s="511"/>
      <c r="N75" s="511"/>
      <c r="O75" s="65"/>
      <c r="P75" s="69"/>
      <c r="Q75" s="69"/>
      <c r="R75" s="69"/>
      <c r="S75" s="69"/>
      <c r="T75" s="69"/>
      <c r="U75" s="69"/>
    </row>
    <row r="76" spans="1:21" ht="24.95" customHeight="1">
      <c r="A76" s="65"/>
      <c r="C76" s="87" t="s">
        <v>319</v>
      </c>
      <c r="D76" s="65"/>
      <c r="E76" s="65"/>
      <c r="F76" s="65"/>
      <c r="G76" s="65"/>
      <c r="H76" s="65"/>
      <c r="I76" s="65"/>
      <c r="J76" s="65"/>
      <c r="K76" s="65"/>
      <c r="L76" s="511"/>
      <c r="M76" s="511"/>
      <c r="N76" s="511"/>
      <c r="O76" s="65"/>
      <c r="P76" s="69"/>
      <c r="Q76" s="69"/>
      <c r="R76" s="69"/>
      <c r="S76" s="69"/>
      <c r="T76" s="69"/>
      <c r="U76" s="69"/>
    </row>
    <row r="77" spans="1:21" ht="24.95" customHeight="1">
      <c r="A77" s="65"/>
      <c r="B77" s="77" t="s">
        <v>260</v>
      </c>
      <c r="C77" s="87" t="s">
        <v>320</v>
      </c>
      <c r="D77" s="65"/>
      <c r="E77" s="65"/>
      <c r="F77" s="65"/>
      <c r="G77" s="65"/>
      <c r="H77" s="65"/>
      <c r="I77" s="65"/>
      <c r="J77" s="65"/>
      <c r="K77" s="65"/>
      <c r="L77" s="511"/>
      <c r="M77" s="511"/>
      <c r="N77" s="511"/>
      <c r="O77" s="65"/>
      <c r="P77" s="69"/>
      <c r="Q77" s="69"/>
      <c r="R77" s="69"/>
      <c r="S77" s="69"/>
      <c r="T77" s="69"/>
      <c r="U77" s="69"/>
    </row>
    <row r="78" spans="1:21" ht="24.95" customHeight="1">
      <c r="A78" s="65"/>
      <c r="C78" s="87" t="s">
        <v>321</v>
      </c>
      <c r="D78" s="65"/>
      <c r="E78" s="65"/>
      <c r="F78" s="65"/>
      <c r="G78" s="65"/>
      <c r="H78" s="65"/>
      <c r="I78" s="65"/>
      <c r="J78" s="65"/>
      <c r="K78" s="65"/>
      <c r="L78" s="511"/>
      <c r="M78" s="511"/>
      <c r="N78" s="511"/>
      <c r="O78" s="65"/>
      <c r="P78" s="69"/>
      <c r="Q78" s="69"/>
      <c r="R78" s="69"/>
      <c r="S78" s="69"/>
      <c r="T78" s="69"/>
      <c r="U78" s="69"/>
    </row>
    <row r="79" spans="1:21" ht="24.95" customHeight="1">
      <c r="A79" s="65"/>
      <c r="B79" s="77" t="s">
        <v>260</v>
      </c>
      <c r="C79" s="87" t="s">
        <v>322</v>
      </c>
      <c r="D79" s="65"/>
      <c r="E79" s="65"/>
      <c r="F79" s="65"/>
      <c r="G79" s="65"/>
      <c r="H79" s="65"/>
      <c r="I79" s="65"/>
      <c r="J79" s="65"/>
      <c r="K79" s="65"/>
      <c r="L79" s="511"/>
      <c r="M79" s="511"/>
      <c r="N79" s="511"/>
      <c r="O79" s="65"/>
      <c r="P79" s="69"/>
      <c r="Q79" s="69"/>
      <c r="R79" s="69"/>
      <c r="S79" s="69"/>
      <c r="T79" s="69"/>
      <c r="U79" s="69"/>
    </row>
    <row r="80" spans="1:21" ht="24.95" customHeight="1">
      <c r="A80" s="65"/>
      <c r="C80" s="87" t="s">
        <v>323</v>
      </c>
      <c r="D80" s="65"/>
      <c r="E80" s="65"/>
      <c r="F80" s="65"/>
      <c r="G80" s="65"/>
      <c r="H80" s="65"/>
      <c r="I80" s="65"/>
      <c r="J80" s="65"/>
      <c r="K80" s="65"/>
      <c r="L80" s="511"/>
      <c r="M80" s="511"/>
      <c r="N80" s="511"/>
      <c r="O80" s="65"/>
      <c r="P80" s="69"/>
      <c r="Q80" s="69"/>
      <c r="R80" s="69"/>
      <c r="S80" s="69"/>
      <c r="T80" s="69"/>
      <c r="U80" s="69"/>
    </row>
    <row r="81" spans="1:21" ht="24.95" customHeight="1">
      <c r="A81" s="65"/>
      <c r="B81" s="96" t="s">
        <v>324</v>
      </c>
      <c r="C81" s="87"/>
      <c r="D81" s="65"/>
      <c r="E81" s="65"/>
      <c r="F81" s="65"/>
      <c r="G81" s="65"/>
      <c r="H81" s="65"/>
      <c r="I81" s="65"/>
      <c r="J81" s="65"/>
      <c r="K81" s="65"/>
      <c r="L81" s="511"/>
      <c r="M81" s="511"/>
      <c r="N81" s="511"/>
      <c r="O81" s="65"/>
      <c r="P81" s="69"/>
      <c r="Q81" s="69"/>
      <c r="R81" s="69"/>
      <c r="S81" s="69"/>
      <c r="T81" s="69"/>
      <c r="U81" s="69"/>
    </row>
    <row r="82" spans="1:21" ht="24.95" customHeight="1">
      <c r="A82" s="65"/>
      <c r="B82" s="77" t="s">
        <v>260</v>
      </c>
      <c r="C82" s="87" t="s">
        <v>325</v>
      </c>
      <c r="D82" s="65"/>
      <c r="E82" s="65"/>
      <c r="F82" s="65"/>
      <c r="G82" s="65"/>
      <c r="H82" s="65"/>
      <c r="I82" s="65"/>
      <c r="J82" s="65"/>
      <c r="K82" s="65"/>
      <c r="L82" s="511"/>
      <c r="M82" s="511"/>
      <c r="N82" s="511"/>
      <c r="O82" s="65"/>
      <c r="P82" s="69"/>
      <c r="Q82" s="69"/>
      <c r="R82" s="69"/>
      <c r="S82" s="69"/>
      <c r="T82" s="69"/>
      <c r="U82" s="69"/>
    </row>
    <row r="83" spans="1:21" ht="24.95" customHeight="1">
      <c r="A83" s="65"/>
      <c r="C83" s="87" t="s">
        <v>326</v>
      </c>
      <c r="D83" s="65"/>
      <c r="E83" s="65"/>
      <c r="F83" s="65"/>
      <c r="G83" s="65"/>
      <c r="H83" s="65"/>
      <c r="I83" s="65"/>
      <c r="J83" s="65"/>
      <c r="K83" s="65"/>
      <c r="L83" s="511"/>
      <c r="M83" s="511"/>
      <c r="N83" s="511"/>
      <c r="O83" s="65"/>
      <c r="P83" s="69"/>
      <c r="Q83" s="69"/>
      <c r="R83" s="69"/>
      <c r="S83" s="69"/>
      <c r="T83" s="69"/>
      <c r="U83" s="69"/>
    </row>
    <row r="84" spans="1:21" ht="24.95" customHeight="1">
      <c r="A84" s="65"/>
      <c r="B84" s="77" t="s">
        <v>260</v>
      </c>
      <c r="C84" s="87" t="s">
        <v>327</v>
      </c>
      <c r="D84" s="65"/>
      <c r="E84" s="65"/>
      <c r="F84" s="65"/>
      <c r="G84" s="65"/>
      <c r="H84" s="65"/>
      <c r="I84" s="65"/>
      <c r="J84" s="65"/>
      <c r="K84" s="65"/>
      <c r="L84" s="511"/>
      <c r="M84" s="511"/>
      <c r="N84" s="511"/>
      <c r="O84" s="65"/>
      <c r="P84" s="69"/>
      <c r="Q84" s="69"/>
      <c r="R84" s="69"/>
      <c r="S84" s="69"/>
      <c r="T84" s="69"/>
      <c r="U84" s="69"/>
    </row>
    <row r="85" spans="1:21" ht="24.95" customHeight="1">
      <c r="A85" s="65"/>
      <c r="B85" s="77" t="s">
        <v>260</v>
      </c>
      <c r="C85" s="87" t="s">
        <v>328</v>
      </c>
      <c r="D85" s="65"/>
      <c r="E85" s="65"/>
      <c r="F85" s="65"/>
      <c r="G85" s="65"/>
      <c r="H85" s="65"/>
      <c r="I85" s="65"/>
      <c r="J85" s="65"/>
      <c r="K85" s="65"/>
      <c r="L85" s="511"/>
      <c r="M85" s="511"/>
      <c r="N85" s="511"/>
      <c r="O85" s="65"/>
      <c r="P85" s="69"/>
      <c r="Q85" s="69"/>
      <c r="R85" s="69"/>
      <c r="S85" s="69"/>
      <c r="T85" s="69"/>
      <c r="U85" s="69"/>
    </row>
    <row r="86" spans="1:21" ht="24.95" customHeight="1">
      <c r="A86" s="65"/>
      <c r="B86" s="77" t="s">
        <v>260</v>
      </c>
      <c r="C86" s="87" t="s">
        <v>329</v>
      </c>
      <c r="D86" s="65"/>
      <c r="E86" s="65"/>
      <c r="F86" s="65"/>
      <c r="G86" s="65"/>
      <c r="H86" s="65"/>
      <c r="I86" s="65"/>
      <c r="J86" s="65"/>
      <c r="K86" s="65"/>
      <c r="L86" s="511"/>
      <c r="M86" s="511"/>
      <c r="N86" s="511"/>
      <c r="O86" s="65"/>
      <c r="P86" s="69"/>
      <c r="Q86" s="69"/>
      <c r="R86" s="69"/>
      <c r="S86" s="69"/>
      <c r="T86" s="69"/>
      <c r="U86" s="69"/>
    </row>
    <row r="87" spans="1:21" ht="24.95" customHeight="1">
      <c r="A87" s="65"/>
      <c r="C87" s="87" t="s">
        <v>330</v>
      </c>
      <c r="D87" s="65"/>
      <c r="E87" s="65"/>
      <c r="F87" s="65"/>
      <c r="G87" s="65"/>
      <c r="H87" s="65"/>
      <c r="I87" s="65"/>
      <c r="J87" s="65"/>
      <c r="K87" s="65"/>
      <c r="L87" s="511"/>
      <c r="M87" s="511"/>
      <c r="N87" s="511"/>
      <c r="O87" s="65"/>
      <c r="P87" s="69"/>
      <c r="Q87" s="69"/>
      <c r="R87" s="69"/>
      <c r="S87" s="69"/>
      <c r="T87" s="69"/>
      <c r="U87" s="69"/>
    </row>
    <row r="88" spans="1:21" ht="24.95" customHeight="1">
      <c r="A88" s="65"/>
      <c r="B88" s="77" t="s">
        <v>260</v>
      </c>
      <c r="C88" s="87" t="s">
        <v>331</v>
      </c>
      <c r="D88" s="65"/>
      <c r="E88" s="65"/>
      <c r="F88" s="65"/>
      <c r="G88" s="65"/>
      <c r="H88" s="65"/>
      <c r="I88" s="65"/>
      <c r="J88" s="65"/>
      <c r="K88" s="65"/>
      <c r="L88" s="511"/>
      <c r="M88" s="511"/>
      <c r="N88" s="511"/>
      <c r="O88" s="65"/>
      <c r="P88" s="69"/>
      <c r="Q88" s="69"/>
      <c r="R88" s="69"/>
      <c r="S88" s="69"/>
      <c r="T88" s="69"/>
      <c r="U88" s="69"/>
    </row>
    <row r="89" spans="1:21" ht="24.95" customHeight="1">
      <c r="A89" s="65"/>
      <c r="B89" s="68"/>
      <c r="C89" s="82" t="s">
        <v>332</v>
      </c>
      <c r="D89" s="66"/>
      <c r="E89" s="66"/>
      <c r="F89" s="66"/>
      <c r="G89" s="66"/>
      <c r="H89" s="66"/>
      <c r="I89" s="66"/>
      <c r="J89" s="66"/>
      <c r="K89" s="88"/>
      <c r="L89" s="511"/>
      <c r="M89" s="511"/>
      <c r="N89" s="511"/>
      <c r="O89" s="65"/>
      <c r="P89" s="69"/>
      <c r="Q89" s="69"/>
      <c r="R89" s="69"/>
      <c r="S89" s="69"/>
      <c r="T89" s="69"/>
      <c r="U89" s="69"/>
    </row>
    <row r="90" spans="1:21" ht="24.95" customHeight="1">
      <c r="A90" s="65"/>
      <c r="C90" s="87" t="s">
        <v>333</v>
      </c>
      <c r="D90" s="65"/>
      <c r="E90" s="65"/>
      <c r="F90" s="65"/>
      <c r="G90" s="65"/>
      <c r="H90" s="65"/>
      <c r="I90" s="65"/>
      <c r="J90" s="65"/>
      <c r="K90" s="65"/>
      <c r="L90" s="511"/>
      <c r="M90" s="511"/>
      <c r="N90" s="511"/>
      <c r="O90" s="65"/>
      <c r="P90" s="69"/>
      <c r="Q90" s="69"/>
      <c r="R90" s="69"/>
      <c r="S90" s="69"/>
      <c r="T90" s="69"/>
      <c r="U90" s="69"/>
    </row>
    <row r="91" spans="1:21" ht="24.95" customHeight="1">
      <c r="A91" s="65"/>
      <c r="B91" s="77" t="s">
        <v>260</v>
      </c>
      <c r="C91" s="87" t="s">
        <v>334</v>
      </c>
      <c r="D91" s="65"/>
      <c r="E91" s="65"/>
      <c r="F91" s="65"/>
      <c r="G91" s="65"/>
      <c r="H91" s="65"/>
      <c r="I91" s="65"/>
      <c r="J91" s="65"/>
      <c r="K91" s="65"/>
      <c r="L91" s="511"/>
      <c r="M91" s="511"/>
      <c r="N91" s="511"/>
      <c r="O91" s="65"/>
      <c r="P91" s="69"/>
      <c r="Q91" s="69"/>
      <c r="R91" s="69"/>
      <c r="S91" s="69"/>
      <c r="T91" s="69"/>
      <c r="U91" s="69"/>
    </row>
    <row r="92" spans="1:21" ht="24.95" customHeight="1">
      <c r="A92" s="65"/>
      <c r="C92" s="87" t="s">
        <v>335</v>
      </c>
      <c r="D92" s="65"/>
      <c r="E92" s="65"/>
      <c r="F92" s="65"/>
      <c r="G92" s="65"/>
      <c r="H92" s="65"/>
      <c r="I92" s="65"/>
      <c r="J92" s="65"/>
      <c r="K92" s="65"/>
      <c r="L92" s="511"/>
      <c r="M92" s="511"/>
      <c r="N92" s="511"/>
      <c r="O92" s="65"/>
      <c r="P92" s="69"/>
      <c r="Q92" s="69"/>
      <c r="R92" s="69"/>
      <c r="S92" s="69"/>
      <c r="T92" s="69"/>
      <c r="U92" s="69"/>
    </row>
    <row r="93" spans="1:21" ht="24.95" customHeight="1">
      <c r="A93" s="65" t="s">
        <v>59</v>
      </c>
      <c r="B93" s="77" t="s">
        <v>260</v>
      </c>
      <c r="C93" s="87" t="s">
        <v>336</v>
      </c>
      <c r="D93" s="65"/>
      <c r="E93" s="65"/>
      <c r="F93" s="65"/>
      <c r="G93" s="65"/>
      <c r="H93" s="65"/>
      <c r="I93" s="65"/>
      <c r="J93" s="65"/>
      <c r="K93" s="65"/>
      <c r="L93" s="511"/>
      <c r="M93" s="511"/>
      <c r="N93" s="511"/>
      <c r="O93" s="65"/>
      <c r="P93" s="69"/>
      <c r="Q93" s="69"/>
      <c r="R93" s="69"/>
      <c r="S93" s="69"/>
      <c r="T93" s="69"/>
      <c r="U93" s="69"/>
    </row>
    <row r="94" spans="1:21" ht="24.95" customHeight="1">
      <c r="A94" s="65"/>
      <c r="B94" s="77" t="s">
        <v>260</v>
      </c>
      <c r="C94" s="87" t="s">
        <v>337</v>
      </c>
      <c r="D94" s="65"/>
      <c r="E94" s="65"/>
      <c r="F94" s="65"/>
      <c r="G94" s="65"/>
      <c r="H94" s="65"/>
      <c r="I94" s="65"/>
      <c r="J94" s="65"/>
      <c r="K94" s="65"/>
      <c r="L94" s="511"/>
      <c r="M94" s="511"/>
      <c r="N94" s="511"/>
      <c r="O94" s="65"/>
      <c r="P94" s="69"/>
      <c r="Q94" s="69"/>
      <c r="R94" s="69"/>
      <c r="S94" s="69"/>
      <c r="T94" s="69"/>
      <c r="U94" s="69"/>
    </row>
    <row r="95" spans="1:21" ht="24.95" customHeight="1">
      <c r="A95" s="65"/>
      <c r="B95" s="96" t="s">
        <v>338</v>
      </c>
      <c r="C95" s="87"/>
      <c r="D95" s="65"/>
      <c r="E95" s="65"/>
      <c r="F95" s="65"/>
      <c r="G95" s="65"/>
      <c r="H95" s="65"/>
      <c r="I95" s="65"/>
      <c r="J95" s="65"/>
      <c r="K95" s="65"/>
      <c r="L95" s="511"/>
      <c r="M95" s="511"/>
      <c r="N95" s="511"/>
      <c r="O95" s="65"/>
      <c r="P95" s="69"/>
      <c r="Q95" s="69"/>
      <c r="R95" s="69"/>
      <c r="S95" s="69"/>
      <c r="T95" s="69"/>
      <c r="U95" s="69"/>
    </row>
    <row r="96" spans="1:21" ht="24.95" customHeight="1">
      <c r="A96" s="65"/>
      <c r="B96" s="77" t="s">
        <v>260</v>
      </c>
      <c r="C96" s="87" t="s">
        <v>339</v>
      </c>
      <c r="D96" s="65"/>
      <c r="E96" s="65"/>
      <c r="F96" s="65"/>
      <c r="G96" s="65"/>
      <c r="H96" s="65"/>
      <c r="I96" s="65"/>
      <c r="J96" s="65"/>
      <c r="K96" s="65"/>
      <c r="L96" s="511"/>
      <c r="M96" s="511"/>
      <c r="N96" s="511"/>
      <c r="O96" s="65"/>
      <c r="P96" s="69"/>
      <c r="Q96" s="69"/>
      <c r="R96" s="69"/>
      <c r="S96" s="69"/>
      <c r="T96" s="69"/>
      <c r="U96" s="69"/>
    </row>
    <row r="97" spans="1:21" ht="24.95" customHeight="1">
      <c r="A97" s="65"/>
      <c r="B97" s="77" t="s">
        <v>260</v>
      </c>
      <c r="C97" s="87" t="s">
        <v>340</v>
      </c>
      <c r="D97" s="65"/>
      <c r="E97" s="65"/>
      <c r="F97" s="65"/>
      <c r="G97" s="65"/>
      <c r="H97" s="65"/>
      <c r="I97" s="65"/>
      <c r="J97" s="65"/>
      <c r="K97" s="65"/>
      <c r="L97" s="511"/>
      <c r="M97" s="511"/>
      <c r="N97" s="511"/>
      <c r="O97" s="65"/>
      <c r="P97" s="69"/>
      <c r="Q97" s="69"/>
      <c r="R97" s="69"/>
      <c r="S97" s="69"/>
      <c r="T97" s="69"/>
      <c r="U97" s="69"/>
    </row>
    <row r="98" spans="1:21" ht="24.95" customHeight="1">
      <c r="A98" s="65"/>
      <c r="C98" s="87" t="s">
        <v>341</v>
      </c>
      <c r="D98" s="65"/>
      <c r="E98" s="65"/>
      <c r="F98" s="65"/>
      <c r="G98" s="65"/>
      <c r="H98" s="65"/>
      <c r="I98" s="65"/>
      <c r="J98" s="65"/>
      <c r="K98" s="65"/>
      <c r="L98" s="511"/>
      <c r="M98" s="511"/>
      <c r="N98" s="511"/>
      <c r="O98" s="65"/>
      <c r="P98" s="69"/>
      <c r="Q98" s="69"/>
      <c r="R98" s="69"/>
      <c r="S98" s="69"/>
      <c r="T98" s="69"/>
      <c r="U98" s="69"/>
    </row>
    <row r="99" spans="1:21" ht="24.95" customHeight="1">
      <c r="A99" s="65"/>
      <c r="B99" s="77" t="s">
        <v>260</v>
      </c>
      <c r="C99" s="87" t="s">
        <v>342</v>
      </c>
      <c r="D99" s="65"/>
      <c r="E99" s="65"/>
      <c r="F99" s="65"/>
      <c r="G99" s="65"/>
      <c r="H99" s="65"/>
      <c r="I99" s="65"/>
      <c r="J99" s="65"/>
      <c r="K99" s="65"/>
      <c r="L99" s="511"/>
      <c r="M99" s="511"/>
      <c r="N99" s="511"/>
      <c r="O99" s="65"/>
      <c r="P99" s="69"/>
      <c r="Q99" s="69"/>
      <c r="R99" s="69"/>
      <c r="S99" s="69"/>
      <c r="T99" s="69"/>
      <c r="U99" s="69"/>
    </row>
    <row r="100" spans="1:21" ht="24.95" customHeight="1">
      <c r="A100" s="65"/>
      <c r="C100" s="82"/>
      <c r="D100" s="66"/>
      <c r="E100" s="66"/>
      <c r="F100" s="66"/>
      <c r="G100" s="66"/>
      <c r="H100" s="66"/>
      <c r="I100" s="66"/>
      <c r="J100" s="66"/>
      <c r="K100" s="88"/>
      <c r="L100" s="511"/>
      <c r="M100" s="511"/>
      <c r="N100" s="511"/>
      <c r="O100" s="89"/>
      <c r="P100" s="69"/>
      <c r="Q100" s="69"/>
      <c r="R100" s="69"/>
      <c r="S100" s="69"/>
      <c r="T100" s="69"/>
      <c r="U100" s="69"/>
    </row>
    <row r="101" spans="1:21" ht="24.95" customHeight="1">
      <c r="A101" s="65"/>
      <c r="B101" s="15"/>
      <c r="C101" s="69"/>
      <c r="D101" s="65"/>
      <c r="E101" s="65"/>
      <c r="F101" s="65"/>
      <c r="G101" s="65"/>
      <c r="H101" s="65"/>
      <c r="I101" s="65"/>
      <c r="J101" s="65"/>
      <c r="K101" s="65"/>
      <c r="L101" s="65"/>
      <c r="M101" s="65"/>
      <c r="N101" s="98"/>
      <c r="O101" s="65"/>
      <c r="P101" s="65"/>
      <c r="Q101" s="65"/>
      <c r="R101" s="65"/>
      <c r="S101" s="65"/>
      <c r="T101" s="65"/>
      <c r="U101" s="65"/>
    </row>
    <row r="102" spans="1:21" ht="24.95" customHeight="1">
      <c r="A102" s="65"/>
      <c r="B102" s="99" t="s">
        <v>343</v>
      </c>
      <c r="D102" s="91"/>
      <c r="E102" s="91"/>
      <c r="F102" s="91"/>
      <c r="G102" s="91"/>
      <c r="H102" s="91"/>
      <c r="I102" s="91"/>
      <c r="J102" s="91"/>
      <c r="K102" s="91"/>
      <c r="L102" s="511"/>
      <c r="M102" s="511"/>
      <c r="N102" s="511"/>
      <c r="O102" s="91"/>
      <c r="P102" s="91"/>
      <c r="Q102" s="91"/>
      <c r="R102" s="91"/>
      <c r="S102" s="91"/>
      <c r="T102" s="91"/>
      <c r="U102" s="91"/>
    </row>
    <row r="103" spans="1:21" ht="24.95" customHeight="1">
      <c r="A103" s="65"/>
      <c r="B103" s="77" t="s">
        <v>260</v>
      </c>
      <c r="C103" s="78" t="s">
        <v>344</v>
      </c>
      <c r="D103" s="67"/>
      <c r="E103" s="67"/>
      <c r="F103" s="67"/>
      <c r="G103" s="67"/>
      <c r="H103" s="67"/>
      <c r="I103" s="67"/>
      <c r="J103" s="67"/>
      <c r="K103" s="67"/>
      <c r="L103" s="511"/>
      <c r="M103" s="511"/>
      <c r="N103" s="511"/>
      <c r="O103" s="67"/>
      <c r="P103" s="69"/>
      <c r="Q103" s="69"/>
      <c r="R103" s="69"/>
      <c r="S103" s="69"/>
      <c r="T103" s="69"/>
      <c r="U103" s="69"/>
    </row>
    <row r="104" spans="1:21" ht="24.95" customHeight="1">
      <c r="A104" s="65"/>
      <c r="C104" s="78" t="s">
        <v>345</v>
      </c>
      <c r="D104" s="67"/>
      <c r="E104" s="67"/>
      <c r="F104" s="67"/>
      <c r="G104" s="67"/>
      <c r="H104" s="67"/>
      <c r="I104" s="67"/>
      <c r="J104" s="67"/>
      <c r="K104" s="67"/>
      <c r="L104" s="511"/>
      <c r="M104" s="511"/>
      <c r="N104" s="511"/>
      <c r="O104" s="67"/>
      <c r="P104" s="69"/>
      <c r="Q104" s="69"/>
      <c r="R104" s="69"/>
      <c r="S104" s="69"/>
      <c r="T104" s="69"/>
      <c r="U104" s="69"/>
    </row>
    <row r="105" spans="1:21" ht="24.95" customHeight="1">
      <c r="A105" s="65"/>
      <c r="B105" s="77" t="s">
        <v>260</v>
      </c>
      <c r="C105" s="78" t="s">
        <v>346</v>
      </c>
      <c r="D105" s="67"/>
      <c r="E105" s="67"/>
      <c r="F105" s="67"/>
      <c r="G105" s="67"/>
      <c r="H105" s="67"/>
      <c r="I105" s="67"/>
      <c r="J105" s="67"/>
      <c r="K105" s="67"/>
      <c r="L105" s="511"/>
      <c r="M105" s="511"/>
      <c r="N105" s="511"/>
      <c r="O105" s="67"/>
      <c r="P105" s="69"/>
      <c r="Q105" s="69"/>
      <c r="R105" s="69"/>
      <c r="S105" s="69"/>
      <c r="T105" s="69"/>
      <c r="U105" s="69"/>
    </row>
    <row r="106" spans="1:21" ht="24.95" customHeight="1">
      <c r="A106" s="65"/>
      <c r="C106" s="78" t="s">
        <v>347</v>
      </c>
      <c r="D106" s="67"/>
      <c r="E106" s="67"/>
      <c r="F106" s="67"/>
      <c r="G106" s="67"/>
      <c r="H106" s="67"/>
      <c r="I106" s="67"/>
      <c r="J106" s="67"/>
      <c r="K106" s="67"/>
      <c r="L106" s="511"/>
      <c r="M106" s="511"/>
      <c r="N106" s="511"/>
      <c r="O106" s="67"/>
      <c r="P106" s="69"/>
      <c r="Q106" s="69"/>
      <c r="R106" s="69"/>
      <c r="S106" s="69"/>
      <c r="T106" s="69"/>
      <c r="U106" s="69"/>
    </row>
    <row r="107" spans="1:21" ht="24.95" customHeight="1">
      <c r="A107" s="65"/>
      <c r="B107" s="77" t="s">
        <v>260</v>
      </c>
      <c r="C107" s="78" t="s">
        <v>348</v>
      </c>
      <c r="D107" s="67"/>
      <c r="E107" s="67"/>
      <c r="F107" s="67"/>
      <c r="G107" s="67"/>
      <c r="H107" s="67"/>
      <c r="I107" s="67"/>
      <c r="J107" s="67"/>
      <c r="K107" s="67"/>
      <c r="L107" s="511"/>
      <c r="M107" s="511"/>
      <c r="N107" s="511"/>
      <c r="O107" s="67"/>
      <c r="P107" s="69"/>
      <c r="Q107" s="69"/>
      <c r="R107" s="69"/>
      <c r="S107" s="69"/>
      <c r="T107" s="69"/>
      <c r="U107" s="69"/>
    </row>
    <row r="108" spans="1:21" ht="24.95" customHeight="1">
      <c r="A108" s="65"/>
      <c r="C108" s="78" t="s">
        <v>349</v>
      </c>
      <c r="D108" s="67"/>
      <c r="E108" s="67"/>
      <c r="F108" s="67"/>
      <c r="G108" s="67"/>
      <c r="H108" s="67"/>
      <c r="I108" s="67"/>
      <c r="J108" s="67"/>
      <c r="K108" s="67"/>
      <c r="L108" s="511"/>
      <c r="M108" s="511"/>
      <c r="N108" s="511"/>
      <c r="O108" s="67"/>
      <c r="P108" s="69"/>
      <c r="Q108" s="69"/>
      <c r="R108" s="69"/>
      <c r="S108" s="69"/>
      <c r="T108" s="69"/>
      <c r="U108" s="69"/>
    </row>
    <row r="109" spans="1:21" ht="24.95" customHeight="1">
      <c r="A109" s="65"/>
      <c r="B109" s="77" t="s">
        <v>260</v>
      </c>
      <c r="C109" s="78" t="s">
        <v>350</v>
      </c>
      <c r="D109" s="67"/>
      <c r="E109" s="67"/>
      <c r="F109" s="67"/>
      <c r="G109" s="67"/>
      <c r="H109" s="67"/>
      <c r="I109" s="67"/>
      <c r="J109" s="67"/>
      <c r="K109" s="67"/>
      <c r="L109" s="511"/>
      <c r="M109" s="511"/>
      <c r="N109" s="511"/>
      <c r="O109" s="67"/>
      <c r="P109" s="69"/>
      <c r="Q109" s="69"/>
      <c r="R109" s="69"/>
      <c r="S109" s="69"/>
      <c r="T109" s="69"/>
      <c r="U109" s="69"/>
    </row>
    <row r="110" spans="1:21" ht="24.95" customHeight="1">
      <c r="A110" s="65"/>
      <c r="B110" s="77"/>
      <c r="C110" s="78"/>
      <c r="D110" s="67"/>
      <c r="E110" s="67"/>
      <c r="F110" s="67"/>
      <c r="G110" s="67"/>
      <c r="H110" s="67"/>
      <c r="I110" s="67"/>
      <c r="J110" s="67"/>
      <c r="K110" s="67"/>
      <c r="L110" s="511"/>
      <c r="M110" s="511"/>
      <c r="N110" s="511"/>
      <c r="O110" s="67"/>
      <c r="P110" s="69"/>
      <c r="Q110" s="69"/>
      <c r="R110" s="69"/>
      <c r="S110" s="69"/>
      <c r="T110" s="69"/>
      <c r="U110" s="69"/>
    </row>
    <row r="111" spans="1:21" ht="24.95" customHeight="1">
      <c r="A111" s="65"/>
      <c r="B111" s="77" t="s">
        <v>260</v>
      </c>
      <c r="C111" s="78" t="s">
        <v>351</v>
      </c>
      <c r="D111" s="67"/>
      <c r="E111" s="67"/>
      <c r="F111" s="67"/>
      <c r="G111" s="67"/>
      <c r="H111" s="67"/>
      <c r="I111" s="67"/>
      <c r="J111" s="67"/>
      <c r="K111" s="67"/>
      <c r="L111" s="511"/>
      <c r="M111" s="511"/>
      <c r="N111" s="511"/>
      <c r="O111" s="67"/>
      <c r="P111" s="69"/>
      <c r="Q111" s="69"/>
      <c r="R111" s="69"/>
      <c r="S111" s="69"/>
      <c r="T111" s="69"/>
      <c r="U111" s="69"/>
    </row>
    <row r="112" spans="1:21" ht="24.95" customHeight="1">
      <c r="A112" s="65"/>
      <c r="B112" s="15"/>
      <c r="C112" s="82" t="s">
        <v>352</v>
      </c>
      <c r="D112" s="66"/>
      <c r="E112" s="66"/>
      <c r="F112" s="66"/>
      <c r="G112" s="66"/>
      <c r="H112" s="66"/>
      <c r="I112" s="66"/>
      <c r="J112" s="66"/>
      <c r="K112" s="88"/>
      <c r="L112" s="511"/>
      <c r="M112" s="511"/>
      <c r="N112" s="511"/>
      <c r="O112" s="66"/>
      <c r="P112" s="69"/>
      <c r="Q112" s="69"/>
      <c r="R112" s="69"/>
      <c r="S112" s="69"/>
      <c r="T112" s="69"/>
      <c r="U112" s="69"/>
    </row>
    <row r="113" spans="1:21" ht="24.95" customHeight="1">
      <c r="A113" s="65"/>
      <c r="B113" s="86" t="s">
        <v>353</v>
      </c>
      <c r="D113" s="65"/>
      <c r="E113" s="65"/>
      <c r="F113" s="65"/>
      <c r="G113" s="65"/>
      <c r="H113" s="65"/>
      <c r="I113" s="65"/>
      <c r="J113" s="65"/>
      <c r="K113" s="65"/>
      <c r="L113" s="511"/>
      <c r="M113" s="511"/>
      <c r="N113" s="511"/>
      <c r="O113" s="65"/>
      <c r="P113" s="65"/>
      <c r="Q113" s="65"/>
      <c r="R113" s="65"/>
      <c r="S113" s="65"/>
      <c r="T113" s="65"/>
      <c r="U113" s="65"/>
    </row>
    <row r="114" spans="1:21" ht="24.95" customHeight="1">
      <c r="A114" s="65"/>
      <c r="B114" s="96" t="s">
        <v>354</v>
      </c>
      <c r="D114" s="65"/>
      <c r="E114" s="65"/>
      <c r="F114" s="65"/>
      <c r="G114" s="65"/>
      <c r="H114" s="65"/>
      <c r="I114" s="65"/>
      <c r="J114" s="65"/>
      <c r="K114" s="65"/>
      <c r="L114" s="511"/>
      <c r="M114" s="511"/>
      <c r="N114" s="511"/>
      <c r="O114" s="65"/>
      <c r="P114" s="69"/>
      <c r="Q114" s="69"/>
      <c r="R114" s="69"/>
      <c r="S114" s="69"/>
      <c r="T114" s="69"/>
      <c r="U114" s="69"/>
    </row>
    <row r="115" spans="1:21" ht="24.95" customHeight="1">
      <c r="A115" s="65"/>
      <c r="B115" s="77" t="s">
        <v>260</v>
      </c>
      <c r="C115" s="87" t="s">
        <v>355</v>
      </c>
      <c r="D115" s="65"/>
      <c r="E115" s="65"/>
      <c r="F115" s="65"/>
      <c r="G115" s="65"/>
      <c r="H115" s="65"/>
      <c r="I115" s="65"/>
      <c r="J115" s="65"/>
      <c r="K115" s="65"/>
      <c r="L115" s="511"/>
      <c r="M115" s="511"/>
      <c r="N115" s="511"/>
      <c r="O115" s="65"/>
      <c r="P115" s="69"/>
      <c r="Q115" s="69"/>
      <c r="R115" s="69"/>
      <c r="S115" s="69"/>
      <c r="T115" s="69"/>
      <c r="U115" s="69"/>
    </row>
    <row r="116" spans="1:21" ht="24.95" customHeight="1">
      <c r="A116" s="65"/>
      <c r="B116" s="77" t="s">
        <v>260</v>
      </c>
      <c r="C116" s="87" t="s">
        <v>356</v>
      </c>
      <c r="D116" s="65"/>
      <c r="E116" s="65"/>
      <c r="F116" s="65"/>
      <c r="G116" s="65"/>
      <c r="H116" s="65"/>
      <c r="I116" s="65"/>
      <c r="J116" s="65"/>
      <c r="K116" s="65"/>
      <c r="L116" s="511"/>
      <c r="M116" s="511"/>
      <c r="N116" s="511"/>
      <c r="O116" s="65"/>
      <c r="P116" s="69"/>
      <c r="Q116" s="69"/>
      <c r="R116" s="69"/>
      <c r="S116" s="69"/>
      <c r="T116" s="69"/>
      <c r="U116" s="69"/>
    </row>
    <row r="117" spans="1:21" ht="24.95" customHeight="1">
      <c r="A117" s="65"/>
      <c r="C117" s="87" t="s">
        <v>357</v>
      </c>
      <c r="D117" s="65"/>
      <c r="E117" s="65"/>
      <c r="F117" s="65"/>
      <c r="G117" s="65"/>
      <c r="H117" s="65"/>
      <c r="I117" s="65"/>
      <c r="J117" s="65"/>
      <c r="K117" s="65"/>
      <c r="L117" s="511"/>
      <c r="M117" s="511"/>
      <c r="N117" s="511"/>
      <c r="O117" s="65"/>
      <c r="P117" s="69"/>
      <c r="Q117" s="69"/>
      <c r="R117" s="69"/>
      <c r="S117" s="69"/>
      <c r="T117" s="69"/>
      <c r="U117" s="69"/>
    </row>
    <row r="118" spans="1:21" ht="24.95" customHeight="1">
      <c r="A118" s="65"/>
      <c r="B118" s="77" t="s">
        <v>260</v>
      </c>
      <c r="C118" s="87" t="s">
        <v>358</v>
      </c>
      <c r="D118" s="65"/>
      <c r="E118" s="65"/>
      <c r="F118" s="65"/>
      <c r="G118" s="65"/>
      <c r="H118" s="65"/>
      <c r="I118" s="65"/>
      <c r="J118" s="65"/>
      <c r="K118" s="65"/>
      <c r="L118" s="511"/>
      <c r="M118" s="511"/>
      <c r="N118" s="511"/>
      <c r="O118" s="65"/>
      <c r="P118" s="69"/>
      <c r="Q118" s="69"/>
      <c r="R118" s="69"/>
      <c r="S118" s="69"/>
      <c r="T118" s="69"/>
      <c r="U118" s="69"/>
    </row>
    <row r="119" spans="1:21" ht="24.95" customHeight="1">
      <c r="A119" s="65"/>
      <c r="C119" s="87" t="s">
        <v>359</v>
      </c>
      <c r="D119" s="65"/>
      <c r="E119" s="65"/>
      <c r="F119" s="65"/>
      <c r="G119" s="65"/>
      <c r="H119" s="65"/>
      <c r="I119" s="65"/>
      <c r="J119" s="65"/>
      <c r="K119" s="65"/>
      <c r="L119" s="511"/>
      <c r="M119" s="511"/>
      <c r="N119" s="511"/>
      <c r="O119" s="65"/>
      <c r="P119" s="69"/>
      <c r="Q119" s="69"/>
      <c r="R119" s="69"/>
      <c r="S119" s="69"/>
      <c r="T119" s="69"/>
      <c r="U119" s="69"/>
    </row>
    <row r="120" spans="1:21" ht="24.95" customHeight="1">
      <c r="A120" s="65"/>
      <c r="B120" s="77" t="s">
        <v>260</v>
      </c>
      <c r="C120" s="87" t="s">
        <v>360</v>
      </c>
      <c r="D120" s="65"/>
      <c r="E120" s="65"/>
      <c r="F120" s="65"/>
      <c r="G120" s="65"/>
      <c r="H120" s="65"/>
      <c r="I120" s="65"/>
      <c r="J120" s="65"/>
      <c r="K120" s="65"/>
      <c r="L120" s="511"/>
      <c r="M120" s="511"/>
      <c r="N120" s="511"/>
      <c r="O120" s="65"/>
      <c r="P120" s="69"/>
      <c r="Q120" s="69"/>
      <c r="R120" s="69"/>
      <c r="S120" s="69"/>
      <c r="T120" s="69"/>
      <c r="U120" s="69"/>
    </row>
    <row r="121" spans="1:21" ht="24.95" customHeight="1">
      <c r="A121" s="65"/>
      <c r="C121" s="87" t="s">
        <v>361</v>
      </c>
      <c r="D121" s="65"/>
      <c r="E121" s="65"/>
      <c r="F121" s="65"/>
      <c r="G121" s="65"/>
      <c r="H121" s="65"/>
      <c r="I121" s="65"/>
      <c r="J121" s="65"/>
      <c r="K121" s="65"/>
      <c r="L121" s="511"/>
      <c r="M121" s="511"/>
      <c r="N121" s="511"/>
      <c r="O121" s="65"/>
      <c r="P121" s="69"/>
      <c r="Q121" s="69"/>
      <c r="R121" s="69"/>
      <c r="S121" s="69"/>
      <c r="T121" s="69"/>
      <c r="U121" s="69"/>
    </row>
    <row r="122" spans="1:21" ht="24.95" customHeight="1">
      <c r="A122" s="65"/>
      <c r="B122" s="77" t="s">
        <v>260</v>
      </c>
      <c r="C122" s="87" t="s">
        <v>362</v>
      </c>
      <c r="D122" s="65"/>
      <c r="E122" s="65"/>
      <c r="F122" s="65"/>
      <c r="G122" s="65"/>
      <c r="H122" s="65"/>
      <c r="I122" s="65"/>
      <c r="J122" s="65"/>
      <c r="K122" s="65"/>
      <c r="L122" s="511"/>
      <c r="M122" s="511"/>
      <c r="N122" s="511"/>
      <c r="O122" s="65"/>
      <c r="P122" s="69"/>
      <c r="Q122" s="69"/>
      <c r="R122" s="69"/>
      <c r="S122" s="69"/>
      <c r="T122" s="69"/>
      <c r="U122" s="69"/>
    </row>
    <row r="123" spans="1:21" ht="24.95" customHeight="1">
      <c r="A123" s="65"/>
      <c r="C123" s="87" t="s">
        <v>363</v>
      </c>
      <c r="D123" s="65"/>
      <c r="E123" s="65"/>
      <c r="F123" s="65"/>
      <c r="G123" s="65"/>
      <c r="H123" s="65"/>
      <c r="I123" s="65"/>
      <c r="J123" s="65"/>
      <c r="K123" s="65"/>
      <c r="L123" s="511"/>
      <c r="M123" s="511"/>
      <c r="N123" s="511"/>
      <c r="O123" s="65"/>
      <c r="P123" s="69"/>
      <c r="Q123" s="69"/>
      <c r="R123" s="69"/>
      <c r="S123" s="69"/>
      <c r="T123" s="69"/>
      <c r="U123" s="69"/>
    </row>
    <row r="124" spans="1:21" ht="24.95" customHeight="1">
      <c r="A124" s="65"/>
      <c r="B124" s="77" t="s">
        <v>260</v>
      </c>
      <c r="C124" s="87" t="s">
        <v>364</v>
      </c>
      <c r="D124" s="65"/>
      <c r="E124" s="65"/>
      <c r="F124" s="65"/>
      <c r="G124" s="65"/>
      <c r="H124" s="65"/>
      <c r="I124" s="65"/>
      <c r="J124" s="65"/>
      <c r="K124" s="65"/>
      <c r="L124" s="511"/>
      <c r="M124" s="511"/>
      <c r="N124" s="511"/>
      <c r="O124" s="65"/>
      <c r="P124" s="69"/>
      <c r="Q124" s="69"/>
      <c r="R124" s="69"/>
      <c r="S124" s="69"/>
      <c r="T124" s="69"/>
      <c r="U124" s="69"/>
    </row>
    <row r="125" spans="1:21" ht="24.95" customHeight="1">
      <c r="A125" s="65"/>
      <c r="C125" s="87" t="s">
        <v>365</v>
      </c>
      <c r="D125" s="65"/>
      <c r="E125" s="65"/>
      <c r="F125" s="65"/>
      <c r="G125" s="65"/>
      <c r="H125" s="65"/>
      <c r="I125" s="65"/>
      <c r="J125" s="65"/>
      <c r="K125" s="65"/>
      <c r="L125" s="511"/>
      <c r="M125" s="511"/>
      <c r="N125" s="511"/>
      <c r="O125" s="65"/>
      <c r="P125" s="69"/>
      <c r="Q125" s="69"/>
      <c r="R125" s="69"/>
      <c r="S125" s="69"/>
      <c r="T125" s="69"/>
      <c r="U125" s="69"/>
    </row>
    <row r="126" spans="1:21" ht="24.95" customHeight="1">
      <c r="A126" s="65"/>
      <c r="B126" s="77" t="s">
        <v>260</v>
      </c>
      <c r="C126" s="87" t="s">
        <v>366</v>
      </c>
      <c r="D126" s="65"/>
      <c r="E126" s="65"/>
      <c r="F126" s="65"/>
      <c r="G126" s="65"/>
      <c r="H126" s="65"/>
      <c r="I126" s="65"/>
      <c r="J126" s="65"/>
      <c r="K126" s="65"/>
      <c r="L126" s="511"/>
      <c r="M126" s="511"/>
      <c r="N126" s="511"/>
      <c r="O126" s="65"/>
      <c r="P126" s="69"/>
      <c r="Q126" s="69"/>
      <c r="R126" s="69"/>
      <c r="S126" s="69"/>
      <c r="T126" s="69"/>
      <c r="U126" s="69"/>
    </row>
    <row r="127" spans="1:21" ht="24.95" customHeight="1">
      <c r="A127" s="65"/>
      <c r="B127" s="86" t="s">
        <v>367</v>
      </c>
      <c r="D127" s="65"/>
      <c r="E127" s="65"/>
      <c r="F127" s="65"/>
      <c r="G127" s="65"/>
      <c r="H127" s="65"/>
      <c r="I127" s="65"/>
      <c r="J127" s="65"/>
      <c r="K127" s="65"/>
      <c r="L127" s="511"/>
      <c r="M127" s="511"/>
      <c r="N127" s="511"/>
      <c r="O127" s="65"/>
      <c r="P127" s="69"/>
      <c r="Q127" s="69"/>
      <c r="R127" s="69"/>
      <c r="S127" s="69"/>
      <c r="T127" s="69"/>
      <c r="U127" s="69"/>
    </row>
    <row r="128" spans="1:21" ht="24.95" customHeight="1">
      <c r="A128" s="65"/>
      <c r="B128" s="77" t="s">
        <v>260</v>
      </c>
      <c r="C128" s="87" t="s">
        <v>368</v>
      </c>
      <c r="D128" s="65"/>
      <c r="E128" s="65"/>
      <c r="F128" s="65"/>
      <c r="G128" s="65"/>
      <c r="H128" s="65"/>
      <c r="I128" s="65"/>
      <c r="J128" s="65"/>
      <c r="K128" s="65"/>
      <c r="L128" s="511"/>
      <c r="M128" s="511"/>
      <c r="N128" s="511"/>
      <c r="O128" s="65"/>
      <c r="P128" s="69"/>
      <c r="Q128" s="69"/>
      <c r="R128" s="69"/>
      <c r="S128" s="69"/>
      <c r="T128" s="69"/>
      <c r="U128" s="69"/>
    </row>
    <row r="129" spans="1:21" ht="24.95" customHeight="1">
      <c r="A129" s="65"/>
      <c r="C129" s="87" t="s">
        <v>369</v>
      </c>
      <c r="D129" s="65"/>
      <c r="E129" s="65"/>
      <c r="F129" s="65"/>
      <c r="G129" s="65"/>
      <c r="H129" s="65"/>
      <c r="I129" s="65"/>
      <c r="J129" s="65"/>
      <c r="K129" s="65"/>
      <c r="L129" s="511"/>
      <c r="M129" s="511"/>
      <c r="N129" s="511"/>
      <c r="O129" s="65"/>
      <c r="P129" s="69"/>
      <c r="Q129" s="69"/>
      <c r="R129" s="69"/>
      <c r="S129" s="69"/>
      <c r="T129" s="69"/>
      <c r="U129" s="69"/>
    </row>
    <row r="130" spans="1:21" ht="24.95" customHeight="1">
      <c r="A130" s="65"/>
      <c r="B130" s="77" t="s">
        <v>260</v>
      </c>
      <c r="C130" s="87" t="s">
        <v>370</v>
      </c>
      <c r="D130" s="65"/>
      <c r="E130" s="65"/>
      <c r="F130" s="65"/>
      <c r="G130" s="65"/>
      <c r="H130" s="65"/>
      <c r="I130" s="65"/>
      <c r="J130" s="65"/>
      <c r="K130" s="65"/>
      <c r="L130" s="511"/>
      <c r="M130" s="511"/>
      <c r="N130" s="511"/>
      <c r="O130" s="65"/>
      <c r="P130" s="69"/>
      <c r="Q130" s="69"/>
      <c r="R130" s="69"/>
      <c r="S130" s="69"/>
      <c r="T130" s="69"/>
      <c r="U130" s="69"/>
    </row>
    <row r="131" spans="1:21" ht="24.95" customHeight="1">
      <c r="A131" s="65"/>
      <c r="B131" s="68"/>
      <c r="C131" s="82" t="s">
        <v>371</v>
      </c>
      <c r="D131" s="66"/>
      <c r="E131" s="66"/>
      <c r="F131" s="66"/>
      <c r="G131" s="66"/>
      <c r="H131" s="66"/>
      <c r="I131" s="66"/>
      <c r="J131" s="66"/>
      <c r="K131" s="88"/>
      <c r="L131" s="511"/>
      <c r="M131" s="511"/>
      <c r="N131" s="511"/>
      <c r="O131" s="65"/>
      <c r="P131" s="69"/>
      <c r="Q131" s="69"/>
      <c r="R131" s="69"/>
      <c r="S131" s="69"/>
      <c r="T131" s="69"/>
      <c r="U131" s="69"/>
    </row>
    <row r="132" spans="1:21" ht="24.95" customHeight="1">
      <c r="A132" s="65"/>
      <c r="C132" s="87" t="s">
        <v>372</v>
      </c>
      <c r="D132" s="65"/>
      <c r="E132" s="65"/>
      <c r="F132" s="65"/>
      <c r="G132" s="65"/>
      <c r="H132" s="65"/>
      <c r="I132" s="65"/>
      <c r="J132" s="65"/>
      <c r="K132" s="65"/>
      <c r="L132" s="511"/>
      <c r="M132" s="511"/>
      <c r="N132" s="511"/>
      <c r="O132" s="65"/>
      <c r="P132" s="69"/>
      <c r="Q132" s="69"/>
      <c r="R132" s="69"/>
      <c r="S132" s="69"/>
      <c r="T132" s="69"/>
      <c r="U132" s="69"/>
    </row>
    <row r="133" spans="1:21" ht="24.95" customHeight="1">
      <c r="A133" s="65"/>
      <c r="B133" s="77" t="s">
        <v>260</v>
      </c>
      <c r="C133" s="87" t="s">
        <v>373</v>
      </c>
      <c r="D133" s="65"/>
      <c r="E133" s="65"/>
      <c r="F133" s="65"/>
      <c r="G133" s="65"/>
      <c r="H133" s="65"/>
      <c r="I133" s="65"/>
      <c r="J133" s="65"/>
      <c r="K133" s="65"/>
      <c r="L133" s="511"/>
      <c r="M133" s="511"/>
      <c r="N133" s="511"/>
      <c r="O133" s="65"/>
      <c r="P133" s="69"/>
      <c r="Q133" s="69"/>
      <c r="R133" s="69"/>
      <c r="S133" s="69"/>
      <c r="T133" s="69"/>
      <c r="U133" s="69"/>
    </row>
    <row r="134" spans="1:21" ht="24.95" customHeight="1">
      <c r="A134" s="65"/>
      <c r="C134" s="87" t="s">
        <v>374</v>
      </c>
      <c r="D134" s="65"/>
      <c r="E134" s="65"/>
      <c r="F134" s="65"/>
      <c r="G134" s="65"/>
      <c r="H134" s="65"/>
      <c r="I134" s="65"/>
      <c r="J134" s="65"/>
      <c r="K134" s="65"/>
      <c r="L134" s="511"/>
      <c r="M134" s="511"/>
      <c r="N134" s="511"/>
      <c r="O134" s="65"/>
      <c r="P134" s="69"/>
      <c r="Q134" s="69"/>
      <c r="R134" s="69"/>
      <c r="S134" s="69"/>
      <c r="T134" s="69"/>
      <c r="U134" s="69"/>
    </row>
    <row r="135" spans="1:21" ht="24.95" customHeight="1">
      <c r="A135" s="65"/>
      <c r="C135" s="82" t="s">
        <v>375</v>
      </c>
      <c r="D135" s="66"/>
      <c r="E135" s="66"/>
      <c r="F135" s="66"/>
      <c r="G135" s="66"/>
      <c r="H135" s="66"/>
      <c r="I135" s="66"/>
      <c r="J135" s="66"/>
      <c r="K135" s="88"/>
      <c r="L135" s="511"/>
      <c r="M135" s="511"/>
      <c r="N135" s="511"/>
      <c r="O135" s="89"/>
      <c r="P135" s="69"/>
      <c r="Q135" s="69"/>
      <c r="R135" s="69"/>
      <c r="S135" s="69"/>
      <c r="T135" s="69"/>
      <c r="U135" s="69"/>
    </row>
    <row r="136" spans="1:21" ht="24.95" customHeight="1">
      <c r="A136" s="65"/>
      <c r="B136" s="65"/>
      <c r="C136" s="65"/>
      <c r="D136" s="65"/>
      <c r="E136" s="65"/>
      <c r="F136" s="65"/>
      <c r="G136" s="65"/>
      <c r="H136" s="65"/>
      <c r="I136" s="65"/>
      <c r="J136" s="65"/>
      <c r="K136" s="65"/>
      <c r="L136" s="511"/>
      <c r="M136" s="511"/>
      <c r="N136" s="511"/>
      <c r="O136" s="65"/>
      <c r="P136" s="69"/>
      <c r="Q136" s="69"/>
      <c r="R136" s="69"/>
      <c r="S136" s="69"/>
      <c r="T136" s="69"/>
      <c r="U136" s="69"/>
    </row>
    <row r="137" spans="1:21" ht="24.95" customHeight="1">
      <c r="A137" s="65"/>
      <c r="B137" s="65"/>
      <c r="C137" s="65"/>
      <c r="D137" s="65"/>
      <c r="E137" s="65"/>
      <c r="F137" s="65"/>
      <c r="G137" s="65"/>
      <c r="H137" s="65"/>
      <c r="I137" s="65"/>
      <c r="J137" s="65"/>
      <c r="K137" s="65"/>
      <c r="L137" s="511"/>
      <c r="M137" s="511"/>
      <c r="N137" s="511"/>
      <c r="O137" s="65"/>
      <c r="P137" s="69"/>
      <c r="Q137" s="69"/>
      <c r="R137" s="69"/>
      <c r="S137" s="69"/>
      <c r="T137" s="69"/>
      <c r="U137" s="69"/>
    </row>
    <row r="138" spans="1:21" ht="24.95" customHeight="1">
      <c r="A138" s="65"/>
      <c r="B138" s="65"/>
      <c r="C138" s="65"/>
      <c r="D138" s="65"/>
      <c r="E138" s="65"/>
      <c r="F138" s="65"/>
      <c r="G138" s="65"/>
      <c r="H138" s="65"/>
      <c r="I138" s="65"/>
      <c r="J138" s="65"/>
      <c r="K138" s="65"/>
      <c r="L138" s="511"/>
      <c r="M138" s="511"/>
      <c r="N138" s="511"/>
      <c r="O138" s="65"/>
      <c r="P138" s="69"/>
      <c r="Q138" s="69"/>
      <c r="R138" s="69"/>
      <c r="S138" s="69"/>
      <c r="T138" s="69"/>
      <c r="U138" s="69"/>
    </row>
    <row r="139" spans="1:21" ht="24.95" customHeight="1">
      <c r="A139" s="65"/>
      <c r="B139" s="65"/>
      <c r="C139" s="65"/>
      <c r="D139" s="65"/>
      <c r="E139" s="65"/>
      <c r="F139" s="65"/>
      <c r="G139" s="65"/>
      <c r="H139" s="65"/>
      <c r="I139" s="65"/>
      <c r="J139" s="65"/>
      <c r="K139" s="65"/>
      <c r="L139" s="511"/>
      <c r="M139" s="511"/>
      <c r="N139" s="511"/>
      <c r="O139" s="65"/>
      <c r="P139" s="69"/>
      <c r="Q139" s="69"/>
      <c r="R139" s="69"/>
      <c r="S139" s="69"/>
      <c r="T139" s="69"/>
      <c r="U139" s="69"/>
    </row>
    <row r="140" spans="1:21" ht="24.95" customHeight="1">
      <c r="A140" s="65"/>
      <c r="B140" s="65"/>
      <c r="C140" s="65"/>
      <c r="D140" s="65"/>
      <c r="E140" s="65"/>
      <c r="F140" s="65"/>
      <c r="G140" s="65"/>
      <c r="H140" s="65"/>
      <c r="I140" s="65"/>
      <c r="J140" s="65"/>
      <c r="K140" s="65"/>
      <c r="L140" s="511"/>
      <c r="M140" s="511"/>
      <c r="N140" s="511"/>
      <c r="O140" s="65"/>
      <c r="P140" s="69"/>
      <c r="Q140" s="69"/>
      <c r="R140" s="69"/>
      <c r="S140" s="69"/>
      <c r="T140" s="69"/>
      <c r="U140" s="69"/>
    </row>
    <row r="141" spans="1:21" ht="24.95" customHeight="1">
      <c r="A141" s="65"/>
      <c r="B141" s="65"/>
      <c r="C141" s="65"/>
      <c r="D141" s="65"/>
      <c r="E141" s="65"/>
      <c r="F141" s="65"/>
      <c r="G141" s="65"/>
      <c r="H141" s="65"/>
      <c r="I141" s="65"/>
      <c r="J141" s="65"/>
      <c r="K141" s="65"/>
      <c r="L141" s="511"/>
      <c r="M141" s="511"/>
      <c r="N141" s="511"/>
      <c r="O141" s="65"/>
      <c r="P141" s="69"/>
      <c r="Q141" s="65"/>
      <c r="R141" s="65"/>
      <c r="S141" s="65"/>
      <c r="T141" s="65"/>
      <c r="U141" s="65"/>
    </row>
    <row r="142" spans="1:21" ht="24.95" customHeight="1">
      <c r="A142" s="65"/>
      <c r="B142" s="66"/>
      <c r="C142" s="66"/>
      <c r="D142" s="66"/>
      <c r="E142" s="66"/>
      <c r="F142" s="66"/>
      <c r="G142" s="66"/>
      <c r="H142" s="66"/>
      <c r="I142" s="66"/>
      <c r="J142" s="66"/>
      <c r="K142" s="88"/>
      <c r="L142" s="511"/>
      <c r="M142" s="511"/>
      <c r="N142" s="511"/>
      <c r="O142" s="89"/>
      <c r="P142" s="69"/>
      <c r="Q142" s="69"/>
      <c r="R142" s="69"/>
      <c r="S142" s="69"/>
      <c r="T142" s="69"/>
      <c r="U142" s="69"/>
    </row>
    <row r="143" spans="1:21" ht="24.95" customHeight="1">
      <c r="A143" s="65"/>
      <c r="B143" s="65"/>
      <c r="C143" s="65"/>
      <c r="D143" s="65"/>
      <c r="E143" s="65"/>
      <c r="F143" s="65"/>
      <c r="G143" s="65"/>
      <c r="H143" s="65"/>
      <c r="I143" s="65"/>
      <c r="J143" s="65"/>
      <c r="K143" s="65"/>
      <c r="L143" s="65"/>
      <c r="M143" s="65"/>
      <c r="N143" s="65"/>
      <c r="O143" s="65"/>
      <c r="P143" s="65"/>
      <c r="Q143" s="65"/>
      <c r="R143" s="65"/>
      <c r="S143" s="65"/>
      <c r="T143" s="65"/>
      <c r="U143" s="65"/>
    </row>
    <row r="144" spans="1:21" ht="24.95" customHeight="1">
      <c r="A144" s="65"/>
      <c r="B144" s="512" t="s">
        <v>376</v>
      </c>
      <c r="C144" s="513"/>
      <c r="D144" s="513"/>
      <c r="E144" s="513"/>
      <c r="F144" s="513"/>
      <c r="G144" s="513"/>
      <c r="H144" s="513"/>
      <c r="I144" s="513"/>
      <c r="J144" s="513"/>
      <c r="K144" s="513"/>
      <c r="L144" s="513"/>
      <c r="M144" s="513"/>
      <c r="N144" s="513"/>
      <c r="O144" s="513"/>
      <c r="P144" s="513"/>
      <c r="Q144" s="513"/>
      <c r="R144" s="513"/>
      <c r="S144" s="513"/>
      <c r="T144" s="513"/>
      <c r="U144" s="514"/>
    </row>
    <row r="145" spans="1:21" ht="24.95" customHeight="1">
      <c r="A145" s="65"/>
      <c r="B145" s="100"/>
      <c r="C145" s="78"/>
      <c r="D145" s="78"/>
      <c r="E145" s="78"/>
      <c r="F145" s="78"/>
      <c r="G145" s="78"/>
      <c r="H145" s="78"/>
      <c r="I145" s="78"/>
      <c r="J145" s="78"/>
      <c r="K145" s="78"/>
      <c r="L145" s="78"/>
      <c r="M145" s="78"/>
      <c r="N145" s="78"/>
      <c r="O145" s="78"/>
      <c r="P145" s="78"/>
      <c r="Q145" s="78"/>
      <c r="R145" s="78"/>
      <c r="S145" s="78"/>
      <c r="T145" s="78"/>
      <c r="U145" s="79"/>
    </row>
    <row r="146" spans="1:21" ht="24.95" customHeight="1">
      <c r="A146" s="65"/>
      <c r="B146" s="100"/>
      <c r="C146" s="82"/>
      <c r="D146" s="82"/>
      <c r="E146" s="82"/>
      <c r="F146" s="82"/>
      <c r="G146" s="82"/>
      <c r="H146" s="82"/>
      <c r="I146" s="82"/>
      <c r="J146" s="82"/>
      <c r="K146" s="82"/>
      <c r="L146" s="82"/>
      <c r="M146" s="82"/>
      <c r="N146" s="78"/>
      <c r="O146" s="82"/>
      <c r="P146" s="82"/>
      <c r="Q146" s="82"/>
      <c r="R146" s="82"/>
      <c r="S146" s="82"/>
      <c r="T146" s="82"/>
      <c r="U146" s="83"/>
    </row>
    <row r="147" spans="1:21" ht="24.95" customHeight="1">
      <c r="A147" s="65"/>
      <c r="B147" s="100"/>
      <c r="C147" s="78" t="s">
        <v>377</v>
      </c>
      <c r="D147" s="78"/>
      <c r="E147" s="78"/>
      <c r="F147" s="78"/>
      <c r="G147" s="78"/>
      <c r="H147" s="78"/>
      <c r="I147" s="78"/>
      <c r="J147" s="78"/>
      <c r="K147" s="78"/>
      <c r="L147" s="78"/>
      <c r="M147" s="78"/>
      <c r="N147" s="78"/>
      <c r="O147" s="78" t="s">
        <v>377</v>
      </c>
      <c r="P147" s="78"/>
      <c r="Q147" s="78"/>
      <c r="R147" s="78"/>
      <c r="S147" s="78"/>
      <c r="T147" s="78"/>
      <c r="U147" s="79"/>
    </row>
    <row r="148" spans="1:21" ht="24.95" customHeight="1">
      <c r="A148" s="65"/>
      <c r="B148" s="100"/>
      <c r="C148" s="78" t="s">
        <v>378</v>
      </c>
      <c r="D148" s="78"/>
      <c r="E148" s="82"/>
      <c r="F148" s="82"/>
      <c r="G148" s="82"/>
      <c r="H148" s="82"/>
      <c r="I148" s="82"/>
      <c r="J148" s="82"/>
      <c r="K148" s="82"/>
      <c r="L148" s="82"/>
      <c r="M148" s="82"/>
      <c r="N148" s="78"/>
      <c r="O148" s="78" t="s">
        <v>378</v>
      </c>
      <c r="P148" s="82"/>
      <c r="Q148" s="82"/>
      <c r="R148" s="82"/>
      <c r="S148" s="82"/>
      <c r="T148" s="82"/>
      <c r="U148" s="83"/>
    </row>
    <row r="149" spans="1:21" ht="24.95" customHeight="1">
      <c r="A149" s="65"/>
      <c r="B149" s="100"/>
      <c r="C149" s="78" t="s">
        <v>379</v>
      </c>
      <c r="D149" s="78"/>
      <c r="E149" s="78"/>
      <c r="F149" s="78"/>
      <c r="G149" s="101"/>
      <c r="H149" s="101"/>
      <c r="I149" s="101"/>
      <c r="J149" s="101"/>
      <c r="K149" s="101"/>
      <c r="L149" s="101"/>
      <c r="M149" s="101"/>
      <c r="N149" s="78"/>
      <c r="O149" s="78" t="s">
        <v>379</v>
      </c>
      <c r="P149" s="78"/>
      <c r="Q149" s="101"/>
      <c r="R149" s="101"/>
      <c r="S149" s="101"/>
      <c r="T149" s="101"/>
      <c r="U149" s="102"/>
    </row>
    <row r="150" spans="1:21" ht="24.95" customHeight="1">
      <c r="A150" s="65"/>
      <c r="B150" s="100"/>
      <c r="C150" s="82"/>
      <c r="D150" s="82"/>
      <c r="E150" s="82"/>
      <c r="F150" s="82"/>
      <c r="G150" s="82"/>
      <c r="H150" s="82"/>
      <c r="I150" s="82"/>
      <c r="J150" s="82"/>
      <c r="K150" s="82"/>
      <c r="L150" s="82"/>
      <c r="M150" s="82"/>
      <c r="N150" s="78"/>
      <c r="O150" s="82"/>
      <c r="P150" s="82"/>
      <c r="Q150" s="82"/>
      <c r="R150" s="82"/>
      <c r="S150" s="82"/>
      <c r="T150" s="82"/>
      <c r="U150" s="83"/>
    </row>
    <row r="151" spans="1:21" ht="24.95" customHeight="1">
      <c r="A151" s="65"/>
      <c r="B151" s="103"/>
      <c r="C151" s="82"/>
      <c r="D151" s="82"/>
      <c r="E151" s="82"/>
      <c r="F151" s="82"/>
      <c r="G151" s="82"/>
      <c r="H151" s="82"/>
      <c r="I151" s="82"/>
      <c r="J151" s="82"/>
      <c r="K151" s="82"/>
      <c r="L151" s="82"/>
      <c r="M151" s="82"/>
      <c r="N151" s="82"/>
      <c r="O151" s="82"/>
      <c r="P151" s="82"/>
      <c r="Q151" s="82"/>
      <c r="R151" s="82"/>
      <c r="S151" s="82"/>
      <c r="T151" s="82"/>
      <c r="U151" s="83"/>
    </row>
    <row r="152" spans="1:21" ht="24.95" customHeight="1">
      <c r="A152" s="65"/>
      <c r="B152" s="100"/>
      <c r="C152" s="78"/>
      <c r="D152" s="78"/>
      <c r="E152" s="78"/>
      <c r="F152" s="78"/>
      <c r="G152" s="78"/>
      <c r="H152" s="78"/>
      <c r="I152" s="78"/>
      <c r="J152" s="78"/>
      <c r="K152" s="78"/>
      <c r="L152" s="78"/>
      <c r="M152" s="78"/>
      <c r="N152" s="78"/>
      <c r="O152" s="78"/>
      <c r="P152" s="78"/>
      <c r="Q152" s="78"/>
      <c r="R152" s="78"/>
      <c r="S152" s="78"/>
      <c r="T152" s="78"/>
      <c r="U152" s="79"/>
    </row>
    <row r="153" spans="1:21" ht="24.95" customHeight="1">
      <c r="A153" s="65"/>
      <c r="B153" s="512" t="s">
        <v>380</v>
      </c>
      <c r="C153" s="513"/>
      <c r="D153" s="513"/>
      <c r="E153" s="513"/>
      <c r="F153" s="513"/>
      <c r="G153" s="513"/>
      <c r="H153" s="513"/>
      <c r="I153" s="513"/>
      <c r="J153" s="513"/>
      <c r="K153" s="513"/>
      <c r="L153" s="513"/>
      <c r="M153" s="513"/>
      <c r="N153" s="513"/>
      <c r="O153" s="513"/>
      <c r="P153" s="513"/>
      <c r="Q153" s="513"/>
      <c r="R153" s="513"/>
      <c r="S153" s="513"/>
      <c r="T153" s="513"/>
      <c r="U153" s="514"/>
    </row>
    <row r="154" spans="1:21" ht="24.95" customHeight="1">
      <c r="A154" s="65"/>
      <c r="B154" s="100"/>
      <c r="C154" s="78"/>
      <c r="D154" s="78"/>
      <c r="E154" s="78"/>
      <c r="F154" s="78"/>
      <c r="G154" s="78"/>
      <c r="H154" s="78"/>
      <c r="I154" s="78"/>
      <c r="J154" s="78"/>
      <c r="K154" s="78"/>
      <c r="L154" s="78"/>
      <c r="M154" s="78"/>
      <c r="N154" s="78"/>
      <c r="O154" s="78"/>
      <c r="P154" s="78"/>
      <c r="Q154" s="78"/>
      <c r="R154" s="78"/>
      <c r="S154" s="78"/>
      <c r="T154" s="78"/>
      <c r="U154" s="79"/>
    </row>
    <row r="155" spans="1:21" ht="24.95" customHeight="1">
      <c r="A155" s="65"/>
      <c r="B155" s="100"/>
      <c r="C155" s="82"/>
      <c r="D155" s="82"/>
      <c r="E155" s="82"/>
      <c r="F155" s="82"/>
      <c r="G155" s="82"/>
      <c r="H155" s="82"/>
      <c r="I155" s="82"/>
      <c r="J155" s="82"/>
      <c r="K155" s="82"/>
      <c r="L155" s="82"/>
      <c r="M155" s="82"/>
      <c r="N155" s="78"/>
      <c r="O155" s="82"/>
      <c r="P155" s="82"/>
      <c r="Q155" s="82"/>
      <c r="R155" s="82"/>
      <c r="S155" s="82"/>
      <c r="T155" s="82"/>
      <c r="U155" s="83"/>
    </row>
    <row r="156" spans="1:21" ht="24.95" customHeight="1">
      <c r="A156" s="65"/>
      <c r="B156" s="100"/>
      <c r="C156" s="78" t="s">
        <v>381</v>
      </c>
      <c r="D156" s="78"/>
      <c r="E156" s="78"/>
      <c r="F156" s="78"/>
      <c r="G156" s="78"/>
      <c r="H156" s="78"/>
      <c r="I156" s="78"/>
      <c r="J156" s="78"/>
      <c r="K156" s="78"/>
      <c r="L156" s="78"/>
      <c r="M156" s="78"/>
      <c r="N156" s="78"/>
      <c r="O156" s="78" t="s">
        <v>382</v>
      </c>
      <c r="P156" s="78"/>
      <c r="Q156" s="78"/>
      <c r="R156" s="78"/>
      <c r="S156" s="78"/>
      <c r="T156" s="78"/>
      <c r="U156" s="79"/>
    </row>
    <row r="157" spans="1:21" ht="24.95" customHeight="1">
      <c r="A157" s="65"/>
      <c r="B157" s="100"/>
      <c r="C157" s="78" t="s">
        <v>378</v>
      </c>
      <c r="D157" s="78"/>
      <c r="E157" s="82"/>
      <c r="F157" s="82"/>
      <c r="G157" s="82"/>
      <c r="H157" s="82"/>
      <c r="I157" s="82"/>
      <c r="J157" s="82"/>
      <c r="K157" s="82"/>
      <c r="L157" s="82"/>
      <c r="M157" s="82"/>
      <c r="N157" s="78"/>
      <c r="O157" s="78" t="s">
        <v>378</v>
      </c>
      <c r="P157" s="78"/>
      <c r="Q157" s="82"/>
      <c r="R157" s="82"/>
      <c r="S157" s="82"/>
      <c r="T157" s="82"/>
      <c r="U157" s="83"/>
    </row>
    <row r="158" spans="1:21" ht="24.95" customHeight="1">
      <c r="A158" s="65"/>
      <c r="B158" s="100"/>
      <c r="C158" s="78" t="s">
        <v>379</v>
      </c>
      <c r="D158" s="78"/>
      <c r="E158" s="78"/>
      <c r="F158" s="78"/>
      <c r="G158" s="101"/>
      <c r="H158" s="101"/>
      <c r="I158" s="101"/>
      <c r="J158" s="101"/>
      <c r="K158" s="101"/>
      <c r="L158" s="101"/>
      <c r="M158" s="101"/>
      <c r="N158" s="78"/>
      <c r="O158" s="78" t="s">
        <v>379</v>
      </c>
      <c r="P158" s="78"/>
      <c r="Q158" s="101"/>
      <c r="R158" s="101"/>
      <c r="S158" s="101"/>
      <c r="T158" s="101"/>
      <c r="U158" s="102"/>
    </row>
    <row r="159" spans="1:21" ht="24.95" customHeight="1">
      <c r="A159" s="65"/>
      <c r="B159" s="100"/>
      <c r="C159" s="82"/>
      <c r="D159" s="82"/>
      <c r="E159" s="82"/>
      <c r="F159" s="82"/>
      <c r="G159" s="82"/>
      <c r="H159" s="82"/>
      <c r="I159" s="82"/>
      <c r="J159" s="82"/>
      <c r="K159" s="82"/>
      <c r="L159" s="82"/>
      <c r="M159" s="82"/>
      <c r="N159" s="78"/>
      <c r="O159" s="82"/>
      <c r="P159" s="82"/>
      <c r="Q159" s="82"/>
      <c r="R159" s="82"/>
      <c r="S159" s="82"/>
      <c r="T159" s="82"/>
      <c r="U159" s="83"/>
    </row>
    <row r="160" spans="1:21" ht="24.95" customHeight="1">
      <c r="A160" s="65"/>
      <c r="B160" s="100"/>
      <c r="C160" s="82"/>
      <c r="D160" s="82"/>
      <c r="E160" s="82"/>
      <c r="F160" s="82"/>
      <c r="G160" s="82"/>
      <c r="H160" s="82"/>
      <c r="I160" s="82"/>
      <c r="J160" s="82"/>
      <c r="K160" s="82"/>
      <c r="L160" s="82"/>
      <c r="M160" s="82"/>
      <c r="N160" s="82"/>
      <c r="O160" s="82"/>
      <c r="P160" s="82"/>
      <c r="Q160" s="82"/>
      <c r="R160" s="82"/>
      <c r="S160" s="82"/>
      <c r="T160" s="82"/>
      <c r="U160" s="83"/>
    </row>
    <row r="161" spans="1:23" ht="24.95" customHeight="1">
      <c r="A161" s="65"/>
      <c r="B161" s="100"/>
      <c r="C161" s="78"/>
      <c r="D161" s="78"/>
      <c r="E161" s="78"/>
      <c r="F161" s="78"/>
      <c r="G161" s="78"/>
      <c r="H161" s="78"/>
      <c r="I161" s="78"/>
      <c r="J161" s="78"/>
      <c r="K161" s="78"/>
      <c r="L161" s="78"/>
      <c r="M161" s="78"/>
      <c r="N161" s="104" t="s">
        <v>383</v>
      </c>
      <c r="O161" s="78"/>
      <c r="P161" s="78"/>
      <c r="Q161" s="78"/>
      <c r="R161" s="78"/>
      <c r="S161" s="78"/>
      <c r="T161" s="78"/>
      <c r="U161" s="79"/>
    </row>
    <row r="162" spans="1:23" ht="24.95" customHeight="1">
      <c r="A162" s="65"/>
      <c r="B162" s="100"/>
      <c r="C162" s="78"/>
      <c r="D162" s="78"/>
      <c r="E162" s="78"/>
      <c r="F162" s="78"/>
      <c r="G162" s="78"/>
      <c r="H162" s="78"/>
      <c r="I162" s="78"/>
      <c r="J162" s="78"/>
      <c r="K162" s="78"/>
      <c r="L162" s="105" t="s">
        <v>384</v>
      </c>
      <c r="M162" s="78"/>
      <c r="N162" s="78"/>
      <c r="O162" s="78"/>
      <c r="P162" s="78"/>
      <c r="Q162" s="78"/>
      <c r="R162" s="78"/>
      <c r="S162" s="78"/>
      <c r="T162" s="78"/>
      <c r="U162" s="79"/>
    </row>
    <row r="163" spans="1:23" ht="24.95" customHeight="1">
      <c r="A163" s="65"/>
      <c r="B163" s="100"/>
      <c r="C163" s="78"/>
      <c r="D163" s="78"/>
      <c r="E163" s="78"/>
      <c r="F163" s="78"/>
      <c r="G163" s="78"/>
      <c r="H163" s="78"/>
      <c r="I163" s="78"/>
      <c r="J163" s="78"/>
      <c r="K163" s="78"/>
      <c r="L163" s="78"/>
      <c r="M163" s="78"/>
      <c r="N163" s="78"/>
      <c r="O163" s="78"/>
      <c r="P163" s="78"/>
      <c r="Q163" s="78"/>
      <c r="R163" s="78"/>
      <c r="S163" s="78"/>
      <c r="T163" s="78"/>
      <c r="U163" s="79"/>
    </row>
    <row r="164" spans="1:23" ht="24.95" customHeight="1">
      <c r="A164" s="65"/>
      <c r="B164" s="100"/>
      <c r="C164" s="78" t="s">
        <v>587</v>
      </c>
      <c r="D164" s="78"/>
      <c r="E164" s="78"/>
      <c r="F164" s="78"/>
      <c r="G164" s="78"/>
      <c r="H164" s="78"/>
      <c r="I164" s="78"/>
      <c r="J164" s="78"/>
      <c r="K164" s="78"/>
      <c r="L164" s="78"/>
      <c r="M164" s="78"/>
      <c r="N164" s="78"/>
      <c r="O164" s="78" t="s">
        <v>385</v>
      </c>
      <c r="P164" s="78"/>
      <c r="Q164" s="78"/>
      <c r="R164" s="78"/>
      <c r="S164" s="78"/>
      <c r="T164" s="78"/>
      <c r="U164" s="79"/>
      <c r="V164" s="15"/>
      <c r="W164" s="15"/>
    </row>
    <row r="165" spans="1:23" ht="24.95" customHeight="1">
      <c r="A165" s="65"/>
      <c r="B165" s="100"/>
      <c r="C165" s="78" t="s">
        <v>386</v>
      </c>
      <c r="D165" s="78"/>
      <c r="E165" s="78"/>
      <c r="F165" s="78"/>
      <c r="G165" s="78"/>
      <c r="H165" s="78"/>
      <c r="I165" s="78"/>
      <c r="J165" s="78"/>
      <c r="K165" s="78"/>
      <c r="L165" s="78"/>
      <c r="M165" s="78"/>
      <c r="N165" s="78"/>
      <c r="O165" s="78" t="s">
        <v>387</v>
      </c>
      <c r="P165" s="78"/>
      <c r="Q165" s="78"/>
      <c r="R165" s="78"/>
      <c r="S165" s="78"/>
      <c r="T165" s="78"/>
      <c r="U165" s="79"/>
    </row>
    <row r="166" spans="1:23" ht="24.95" customHeight="1">
      <c r="A166" s="65"/>
      <c r="B166" s="100"/>
      <c r="C166" s="78" t="s">
        <v>388</v>
      </c>
      <c r="D166" s="78"/>
      <c r="E166" s="78"/>
      <c r="F166" s="78"/>
      <c r="G166" s="78"/>
      <c r="H166" s="78"/>
      <c r="I166" s="78"/>
      <c r="J166" s="78"/>
      <c r="K166" s="78"/>
      <c r="L166" s="78"/>
      <c r="M166" s="78"/>
      <c r="N166" s="78"/>
      <c r="O166" s="78" t="s">
        <v>389</v>
      </c>
      <c r="P166" s="78"/>
      <c r="Q166" s="78"/>
      <c r="R166" s="78"/>
      <c r="S166" s="78"/>
      <c r="T166" s="78"/>
      <c r="U166" s="79"/>
    </row>
    <row r="167" spans="1:23" ht="24.95" customHeight="1">
      <c r="A167" s="65"/>
      <c r="B167" s="103"/>
      <c r="C167" s="82"/>
      <c r="D167" s="82"/>
      <c r="E167" s="82"/>
      <c r="F167" s="82"/>
      <c r="G167" s="82"/>
      <c r="H167" s="82"/>
      <c r="I167" s="82"/>
      <c r="J167" s="82"/>
      <c r="K167" s="82"/>
      <c r="L167" s="82"/>
      <c r="M167" s="82"/>
      <c r="N167" s="82"/>
      <c r="O167" s="82"/>
      <c r="P167" s="82"/>
      <c r="Q167" s="82"/>
      <c r="R167" s="82"/>
      <c r="S167" s="82"/>
      <c r="T167" s="82"/>
      <c r="U167" s="83"/>
    </row>
    <row r="168" spans="1:23" ht="24.95" customHeight="1">
      <c r="A168" s="65"/>
      <c r="B168" s="65"/>
      <c r="C168" s="65"/>
      <c r="D168" s="65"/>
      <c r="E168" s="65"/>
      <c r="F168" s="65"/>
      <c r="G168" s="65"/>
      <c r="H168" s="65"/>
      <c r="I168" s="65"/>
      <c r="J168" s="65"/>
      <c r="K168" s="65"/>
      <c r="L168" s="65"/>
      <c r="M168" s="65"/>
      <c r="N168" s="65"/>
      <c r="O168" s="65"/>
      <c r="P168" s="65"/>
      <c r="Q168" s="65"/>
      <c r="R168" s="65"/>
      <c r="S168" s="65"/>
      <c r="T168" s="65"/>
      <c r="U168" s="65"/>
    </row>
    <row r="169" spans="1:23" ht="24.95" customHeight="1">
      <c r="A169" s="65"/>
      <c r="B169" s="65"/>
      <c r="C169" s="65"/>
      <c r="D169" s="65"/>
      <c r="E169" s="65"/>
      <c r="F169" s="65"/>
      <c r="G169" s="65"/>
      <c r="H169" s="65"/>
      <c r="I169" s="65"/>
      <c r="J169" s="65"/>
      <c r="K169" s="65"/>
      <c r="L169" s="65"/>
      <c r="M169" s="65"/>
      <c r="N169" s="65"/>
      <c r="O169" s="65"/>
      <c r="P169" s="65"/>
      <c r="Q169" s="65"/>
      <c r="R169" s="65"/>
      <c r="S169" s="65"/>
      <c r="T169" s="65"/>
      <c r="U169" s="65"/>
    </row>
    <row r="170" spans="1:23" ht="24.95" customHeight="1">
      <c r="A170" s="65"/>
      <c r="B170" s="65"/>
      <c r="C170" s="65"/>
      <c r="D170" s="65"/>
      <c r="E170" s="65"/>
      <c r="F170" s="65"/>
      <c r="G170" s="65"/>
      <c r="H170" s="65"/>
      <c r="I170" s="65"/>
      <c r="J170" s="65"/>
      <c r="K170" s="65"/>
      <c r="L170" s="65"/>
      <c r="M170" s="65"/>
      <c r="N170" s="65"/>
      <c r="O170" s="65"/>
      <c r="P170" s="65"/>
      <c r="Q170" s="65"/>
      <c r="R170" s="65"/>
      <c r="S170" s="65"/>
      <c r="T170" s="65"/>
      <c r="U170" s="65"/>
    </row>
    <row r="171" spans="1:23" ht="24.95" customHeight="1">
      <c r="A171" s="65"/>
      <c r="B171" s="65"/>
      <c r="C171" s="65"/>
      <c r="D171" s="65"/>
      <c r="E171" s="65"/>
      <c r="F171" s="65"/>
      <c r="G171" s="65"/>
      <c r="H171" s="65"/>
      <c r="I171" s="65"/>
      <c r="J171" s="65"/>
      <c r="K171" s="65"/>
      <c r="L171" s="65"/>
      <c r="M171" s="65"/>
      <c r="N171" s="65"/>
      <c r="O171" s="65"/>
      <c r="P171" s="65"/>
      <c r="Q171" s="65"/>
      <c r="R171" s="65"/>
      <c r="S171" s="65"/>
      <c r="T171" s="65"/>
      <c r="U171" s="65"/>
    </row>
    <row r="172" spans="1:23" ht="24.95" customHeight="1">
      <c r="A172" s="65"/>
      <c r="B172" s="65"/>
      <c r="C172" s="65"/>
      <c r="D172" s="65"/>
      <c r="E172" s="65"/>
      <c r="F172" s="65"/>
      <c r="G172" s="65"/>
      <c r="H172" s="65"/>
      <c r="I172" s="65"/>
      <c r="J172" s="65"/>
      <c r="K172" s="65"/>
      <c r="L172" s="65"/>
      <c r="M172" s="65"/>
      <c r="N172" s="65"/>
      <c r="O172" s="65"/>
      <c r="P172" s="65"/>
      <c r="Q172" s="65"/>
      <c r="R172" s="65"/>
      <c r="S172" s="65"/>
      <c r="T172" s="65"/>
      <c r="U172" s="65"/>
    </row>
    <row r="173" spans="1:23" ht="24.95" customHeight="1">
      <c r="A173" s="65"/>
      <c r="B173" s="65"/>
      <c r="C173" s="65"/>
      <c r="D173" s="65"/>
      <c r="E173" s="65"/>
      <c r="F173" s="65"/>
      <c r="G173" s="65"/>
      <c r="H173" s="65"/>
      <c r="I173" s="65"/>
      <c r="J173" s="65"/>
      <c r="K173" s="65"/>
      <c r="L173" s="65"/>
      <c r="M173" s="65"/>
      <c r="N173" s="65"/>
      <c r="O173" s="65"/>
      <c r="P173" s="65"/>
      <c r="Q173" s="65"/>
      <c r="R173" s="65"/>
      <c r="S173" s="65"/>
      <c r="T173" s="65"/>
      <c r="U173" s="65"/>
    </row>
    <row r="174" spans="1:23" ht="24.95" customHeight="1">
      <c r="A174" s="65"/>
      <c r="B174" s="65"/>
      <c r="C174" s="65"/>
      <c r="D174" s="65"/>
      <c r="E174" s="65"/>
      <c r="F174" s="65"/>
      <c r="G174" s="65"/>
      <c r="H174" s="65"/>
      <c r="I174" s="65"/>
      <c r="J174" s="65"/>
      <c r="K174" s="65"/>
      <c r="L174" s="65"/>
      <c r="M174" s="65"/>
      <c r="N174" s="65"/>
      <c r="O174" s="65"/>
      <c r="P174" s="65"/>
      <c r="Q174" s="65"/>
      <c r="R174" s="65"/>
      <c r="S174" s="65"/>
      <c r="T174" s="65"/>
      <c r="U174" s="65"/>
    </row>
    <row r="175" spans="1:23" ht="24.95" customHeight="1">
      <c r="A175" s="65"/>
      <c r="B175" s="65"/>
      <c r="C175" s="65"/>
      <c r="D175" s="65"/>
      <c r="E175" s="65"/>
      <c r="F175" s="65"/>
      <c r="G175" s="65"/>
      <c r="H175" s="65"/>
      <c r="I175" s="65"/>
      <c r="J175" s="65"/>
      <c r="K175" s="65"/>
      <c r="L175" s="65"/>
      <c r="M175" s="65"/>
      <c r="N175" s="65"/>
      <c r="O175" s="65"/>
      <c r="P175" s="65"/>
      <c r="Q175" s="65"/>
      <c r="R175" s="65"/>
      <c r="S175" s="65"/>
      <c r="T175" s="65"/>
      <c r="U175" s="65"/>
    </row>
    <row r="176" spans="1:23" ht="24.95" customHeight="1">
      <c r="A176" s="65"/>
      <c r="B176" s="65"/>
      <c r="C176" s="65"/>
      <c r="D176" s="65"/>
      <c r="E176" s="65"/>
      <c r="F176" s="65"/>
      <c r="G176" s="65"/>
      <c r="H176" s="65"/>
      <c r="I176" s="65"/>
      <c r="J176" s="65"/>
      <c r="K176" s="65"/>
      <c r="L176" s="65"/>
      <c r="M176" s="65"/>
      <c r="N176" s="65"/>
      <c r="O176" s="65"/>
      <c r="P176" s="65"/>
      <c r="Q176" s="65"/>
      <c r="R176" s="65"/>
      <c r="S176" s="65"/>
      <c r="T176" s="65"/>
      <c r="U176" s="65"/>
    </row>
    <row r="177" spans="1:21" ht="24.95" customHeight="1">
      <c r="A177" s="65"/>
      <c r="B177" s="65"/>
      <c r="C177" s="65"/>
      <c r="D177" s="65"/>
      <c r="E177" s="65"/>
      <c r="F177" s="65"/>
      <c r="G177" s="65"/>
      <c r="H177" s="65"/>
      <c r="I177" s="65"/>
      <c r="J177" s="65"/>
      <c r="K177" s="65"/>
      <c r="L177" s="65"/>
      <c r="M177" s="65"/>
      <c r="N177" s="65"/>
      <c r="O177" s="65"/>
      <c r="P177" s="65"/>
      <c r="Q177" s="65"/>
      <c r="R177" s="65"/>
      <c r="S177" s="65"/>
      <c r="T177" s="65"/>
      <c r="U177" s="65"/>
    </row>
    <row r="178" spans="1:21" ht="24.95" customHeight="1">
      <c r="A178" s="65"/>
      <c r="B178" s="65"/>
      <c r="C178" s="65"/>
      <c r="D178" s="65"/>
      <c r="E178" s="65"/>
      <c r="F178" s="65"/>
      <c r="G178" s="65"/>
      <c r="H178" s="65"/>
      <c r="I178" s="65"/>
      <c r="J178" s="65"/>
      <c r="K178" s="65"/>
      <c r="L178" s="65"/>
      <c r="M178" s="65"/>
      <c r="N178" s="65"/>
      <c r="O178" s="65"/>
      <c r="P178" s="65"/>
      <c r="Q178" s="65"/>
      <c r="R178" s="65"/>
      <c r="S178" s="65"/>
      <c r="T178" s="65"/>
      <c r="U178" s="65"/>
    </row>
    <row r="179" spans="1:21" ht="24.95" customHeight="1">
      <c r="A179" s="65"/>
      <c r="B179" s="65"/>
      <c r="C179" s="65"/>
      <c r="D179" s="65"/>
      <c r="E179" s="65"/>
      <c r="F179" s="65"/>
      <c r="G179" s="65"/>
      <c r="H179" s="65"/>
      <c r="I179" s="65"/>
      <c r="J179" s="65"/>
      <c r="K179" s="65"/>
      <c r="L179" s="65"/>
      <c r="M179" s="65"/>
      <c r="N179" s="65"/>
      <c r="O179" s="65"/>
      <c r="P179" s="65"/>
      <c r="Q179" s="65"/>
      <c r="R179" s="65"/>
      <c r="S179" s="65"/>
      <c r="T179" s="65"/>
      <c r="U179" s="65"/>
    </row>
    <row r="180" spans="1:21" ht="24.95" customHeight="1">
      <c r="A180" s="65"/>
      <c r="B180" s="65"/>
      <c r="C180" s="65"/>
      <c r="D180" s="65"/>
      <c r="E180" s="65"/>
      <c r="F180" s="65"/>
      <c r="G180" s="65"/>
      <c r="H180" s="65"/>
      <c r="I180" s="65"/>
      <c r="J180" s="65"/>
      <c r="K180" s="65"/>
      <c r="L180" s="65"/>
      <c r="M180" s="65"/>
      <c r="N180" s="65"/>
      <c r="O180" s="65"/>
      <c r="P180" s="65"/>
      <c r="Q180" s="65"/>
      <c r="R180" s="65"/>
      <c r="S180" s="65"/>
      <c r="T180" s="65"/>
      <c r="U180" s="65"/>
    </row>
    <row r="181" spans="1:21" ht="24.95" customHeight="1">
      <c r="A181" s="65"/>
      <c r="B181" s="65"/>
      <c r="C181" s="65"/>
      <c r="D181" s="65"/>
      <c r="E181" s="65"/>
      <c r="F181" s="65"/>
      <c r="G181" s="65"/>
      <c r="H181" s="65"/>
      <c r="I181" s="65"/>
      <c r="J181" s="65"/>
      <c r="K181" s="65"/>
      <c r="L181" s="65"/>
      <c r="M181" s="65"/>
      <c r="N181" s="65"/>
      <c r="O181" s="65"/>
      <c r="P181" s="65"/>
      <c r="Q181" s="65"/>
      <c r="R181" s="65"/>
      <c r="S181" s="65"/>
      <c r="T181" s="65"/>
      <c r="U181" s="65"/>
    </row>
    <row r="182" spans="1:21" ht="24.95" customHeight="1">
      <c r="A182" s="65"/>
      <c r="B182" s="65"/>
      <c r="C182" s="65"/>
      <c r="D182" s="65"/>
      <c r="E182" s="65"/>
      <c r="F182" s="65"/>
      <c r="G182" s="65"/>
      <c r="H182" s="65"/>
      <c r="I182" s="65"/>
      <c r="J182" s="65"/>
      <c r="K182" s="65"/>
      <c r="L182" s="65"/>
      <c r="M182" s="65"/>
      <c r="N182" s="65"/>
      <c r="O182" s="65"/>
      <c r="P182" s="65"/>
      <c r="Q182" s="65"/>
      <c r="R182" s="65"/>
      <c r="S182" s="65"/>
      <c r="T182" s="65"/>
      <c r="U182" s="65"/>
    </row>
    <row r="183" spans="1:21" ht="24.95" customHeight="1">
      <c r="A183" s="65"/>
      <c r="B183" s="65"/>
      <c r="C183" s="65"/>
      <c r="D183" s="65"/>
      <c r="E183" s="65"/>
      <c r="F183" s="65"/>
      <c r="G183" s="65"/>
      <c r="H183" s="65"/>
      <c r="I183" s="65"/>
      <c r="J183" s="65"/>
      <c r="K183" s="65"/>
      <c r="L183" s="65"/>
      <c r="M183" s="65"/>
      <c r="N183" s="65"/>
      <c r="O183" s="65"/>
      <c r="P183" s="65"/>
      <c r="Q183" s="65"/>
      <c r="R183" s="65"/>
      <c r="S183" s="65"/>
      <c r="T183" s="65"/>
      <c r="U183" s="65"/>
    </row>
    <row r="184" spans="1:21" ht="24.95" customHeight="1">
      <c r="A184" s="65"/>
      <c r="B184" s="65"/>
      <c r="C184" s="65"/>
      <c r="D184" s="65"/>
      <c r="E184" s="65"/>
      <c r="F184" s="65"/>
      <c r="G184" s="65"/>
      <c r="H184" s="65"/>
      <c r="I184" s="65"/>
      <c r="J184" s="65"/>
      <c r="K184" s="65"/>
      <c r="L184" s="65"/>
      <c r="M184" s="65"/>
      <c r="N184" s="65"/>
      <c r="O184" s="65"/>
      <c r="P184" s="65"/>
      <c r="Q184" s="65"/>
      <c r="R184" s="65"/>
      <c r="S184" s="65"/>
      <c r="T184" s="65"/>
      <c r="U184" s="65"/>
    </row>
    <row r="185" spans="1:21" ht="24.95" customHeight="1">
      <c r="A185" s="65"/>
      <c r="B185" s="65"/>
      <c r="C185" s="65"/>
      <c r="D185" s="65"/>
      <c r="E185" s="65"/>
      <c r="F185" s="65"/>
      <c r="G185" s="65"/>
      <c r="H185" s="65"/>
      <c r="I185" s="65"/>
      <c r="J185" s="65"/>
      <c r="K185" s="65"/>
      <c r="L185" s="65"/>
      <c r="M185" s="65"/>
      <c r="N185" s="65"/>
      <c r="O185" s="65"/>
      <c r="P185" s="65"/>
      <c r="Q185" s="65"/>
      <c r="R185" s="65"/>
      <c r="S185" s="65"/>
      <c r="T185" s="65"/>
      <c r="U185" s="65"/>
    </row>
    <row r="186" spans="1:21" ht="24.95" customHeight="1">
      <c r="A186" s="65"/>
      <c r="B186" s="65"/>
      <c r="C186" s="65"/>
      <c r="D186" s="65"/>
      <c r="E186" s="65"/>
      <c r="F186" s="65"/>
      <c r="G186" s="65"/>
      <c r="H186" s="65"/>
      <c r="I186" s="65"/>
      <c r="J186" s="65"/>
      <c r="K186" s="65"/>
      <c r="L186" s="65"/>
      <c r="M186" s="65"/>
      <c r="N186" s="65"/>
      <c r="O186" s="65"/>
      <c r="P186" s="65"/>
      <c r="Q186" s="65"/>
      <c r="R186" s="65"/>
      <c r="S186" s="65"/>
      <c r="T186" s="65"/>
      <c r="U186" s="65"/>
    </row>
    <row r="187" spans="1:21" ht="24.95" customHeight="1">
      <c r="A187" s="65"/>
      <c r="B187" s="65"/>
      <c r="C187" s="65"/>
      <c r="D187" s="65"/>
      <c r="E187" s="65"/>
      <c r="F187" s="65"/>
      <c r="G187" s="65"/>
      <c r="H187" s="65"/>
      <c r="I187" s="65"/>
      <c r="J187" s="65"/>
      <c r="K187" s="65"/>
      <c r="L187" s="65"/>
      <c r="M187" s="65"/>
      <c r="N187" s="65"/>
      <c r="O187" s="65"/>
      <c r="P187" s="65"/>
      <c r="Q187" s="65"/>
      <c r="R187" s="65"/>
      <c r="S187" s="65"/>
      <c r="T187" s="65"/>
      <c r="U187" s="65"/>
    </row>
    <row r="188" spans="1:21" ht="24.95" customHeight="1">
      <c r="A188" s="65"/>
      <c r="B188" s="65"/>
      <c r="C188" s="65"/>
      <c r="D188" s="65"/>
      <c r="E188" s="65"/>
      <c r="F188" s="65"/>
      <c r="G188" s="65"/>
      <c r="H188" s="65"/>
      <c r="I188" s="65"/>
      <c r="J188" s="65"/>
      <c r="K188" s="65"/>
      <c r="L188" s="65"/>
      <c r="M188" s="65"/>
      <c r="N188" s="65"/>
      <c r="O188" s="65"/>
      <c r="P188" s="65"/>
      <c r="Q188" s="65"/>
      <c r="R188" s="65"/>
      <c r="S188" s="65"/>
      <c r="T188" s="65"/>
      <c r="U188" s="65"/>
    </row>
    <row r="189" spans="1:21" ht="24.95" customHeight="1">
      <c r="A189" s="65"/>
      <c r="B189" s="65"/>
      <c r="C189" s="65"/>
      <c r="D189" s="65"/>
      <c r="E189" s="65"/>
      <c r="F189" s="65"/>
      <c r="G189" s="65"/>
      <c r="H189" s="65"/>
      <c r="I189" s="65"/>
      <c r="J189" s="65"/>
      <c r="K189" s="65"/>
      <c r="L189" s="65"/>
      <c r="M189" s="65"/>
      <c r="N189" s="65"/>
      <c r="O189" s="65"/>
      <c r="P189" s="65"/>
      <c r="Q189" s="65"/>
      <c r="R189" s="65"/>
      <c r="S189" s="65"/>
      <c r="T189" s="65"/>
      <c r="U189" s="65"/>
    </row>
    <row r="190" spans="1:21" ht="24.95" customHeight="1">
      <c r="A190" s="65"/>
      <c r="B190" s="65"/>
      <c r="C190" s="65"/>
      <c r="D190" s="65"/>
      <c r="E190" s="65"/>
      <c r="F190" s="65"/>
      <c r="G190" s="65"/>
      <c r="H190" s="65"/>
      <c r="I190" s="65"/>
      <c r="J190" s="65"/>
      <c r="K190" s="65"/>
      <c r="L190" s="65"/>
      <c r="M190" s="65"/>
      <c r="N190" s="65"/>
      <c r="O190" s="65"/>
      <c r="P190" s="65"/>
      <c r="Q190" s="65"/>
      <c r="R190" s="65"/>
      <c r="S190" s="65"/>
      <c r="T190" s="65"/>
      <c r="U190" s="65"/>
    </row>
    <row r="191" spans="1:21" ht="24.95" customHeight="1">
      <c r="A191" s="65"/>
      <c r="B191" s="65"/>
      <c r="C191" s="65"/>
      <c r="D191" s="65"/>
      <c r="E191" s="65"/>
      <c r="F191" s="65"/>
      <c r="G191" s="65"/>
      <c r="H191" s="65"/>
      <c r="I191" s="65"/>
      <c r="J191" s="65"/>
      <c r="K191" s="65"/>
      <c r="L191" s="65"/>
      <c r="M191" s="65"/>
      <c r="N191" s="65"/>
      <c r="O191" s="65"/>
      <c r="P191" s="65"/>
      <c r="Q191" s="65"/>
      <c r="R191" s="65"/>
      <c r="S191" s="65"/>
      <c r="T191" s="65"/>
      <c r="U191" s="65"/>
    </row>
    <row r="192" spans="1:21" ht="24.95" customHeight="1">
      <c r="A192" s="65"/>
      <c r="B192" s="65"/>
      <c r="C192" s="65"/>
      <c r="D192" s="65"/>
      <c r="E192" s="65"/>
      <c r="F192" s="65"/>
      <c r="G192" s="65"/>
      <c r="H192" s="65"/>
      <c r="I192" s="65"/>
      <c r="J192" s="65"/>
      <c r="K192" s="65"/>
      <c r="L192" s="65"/>
      <c r="M192" s="65"/>
      <c r="N192" s="65"/>
      <c r="O192" s="65"/>
      <c r="P192" s="65"/>
      <c r="Q192" s="65"/>
      <c r="R192" s="65"/>
      <c r="S192" s="65"/>
      <c r="T192" s="65"/>
      <c r="U192" s="65"/>
    </row>
    <row r="193" spans="1:21" ht="24.95" customHeight="1">
      <c r="A193" s="65"/>
      <c r="B193" s="65"/>
      <c r="C193" s="65"/>
      <c r="D193" s="65"/>
      <c r="E193" s="65"/>
      <c r="F193" s="65"/>
      <c r="G193" s="65"/>
      <c r="H193" s="65"/>
      <c r="I193" s="65"/>
      <c r="J193" s="65"/>
      <c r="K193" s="65"/>
      <c r="L193" s="65"/>
      <c r="M193" s="65"/>
      <c r="N193" s="65"/>
      <c r="O193" s="65"/>
      <c r="P193" s="65"/>
      <c r="Q193" s="65"/>
      <c r="R193" s="65"/>
      <c r="S193" s="65"/>
      <c r="T193" s="65"/>
      <c r="U193" s="65"/>
    </row>
    <row r="194" spans="1:21" ht="24.95" customHeight="1">
      <c r="A194" s="65"/>
      <c r="B194" s="65"/>
      <c r="C194" s="65"/>
      <c r="D194" s="65"/>
      <c r="E194" s="65"/>
      <c r="F194" s="65"/>
      <c r="G194" s="65"/>
      <c r="H194" s="65"/>
      <c r="I194" s="65"/>
      <c r="J194" s="65"/>
      <c r="K194" s="65"/>
      <c r="L194" s="65"/>
      <c r="M194" s="65"/>
      <c r="N194" s="65"/>
      <c r="O194" s="65"/>
      <c r="P194" s="65"/>
      <c r="Q194" s="65"/>
      <c r="R194" s="65"/>
      <c r="S194" s="65"/>
      <c r="T194" s="65"/>
      <c r="U194" s="65"/>
    </row>
    <row r="195" spans="1:21" ht="24.95" customHeight="1">
      <c r="A195" s="65"/>
      <c r="B195" s="65"/>
      <c r="C195" s="65"/>
      <c r="D195" s="65"/>
      <c r="E195" s="65"/>
      <c r="F195" s="65"/>
      <c r="G195" s="65"/>
      <c r="H195" s="65"/>
      <c r="I195" s="65"/>
      <c r="J195" s="65"/>
      <c r="K195" s="65"/>
      <c r="L195" s="65"/>
      <c r="M195" s="65"/>
      <c r="N195" s="65"/>
      <c r="O195" s="65"/>
      <c r="P195" s="65"/>
      <c r="Q195" s="65"/>
      <c r="R195" s="65"/>
      <c r="S195" s="65"/>
      <c r="T195" s="65"/>
      <c r="U195" s="65"/>
    </row>
    <row r="196" spans="1:21" ht="24.95" customHeight="1">
      <c r="A196" s="65"/>
      <c r="B196" s="65"/>
      <c r="C196" s="65"/>
      <c r="D196" s="65"/>
      <c r="E196" s="65"/>
      <c r="F196" s="65"/>
      <c r="G196" s="65"/>
      <c r="H196" s="65"/>
      <c r="I196" s="65"/>
      <c r="J196" s="65"/>
      <c r="K196" s="65"/>
      <c r="L196" s="65"/>
      <c r="M196" s="65"/>
      <c r="N196" s="65"/>
      <c r="O196" s="65"/>
      <c r="P196" s="65"/>
      <c r="Q196" s="65"/>
      <c r="R196" s="65"/>
      <c r="S196" s="65"/>
      <c r="T196" s="65"/>
      <c r="U196" s="65"/>
    </row>
    <row r="197" spans="1:21" ht="24.95" customHeight="1">
      <c r="A197" s="65"/>
      <c r="B197" s="65"/>
      <c r="C197" s="65"/>
      <c r="D197" s="65"/>
      <c r="E197" s="65"/>
      <c r="F197" s="65"/>
      <c r="G197" s="65"/>
      <c r="H197" s="65"/>
      <c r="I197" s="65"/>
      <c r="J197" s="65"/>
      <c r="K197" s="65"/>
      <c r="L197" s="65"/>
      <c r="M197" s="65"/>
      <c r="N197" s="65"/>
      <c r="O197" s="65"/>
      <c r="P197" s="65"/>
      <c r="Q197" s="65"/>
      <c r="R197" s="65"/>
      <c r="S197" s="65"/>
      <c r="T197" s="65"/>
      <c r="U197" s="65"/>
    </row>
    <row r="198" spans="1:21" ht="24.95" customHeight="1">
      <c r="A198" s="65"/>
      <c r="B198" s="65"/>
      <c r="C198" s="65"/>
      <c r="D198" s="65"/>
      <c r="E198" s="65"/>
      <c r="F198" s="65"/>
      <c r="G198" s="65"/>
      <c r="H198" s="65"/>
      <c r="I198" s="65"/>
      <c r="J198" s="65"/>
      <c r="K198" s="65"/>
      <c r="L198" s="65"/>
      <c r="M198" s="65"/>
      <c r="N198" s="65"/>
      <c r="O198" s="65"/>
      <c r="P198" s="65"/>
      <c r="Q198" s="65"/>
      <c r="R198" s="65"/>
      <c r="S198" s="65"/>
      <c r="T198" s="65"/>
      <c r="U198" s="65"/>
    </row>
    <row r="199" spans="1:21" ht="24.95" customHeight="1">
      <c r="A199" s="65"/>
      <c r="B199" s="65"/>
      <c r="C199" s="65"/>
      <c r="D199" s="65"/>
      <c r="E199" s="65"/>
      <c r="F199" s="65"/>
      <c r="G199" s="65"/>
      <c r="H199" s="65"/>
      <c r="I199" s="65"/>
      <c r="J199" s="65"/>
      <c r="K199" s="65"/>
      <c r="L199" s="65"/>
      <c r="M199" s="65"/>
      <c r="N199" s="65"/>
      <c r="O199" s="65"/>
      <c r="P199" s="65"/>
      <c r="Q199" s="65"/>
      <c r="R199" s="65"/>
      <c r="S199" s="65"/>
      <c r="T199" s="65"/>
      <c r="U199" s="65"/>
    </row>
    <row r="200" spans="1:21" ht="24.95" customHeight="1">
      <c r="A200" s="65"/>
      <c r="B200" s="65"/>
      <c r="C200" s="65"/>
      <c r="D200" s="65"/>
      <c r="E200" s="65"/>
      <c r="F200" s="65"/>
      <c r="G200" s="65"/>
      <c r="H200" s="65"/>
      <c r="I200" s="65"/>
      <c r="J200" s="65"/>
      <c r="K200" s="65"/>
      <c r="L200" s="65"/>
      <c r="M200" s="65"/>
      <c r="N200" s="65"/>
      <c r="O200" s="65"/>
      <c r="P200" s="65"/>
      <c r="Q200" s="65"/>
      <c r="R200" s="65"/>
      <c r="S200" s="65"/>
      <c r="T200" s="65"/>
      <c r="U200" s="65"/>
    </row>
    <row r="201" spans="1:21" ht="24.95" customHeight="1">
      <c r="A201" s="65"/>
      <c r="B201" s="65"/>
      <c r="C201" s="65"/>
      <c r="D201" s="65"/>
      <c r="E201" s="65"/>
      <c r="F201" s="65"/>
      <c r="G201" s="65"/>
      <c r="H201" s="65"/>
      <c r="I201" s="65"/>
      <c r="J201" s="65"/>
      <c r="K201" s="65"/>
      <c r="L201" s="65"/>
      <c r="M201" s="65"/>
      <c r="N201" s="65"/>
      <c r="O201" s="65"/>
      <c r="P201" s="65"/>
      <c r="Q201" s="65"/>
      <c r="R201" s="65"/>
      <c r="S201" s="65"/>
      <c r="T201" s="65"/>
      <c r="U201" s="65"/>
    </row>
    <row r="202" spans="1:21" ht="24.95" customHeight="1">
      <c r="A202" s="65"/>
      <c r="B202" s="65"/>
      <c r="C202" s="65"/>
      <c r="D202" s="65"/>
      <c r="E202" s="65"/>
      <c r="F202" s="65"/>
      <c r="G202" s="65"/>
      <c r="H202" s="65"/>
      <c r="I202" s="65"/>
      <c r="J202" s="65"/>
      <c r="K202" s="65"/>
      <c r="L202" s="65"/>
      <c r="M202" s="65"/>
      <c r="N202" s="65"/>
      <c r="O202" s="65"/>
      <c r="P202" s="65"/>
      <c r="Q202" s="65"/>
      <c r="R202" s="65"/>
      <c r="S202" s="65"/>
      <c r="T202" s="65"/>
      <c r="U202" s="65"/>
    </row>
    <row r="203" spans="1:21" ht="24.95" customHeight="1">
      <c r="A203" s="65"/>
      <c r="B203" s="65"/>
      <c r="C203" s="65"/>
      <c r="D203" s="65"/>
      <c r="E203" s="65"/>
      <c r="F203" s="65"/>
      <c r="G203" s="65"/>
      <c r="H203" s="65"/>
      <c r="I203" s="65"/>
      <c r="J203" s="65"/>
      <c r="K203" s="65"/>
      <c r="L203" s="65"/>
      <c r="M203" s="65"/>
      <c r="N203" s="65"/>
      <c r="O203" s="65"/>
      <c r="P203" s="65"/>
      <c r="Q203" s="65"/>
      <c r="R203" s="65"/>
      <c r="S203" s="65"/>
      <c r="T203" s="65"/>
      <c r="U203" s="65"/>
    </row>
    <row r="204" spans="1:21" ht="24.95" customHeight="1">
      <c r="A204" s="65"/>
      <c r="B204" s="65"/>
      <c r="C204" s="65"/>
      <c r="D204" s="65"/>
      <c r="E204" s="65"/>
      <c r="F204" s="65"/>
      <c r="G204" s="65"/>
      <c r="H204" s="65"/>
      <c r="I204" s="65"/>
      <c r="J204" s="65"/>
      <c r="K204" s="65"/>
      <c r="L204" s="65"/>
      <c r="M204" s="65"/>
      <c r="N204" s="65"/>
      <c r="O204" s="65"/>
      <c r="P204" s="65"/>
      <c r="Q204" s="65"/>
      <c r="R204" s="65"/>
      <c r="S204" s="65"/>
      <c r="T204" s="65"/>
      <c r="U204" s="65"/>
    </row>
    <row r="205" spans="1:21" ht="24.95" customHeight="1">
      <c r="A205" s="65"/>
      <c r="B205" s="65"/>
      <c r="C205" s="65"/>
      <c r="D205" s="65"/>
      <c r="E205" s="65"/>
      <c r="F205" s="65"/>
      <c r="G205" s="65"/>
      <c r="H205" s="65"/>
      <c r="I205" s="65"/>
      <c r="J205" s="65"/>
      <c r="K205" s="65"/>
      <c r="L205" s="65"/>
      <c r="M205" s="65"/>
      <c r="N205" s="65"/>
      <c r="O205" s="65"/>
      <c r="P205" s="65"/>
      <c r="Q205" s="65"/>
      <c r="R205" s="65"/>
      <c r="S205" s="65"/>
      <c r="T205" s="65"/>
      <c r="U205" s="65"/>
    </row>
    <row r="206" spans="1:21" ht="24.95" customHeight="1">
      <c r="A206" s="65"/>
      <c r="B206" s="65"/>
      <c r="C206" s="65"/>
      <c r="D206" s="65"/>
      <c r="E206" s="65"/>
      <c r="F206" s="65"/>
      <c r="G206" s="65"/>
      <c r="H206" s="65"/>
      <c r="I206" s="65"/>
      <c r="J206" s="65"/>
      <c r="K206" s="65"/>
      <c r="L206" s="65"/>
      <c r="M206" s="65"/>
      <c r="N206" s="65"/>
      <c r="O206" s="65"/>
      <c r="P206" s="65"/>
      <c r="Q206" s="65"/>
      <c r="R206" s="65"/>
      <c r="S206" s="65"/>
      <c r="T206" s="65"/>
      <c r="U206" s="65"/>
    </row>
    <row r="207" spans="1:21" ht="24.95" customHeight="1">
      <c r="A207" s="65"/>
      <c r="B207" s="65"/>
      <c r="C207" s="65"/>
      <c r="D207" s="65"/>
      <c r="E207" s="65"/>
      <c r="F207" s="65"/>
      <c r="G207" s="65"/>
      <c r="H207" s="65"/>
      <c r="I207" s="65"/>
      <c r="J207" s="65"/>
      <c r="K207" s="65"/>
      <c r="L207" s="65"/>
      <c r="M207" s="65"/>
      <c r="N207" s="65"/>
      <c r="O207" s="65"/>
      <c r="P207" s="65"/>
      <c r="Q207" s="65"/>
      <c r="R207" s="65"/>
      <c r="S207" s="65"/>
      <c r="T207" s="65"/>
      <c r="U207" s="65"/>
    </row>
    <row r="208" spans="1:21" ht="24.95" customHeight="1">
      <c r="A208" s="65"/>
      <c r="B208" s="65"/>
      <c r="C208" s="65"/>
      <c r="D208" s="65"/>
      <c r="E208" s="65"/>
      <c r="F208" s="65"/>
      <c r="G208" s="65"/>
      <c r="H208" s="65"/>
      <c r="I208" s="65"/>
      <c r="J208" s="65"/>
      <c r="K208" s="65"/>
      <c r="L208" s="65"/>
      <c r="M208" s="65"/>
      <c r="N208" s="65"/>
      <c r="O208" s="65"/>
      <c r="P208" s="65"/>
      <c r="Q208" s="65"/>
      <c r="R208" s="65"/>
      <c r="S208" s="65"/>
      <c r="T208" s="65"/>
      <c r="U208" s="65"/>
    </row>
    <row r="209" spans="1:21" ht="24.95" customHeight="1">
      <c r="A209" s="65"/>
      <c r="B209" s="65"/>
      <c r="C209" s="65"/>
      <c r="D209" s="65"/>
      <c r="E209" s="65"/>
      <c r="F209" s="65"/>
      <c r="G209" s="65"/>
      <c r="H209" s="65"/>
      <c r="I209" s="65"/>
      <c r="J209" s="65"/>
      <c r="K209" s="65"/>
      <c r="L209" s="65"/>
      <c r="M209" s="65"/>
      <c r="N209" s="65"/>
      <c r="O209" s="65"/>
      <c r="P209" s="65"/>
      <c r="Q209" s="65"/>
      <c r="R209" s="65"/>
      <c r="S209" s="65"/>
      <c r="T209" s="65"/>
      <c r="U209" s="65"/>
    </row>
    <row r="210" spans="1:21" ht="24.95" customHeight="1">
      <c r="A210" s="65"/>
      <c r="B210" s="65"/>
      <c r="C210" s="65"/>
      <c r="D210" s="65"/>
      <c r="E210" s="65"/>
      <c r="F210" s="65"/>
      <c r="G210" s="65"/>
      <c r="H210" s="65"/>
      <c r="I210" s="65"/>
      <c r="J210" s="65"/>
      <c r="K210" s="65"/>
      <c r="L210" s="65"/>
      <c r="M210" s="65"/>
      <c r="N210" s="65"/>
      <c r="O210" s="65"/>
      <c r="P210" s="65"/>
      <c r="Q210" s="65"/>
      <c r="R210" s="65"/>
      <c r="S210" s="65"/>
      <c r="T210" s="65"/>
      <c r="U210" s="65"/>
    </row>
    <row r="211" spans="1:21" ht="24.95" customHeight="1">
      <c r="A211" s="65"/>
      <c r="B211" s="65"/>
      <c r="C211" s="65"/>
      <c r="D211" s="65"/>
      <c r="E211" s="65"/>
      <c r="F211" s="65"/>
      <c r="G211" s="65"/>
      <c r="H211" s="65"/>
      <c r="I211" s="65"/>
      <c r="J211" s="65"/>
      <c r="K211" s="65"/>
      <c r="L211" s="65"/>
      <c r="M211" s="65"/>
      <c r="N211" s="65"/>
      <c r="O211" s="65"/>
      <c r="P211" s="65"/>
      <c r="Q211" s="65"/>
      <c r="R211" s="65"/>
      <c r="S211" s="65"/>
      <c r="T211" s="65"/>
      <c r="U211" s="65"/>
    </row>
    <row r="212" spans="1:21" ht="24.95" customHeight="1">
      <c r="A212" s="65"/>
      <c r="B212" s="65"/>
      <c r="C212" s="65"/>
      <c r="D212" s="65"/>
      <c r="E212" s="65"/>
      <c r="F212" s="65"/>
      <c r="G212" s="65"/>
      <c r="H212" s="65"/>
      <c r="I212" s="65"/>
      <c r="J212" s="65"/>
      <c r="K212" s="65"/>
      <c r="L212" s="65"/>
      <c r="M212" s="65"/>
      <c r="N212" s="65"/>
      <c r="O212" s="65"/>
      <c r="P212" s="65"/>
      <c r="Q212" s="65"/>
      <c r="R212" s="65"/>
      <c r="S212" s="65"/>
      <c r="T212" s="65"/>
      <c r="U212" s="65"/>
    </row>
    <row r="213" spans="1:21" ht="24.95" customHeight="1">
      <c r="A213" s="65"/>
      <c r="B213" s="65"/>
      <c r="C213" s="65"/>
      <c r="D213" s="65"/>
      <c r="E213" s="65"/>
      <c r="F213" s="65"/>
      <c r="G213" s="65"/>
      <c r="H213" s="65"/>
      <c r="I213" s="65"/>
      <c r="J213" s="65"/>
      <c r="K213" s="65"/>
      <c r="L213" s="65"/>
      <c r="M213" s="65"/>
      <c r="N213" s="65"/>
      <c r="O213" s="65"/>
      <c r="P213" s="65"/>
      <c r="Q213" s="65"/>
      <c r="R213" s="65"/>
      <c r="S213" s="65"/>
      <c r="T213" s="65"/>
      <c r="U213" s="65"/>
    </row>
    <row r="214" spans="1:21" ht="24.95" customHeight="1">
      <c r="A214" s="65"/>
      <c r="B214" s="65"/>
      <c r="C214" s="65"/>
      <c r="D214" s="65"/>
      <c r="E214" s="65"/>
      <c r="F214" s="65"/>
      <c r="G214" s="65"/>
      <c r="H214" s="65"/>
      <c r="I214" s="65"/>
      <c r="J214" s="65"/>
      <c r="K214" s="65"/>
      <c r="L214" s="65"/>
      <c r="M214" s="65"/>
      <c r="N214" s="65"/>
      <c r="O214" s="65"/>
      <c r="P214" s="65"/>
      <c r="Q214" s="65"/>
      <c r="R214" s="65"/>
      <c r="S214" s="65"/>
      <c r="T214" s="65"/>
      <c r="U214" s="65"/>
    </row>
    <row r="215" spans="1:21" ht="24.95" customHeight="1">
      <c r="A215" s="65"/>
      <c r="B215" s="65"/>
      <c r="C215" s="65"/>
      <c r="D215" s="65"/>
      <c r="E215" s="65"/>
      <c r="F215" s="65"/>
      <c r="G215" s="65"/>
      <c r="H215" s="65"/>
      <c r="I215" s="65"/>
      <c r="J215" s="65"/>
      <c r="K215" s="65"/>
      <c r="L215" s="65"/>
      <c r="M215" s="65"/>
      <c r="N215" s="65"/>
      <c r="O215" s="65"/>
      <c r="P215" s="65"/>
      <c r="Q215" s="65"/>
      <c r="R215" s="65"/>
      <c r="S215" s="65"/>
      <c r="T215" s="65"/>
      <c r="U215" s="65"/>
    </row>
    <row r="216" spans="1:21" ht="24.95" customHeight="1">
      <c r="A216" s="65"/>
      <c r="B216" s="65"/>
      <c r="C216" s="65"/>
      <c r="D216" s="65"/>
      <c r="E216" s="65"/>
      <c r="F216" s="65"/>
      <c r="G216" s="65"/>
      <c r="H216" s="65"/>
      <c r="I216" s="65"/>
      <c r="J216" s="65"/>
      <c r="K216" s="65"/>
      <c r="L216" s="65"/>
      <c r="M216" s="65"/>
      <c r="N216" s="65"/>
      <c r="O216" s="65"/>
      <c r="P216" s="65"/>
      <c r="Q216" s="65"/>
      <c r="R216" s="65"/>
      <c r="S216" s="65"/>
      <c r="T216" s="65"/>
      <c r="U216" s="65"/>
    </row>
    <row r="217" spans="1:21" ht="24.95" customHeight="1">
      <c r="A217" s="65"/>
      <c r="B217" s="65"/>
      <c r="C217" s="65"/>
      <c r="D217" s="65"/>
      <c r="E217" s="65"/>
      <c r="F217" s="65"/>
      <c r="G217" s="65"/>
      <c r="H217" s="65"/>
      <c r="I217" s="65"/>
      <c r="J217" s="65"/>
      <c r="K217" s="65"/>
      <c r="L217" s="65"/>
      <c r="M217" s="65"/>
      <c r="N217" s="65"/>
      <c r="O217" s="65"/>
      <c r="P217" s="65"/>
      <c r="Q217" s="65"/>
      <c r="R217" s="65"/>
      <c r="S217" s="65"/>
      <c r="T217" s="65"/>
      <c r="U217" s="65"/>
    </row>
    <row r="218" spans="1:21" ht="24.95" customHeight="1">
      <c r="A218" s="65"/>
      <c r="B218" s="65"/>
      <c r="C218" s="65"/>
      <c r="D218" s="65"/>
      <c r="E218" s="65"/>
      <c r="F218" s="65"/>
      <c r="G218" s="65"/>
      <c r="H218" s="65"/>
      <c r="I218" s="65"/>
      <c r="J218" s="65"/>
      <c r="K218" s="65"/>
      <c r="L218" s="65"/>
      <c r="M218" s="65"/>
      <c r="N218" s="65"/>
      <c r="O218" s="65"/>
      <c r="P218" s="65"/>
      <c r="Q218" s="65"/>
      <c r="R218" s="65"/>
      <c r="S218" s="65"/>
      <c r="T218" s="65"/>
      <c r="U218" s="65"/>
    </row>
    <row r="219" spans="1:21" ht="24.95" customHeight="1">
      <c r="A219" s="65"/>
      <c r="B219" s="65"/>
      <c r="C219" s="65"/>
      <c r="D219" s="65"/>
      <c r="E219" s="65"/>
      <c r="F219" s="65"/>
      <c r="G219" s="65"/>
      <c r="H219" s="65"/>
      <c r="I219" s="65"/>
      <c r="J219" s="65"/>
      <c r="K219" s="65"/>
      <c r="L219" s="65"/>
      <c r="M219" s="65"/>
      <c r="N219" s="65"/>
      <c r="O219" s="65"/>
      <c r="P219" s="65"/>
      <c r="Q219" s="65"/>
      <c r="R219" s="65"/>
      <c r="S219" s="65"/>
      <c r="T219" s="65"/>
      <c r="U219" s="65"/>
    </row>
    <row r="220" spans="1:21" ht="24.95" customHeight="1">
      <c r="A220" s="65"/>
      <c r="B220" s="65"/>
      <c r="C220" s="65"/>
      <c r="D220" s="65"/>
      <c r="E220" s="65"/>
      <c r="F220" s="65"/>
      <c r="G220" s="65"/>
      <c r="H220" s="65"/>
      <c r="I220" s="65"/>
      <c r="J220" s="65"/>
      <c r="K220" s="65"/>
      <c r="L220" s="65"/>
      <c r="M220" s="65"/>
      <c r="N220" s="65"/>
      <c r="O220" s="65"/>
      <c r="P220" s="65"/>
      <c r="Q220" s="65"/>
      <c r="R220" s="65"/>
      <c r="S220" s="65"/>
      <c r="T220" s="65"/>
      <c r="U220" s="65"/>
    </row>
    <row r="221" spans="1:21" ht="24.95" customHeight="1">
      <c r="A221" s="65"/>
      <c r="B221" s="65"/>
      <c r="C221" s="65"/>
      <c r="D221" s="65"/>
      <c r="E221" s="65"/>
      <c r="F221" s="65"/>
      <c r="G221" s="65"/>
      <c r="H221" s="65"/>
      <c r="I221" s="65"/>
      <c r="J221" s="65"/>
      <c r="K221" s="65"/>
      <c r="L221" s="65"/>
      <c r="M221" s="65"/>
      <c r="N221" s="65"/>
      <c r="O221" s="65"/>
      <c r="P221" s="65"/>
      <c r="Q221" s="65"/>
      <c r="R221" s="65"/>
      <c r="S221" s="65"/>
      <c r="T221" s="65"/>
      <c r="U221" s="65"/>
    </row>
    <row r="222" spans="1:21" ht="24.95" customHeight="1">
      <c r="A222" s="65"/>
      <c r="B222" s="65"/>
      <c r="C222" s="65"/>
      <c r="D222" s="65"/>
      <c r="E222" s="65"/>
      <c r="F222" s="65"/>
      <c r="G222" s="65"/>
      <c r="H222" s="65"/>
      <c r="I222" s="65"/>
      <c r="J222" s="65"/>
      <c r="K222" s="65"/>
      <c r="L222" s="65"/>
      <c r="M222" s="65"/>
      <c r="N222" s="65"/>
      <c r="O222" s="65"/>
      <c r="P222" s="65"/>
      <c r="Q222" s="65"/>
      <c r="R222" s="65"/>
      <c r="S222" s="65"/>
      <c r="T222" s="65"/>
      <c r="U222" s="65"/>
    </row>
    <row r="223" spans="1:21" ht="24.95" customHeight="1">
      <c r="A223" s="65"/>
      <c r="B223" s="65"/>
      <c r="C223" s="65"/>
      <c r="D223" s="65"/>
      <c r="E223" s="65"/>
      <c r="F223" s="65"/>
      <c r="G223" s="65"/>
      <c r="H223" s="65"/>
      <c r="I223" s="65"/>
      <c r="J223" s="65"/>
      <c r="K223" s="65"/>
      <c r="L223" s="65"/>
      <c r="M223" s="65"/>
      <c r="N223" s="65"/>
      <c r="O223" s="65"/>
      <c r="P223" s="65"/>
      <c r="Q223" s="65"/>
      <c r="R223" s="65"/>
      <c r="S223" s="65"/>
      <c r="T223" s="65"/>
      <c r="U223" s="65"/>
    </row>
    <row r="224" spans="1:21" ht="24.95" customHeight="1">
      <c r="A224" s="65"/>
      <c r="B224" s="65"/>
      <c r="C224" s="65"/>
      <c r="D224" s="65"/>
      <c r="E224" s="65"/>
      <c r="F224" s="65"/>
      <c r="G224" s="65"/>
      <c r="H224" s="65"/>
      <c r="I224" s="65"/>
      <c r="J224" s="65"/>
      <c r="K224" s="65"/>
      <c r="L224" s="65"/>
      <c r="M224" s="65"/>
      <c r="N224" s="65"/>
      <c r="O224" s="65"/>
      <c r="P224" s="65"/>
      <c r="Q224" s="65"/>
      <c r="R224" s="65"/>
      <c r="S224" s="65"/>
      <c r="T224" s="65"/>
      <c r="U224" s="65"/>
    </row>
    <row r="225" spans="1:21" ht="24.95" customHeight="1">
      <c r="A225" s="65"/>
      <c r="B225" s="65"/>
      <c r="C225" s="65"/>
      <c r="D225" s="65"/>
      <c r="E225" s="65"/>
      <c r="F225" s="65"/>
      <c r="G225" s="65"/>
      <c r="H225" s="65"/>
      <c r="I225" s="65"/>
      <c r="J225" s="65"/>
      <c r="K225" s="65"/>
      <c r="L225" s="65"/>
      <c r="M225" s="65"/>
      <c r="N225" s="65"/>
      <c r="O225" s="65"/>
      <c r="P225" s="65"/>
      <c r="Q225" s="65"/>
      <c r="R225" s="65"/>
      <c r="S225" s="65"/>
      <c r="T225" s="65"/>
      <c r="U225" s="65"/>
    </row>
    <row r="226" spans="1:21" ht="24.95" customHeight="1">
      <c r="A226" s="65"/>
      <c r="B226" s="65"/>
      <c r="C226" s="65"/>
      <c r="D226" s="65"/>
      <c r="E226" s="65"/>
      <c r="F226" s="65"/>
      <c r="G226" s="65"/>
      <c r="H226" s="65"/>
      <c r="I226" s="65"/>
      <c r="J226" s="65"/>
      <c r="K226" s="65"/>
      <c r="L226" s="65"/>
      <c r="M226" s="65"/>
      <c r="N226" s="65"/>
      <c r="O226" s="65"/>
      <c r="P226" s="65"/>
      <c r="Q226" s="65"/>
      <c r="R226" s="65"/>
      <c r="S226" s="65"/>
      <c r="T226" s="65"/>
      <c r="U226" s="65"/>
    </row>
    <row r="227" spans="1:21" ht="24.95" customHeight="1">
      <c r="A227" s="65"/>
      <c r="B227" s="65"/>
      <c r="C227" s="65"/>
      <c r="D227" s="65"/>
      <c r="E227" s="65"/>
      <c r="F227" s="65"/>
      <c r="G227" s="65"/>
      <c r="H227" s="65"/>
      <c r="I227" s="65"/>
      <c r="J227" s="65"/>
      <c r="K227" s="65"/>
      <c r="L227" s="65"/>
      <c r="M227" s="65"/>
      <c r="N227" s="65"/>
      <c r="O227" s="65"/>
      <c r="P227" s="65"/>
      <c r="Q227" s="65"/>
      <c r="R227" s="65"/>
      <c r="S227" s="65"/>
      <c r="T227" s="65"/>
      <c r="U227" s="65"/>
    </row>
    <row r="228" spans="1:21" ht="24.95" customHeight="1">
      <c r="A228" s="65"/>
      <c r="B228" s="65"/>
      <c r="C228" s="65"/>
      <c r="D228" s="65"/>
      <c r="E228" s="65"/>
      <c r="F228" s="65"/>
      <c r="G228" s="65"/>
      <c r="H228" s="65"/>
      <c r="I228" s="65"/>
      <c r="J228" s="65"/>
      <c r="K228" s="65"/>
      <c r="L228" s="65"/>
      <c r="M228" s="65"/>
      <c r="N228" s="65"/>
      <c r="O228" s="65"/>
      <c r="P228" s="65"/>
      <c r="Q228" s="65"/>
      <c r="R228" s="65"/>
      <c r="S228" s="65"/>
      <c r="T228" s="65"/>
      <c r="U228" s="65"/>
    </row>
    <row r="229" spans="1:21" ht="24.95" customHeight="1">
      <c r="A229" s="65"/>
      <c r="B229" s="65"/>
      <c r="C229" s="65"/>
      <c r="D229" s="65"/>
      <c r="E229" s="65"/>
      <c r="F229" s="65"/>
      <c r="G229" s="65"/>
      <c r="H229" s="65"/>
      <c r="I229" s="65"/>
      <c r="J229" s="65"/>
      <c r="K229" s="65"/>
      <c r="L229" s="65"/>
      <c r="M229" s="65"/>
      <c r="N229" s="65"/>
      <c r="O229" s="65"/>
      <c r="P229" s="65"/>
      <c r="Q229" s="65"/>
      <c r="R229" s="65"/>
      <c r="S229" s="65"/>
      <c r="T229" s="65"/>
      <c r="U229" s="65"/>
    </row>
    <row r="230" spans="1:21" ht="24.95" customHeight="1">
      <c r="A230" s="65"/>
      <c r="B230" s="65"/>
      <c r="C230" s="65"/>
      <c r="D230" s="65"/>
      <c r="E230" s="65"/>
      <c r="F230" s="65"/>
      <c r="G230" s="65"/>
      <c r="H230" s="65"/>
      <c r="I230" s="65"/>
      <c r="J230" s="65"/>
      <c r="K230" s="65"/>
      <c r="L230" s="65"/>
      <c r="M230" s="65"/>
      <c r="N230" s="65"/>
      <c r="O230" s="65"/>
      <c r="P230" s="65"/>
      <c r="Q230" s="65"/>
      <c r="R230" s="65"/>
      <c r="S230" s="65"/>
      <c r="T230" s="65"/>
      <c r="U230" s="65"/>
    </row>
    <row r="231" spans="1:21" ht="24.95" customHeight="1">
      <c r="A231" s="65"/>
      <c r="B231" s="65"/>
      <c r="C231" s="65"/>
      <c r="D231" s="65"/>
      <c r="E231" s="65"/>
      <c r="F231" s="65"/>
      <c r="G231" s="65"/>
      <c r="H231" s="65"/>
      <c r="I231" s="65"/>
      <c r="J231" s="65"/>
      <c r="K231" s="65"/>
      <c r="L231" s="65"/>
      <c r="M231" s="65"/>
      <c r="N231" s="65"/>
      <c r="O231" s="65"/>
      <c r="P231" s="65"/>
      <c r="Q231" s="65"/>
      <c r="R231" s="65"/>
      <c r="S231" s="65"/>
      <c r="T231" s="65"/>
      <c r="U231" s="65"/>
    </row>
    <row r="232" spans="1:21" ht="24.95" customHeight="1">
      <c r="A232" s="65"/>
      <c r="B232" s="65"/>
      <c r="C232" s="65"/>
      <c r="D232" s="65"/>
      <c r="E232" s="65"/>
      <c r="F232" s="65"/>
      <c r="G232" s="65"/>
      <c r="H232" s="65"/>
      <c r="I232" s="65"/>
      <c r="J232" s="65"/>
      <c r="K232" s="65"/>
      <c r="L232" s="65"/>
      <c r="M232" s="65"/>
      <c r="N232" s="65"/>
      <c r="O232" s="65"/>
      <c r="P232" s="65"/>
      <c r="Q232" s="65"/>
      <c r="R232" s="65"/>
      <c r="S232" s="65"/>
      <c r="T232" s="65"/>
      <c r="U232" s="65"/>
    </row>
    <row r="233" spans="1:21" ht="24.95" customHeight="1">
      <c r="A233" s="65"/>
      <c r="B233" s="65"/>
      <c r="C233" s="65"/>
      <c r="D233" s="65"/>
      <c r="E233" s="65"/>
      <c r="F233" s="65"/>
      <c r="G233" s="65"/>
      <c r="H233" s="65"/>
      <c r="I233" s="65"/>
      <c r="J233" s="65"/>
      <c r="K233" s="65"/>
      <c r="L233" s="65"/>
      <c r="M233" s="65"/>
      <c r="N233" s="65"/>
      <c r="O233" s="65"/>
      <c r="P233" s="65"/>
      <c r="Q233" s="65"/>
      <c r="R233" s="65"/>
      <c r="S233" s="65"/>
      <c r="T233" s="65"/>
      <c r="U233" s="65"/>
    </row>
    <row r="234" spans="1:21" ht="24.95" customHeight="1">
      <c r="A234" s="65"/>
      <c r="B234" s="65"/>
      <c r="C234" s="65"/>
      <c r="D234" s="65"/>
      <c r="E234" s="65"/>
      <c r="F234" s="65"/>
      <c r="G234" s="65"/>
      <c r="H234" s="65"/>
      <c r="I234" s="65"/>
      <c r="J234" s="65"/>
      <c r="K234" s="65"/>
      <c r="L234" s="65"/>
      <c r="M234" s="65"/>
      <c r="N234" s="65"/>
      <c r="O234" s="65"/>
      <c r="P234" s="65"/>
      <c r="Q234" s="65"/>
      <c r="R234" s="65"/>
      <c r="S234" s="65"/>
      <c r="T234" s="65"/>
      <c r="U234" s="65"/>
    </row>
    <row r="235" spans="1:21" ht="24.95" customHeight="1">
      <c r="A235" s="65"/>
      <c r="B235" s="65"/>
      <c r="C235" s="65"/>
      <c r="D235" s="65"/>
      <c r="E235" s="65"/>
      <c r="F235" s="65"/>
      <c r="G235" s="65"/>
      <c r="H235" s="65"/>
      <c r="I235" s="65"/>
      <c r="J235" s="65"/>
      <c r="K235" s="65"/>
      <c r="L235" s="65"/>
      <c r="M235" s="65"/>
      <c r="N235" s="65"/>
      <c r="O235" s="65"/>
      <c r="P235" s="65"/>
      <c r="Q235" s="65"/>
      <c r="R235" s="65"/>
      <c r="S235" s="65"/>
      <c r="T235" s="65"/>
      <c r="U235" s="65"/>
    </row>
    <row r="236" spans="1:21" ht="24.95" customHeight="1">
      <c r="A236" s="65"/>
      <c r="B236" s="65"/>
      <c r="C236" s="65"/>
      <c r="D236" s="65"/>
      <c r="E236" s="65"/>
      <c r="F236" s="65"/>
      <c r="G236" s="65"/>
      <c r="H236" s="65"/>
      <c r="I236" s="65"/>
      <c r="J236" s="65"/>
      <c r="K236" s="65"/>
      <c r="L236" s="65"/>
      <c r="M236" s="65"/>
      <c r="N236" s="65"/>
      <c r="O236" s="65"/>
      <c r="P236" s="65"/>
      <c r="Q236" s="65"/>
      <c r="R236" s="65"/>
      <c r="S236" s="65"/>
      <c r="T236" s="65"/>
      <c r="U236" s="65"/>
    </row>
    <row r="237" spans="1:21" ht="24.95" customHeight="1">
      <c r="A237" s="65"/>
      <c r="B237" s="65"/>
      <c r="C237" s="65"/>
      <c r="D237" s="65"/>
      <c r="E237" s="65"/>
      <c r="F237" s="65"/>
      <c r="G237" s="65"/>
      <c r="H237" s="65"/>
      <c r="I237" s="65"/>
      <c r="J237" s="65"/>
      <c r="K237" s="65"/>
      <c r="L237" s="65"/>
      <c r="M237" s="65"/>
      <c r="N237" s="65"/>
      <c r="O237" s="65"/>
      <c r="P237" s="65"/>
      <c r="Q237" s="65"/>
      <c r="R237" s="65"/>
      <c r="S237" s="65"/>
      <c r="T237" s="65"/>
      <c r="U237" s="65"/>
    </row>
    <row r="238" spans="1:21" ht="24.95" customHeight="1">
      <c r="A238" s="65"/>
      <c r="B238" s="65"/>
      <c r="C238" s="65"/>
      <c r="D238" s="65"/>
      <c r="E238" s="65"/>
      <c r="F238" s="65"/>
      <c r="G238" s="65"/>
      <c r="H238" s="65"/>
      <c r="I238" s="65"/>
      <c r="J238" s="65"/>
      <c r="K238" s="65"/>
      <c r="L238" s="65"/>
      <c r="M238" s="65"/>
      <c r="N238" s="65"/>
      <c r="O238" s="65"/>
      <c r="P238" s="65"/>
      <c r="Q238" s="65"/>
      <c r="R238" s="65"/>
      <c r="S238" s="65"/>
      <c r="T238" s="65"/>
      <c r="U238" s="65"/>
    </row>
    <row r="239" spans="1:21" ht="24.95" customHeight="1">
      <c r="A239" s="65"/>
      <c r="B239" s="65"/>
      <c r="C239" s="65"/>
      <c r="D239" s="65"/>
      <c r="E239" s="65"/>
      <c r="F239" s="65"/>
      <c r="G239" s="65"/>
      <c r="H239" s="65"/>
      <c r="I239" s="65"/>
      <c r="J239" s="65"/>
      <c r="K239" s="65"/>
      <c r="L239" s="65"/>
      <c r="M239" s="65"/>
      <c r="N239" s="65"/>
      <c r="O239" s="65"/>
      <c r="P239" s="65"/>
      <c r="Q239" s="65"/>
      <c r="R239" s="65"/>
      <c r="S239" s="65"/>
      <c r="T239" s="65"/>
      <c r="U239" s="65"/>
    </row>
    <row r="240" spans="1:21" ht="24.95" customHeight="1">
      <c r="A240" s="65"/>
      <c r="B240" s="65"/>
      <c r="C240" s="65"/>
      <c r="D240" s="65"/>
      <c r="E240" s="65"/>
      <c r="F240" s="65"/>
      <c r="G240" s="65"/>
      <c r="H240" s="65"/>
      <c r="I240" s="65"/>
      <c r="J240" s="65"/>
      <c r="K240" s="65"/>
      <c r="L240" s="65"/>
      <c r="M240" s="65"/>
      <c r="N240" s="65"/>
      <c r="O240" s="65"/>
      <c r="P240" s="65"/>
      <c r="Q240" s="65"/>
      <c r="R240" s="65"/>
      <c r="S240" s="65"/>
      <c r="T240" s="65"/>
      <c r="U240" s="65"/>
    </row>
    <row r="241" spans="1:21" ht="24.95" customHeight="1">
      <c r="A241" s="65"/>
      <c r="B241" s="65"/>
      <c r="C241" s="65"/>
      <c r="D241" s="65"/>
      <c r="E241" s="65"/>
      <c r="F241" s="65"/>
      <c r="G241" s="65"/>
      <c r="H241" s="65"/>
      <c r="I241" s="65"/>
      <c r="J241" s="65"/>
      <c r="K241" s="65"/>
      <c r="L241" s="65"/>
      <c r="M241" s="65"/>
      <c r="N241" s="65"/>
      <c r="O241" s="65"/>
      <c r="P241" s="65"/>
      <c r="Q241" s="65"/>
      <c r="R241" s="65"/>
      <c r="S241" s="65"/>
      <c r="T241" s="65"/>
      <c r="U241" s="65"/>
    </row>
    <row r="242" spans="1:21" ht="24.95" customHeight="1">
      <c r="A242" s="65"/>
      <c r="B242" s="65"/>
      <c r="C242" s="65"/>
      <c r="D242" s="65"/>
      <c r="E242" s="65"/>
      <c r="F242" s="65"/>
      <c r="G242" s="65"/>
      <c r="H242" s="65"/>
      <c r="I242" s="65"/>
      <c r="J242" s="65"/>
      <c r="K242" s="65"/>
      <c r="L242" s="65"/>
      <c r="M242" s="65"/>
      <c r="N242" s="65"/>
      <c r="O242" s="65"/>
      <c r="P242" s="65"/>
      <c r="Q242" s="65"/>
      <c r="R242" s="65"/>
      <c r="S242" s="65"/>
      <c r="T242" s="65"/>
      <c r="U242" s="65"/>
    </row>
    <row r="243" spans="1:21" ht="24.95" customHeight="1">
      <c r="A243" s="65"/>
      <c r="B243" s="65"/>
      <c r="C243" s="65"/>
      <c r="D243" s="65"/>
      <c r="E243" s="65"/>
      <c r="F243" s="65"/>
      <c r="G243" s="65"/>
      <c r="H243" s="65"/>
      <c r="I243" s="65"/>
      <c r="J243" s="65"/>
      <c r="K243" s="65"/>
      <c r="L243" s="65"/>
      <c r="M243" s="65"/>
      <c r="N243" s="65"/>
      <c r="O243" s="65"/>
      <c r="P243" s="65"/>
      <c r="Q243" s="65"/>
      <c r="R243" s="65"/>
      <c r="S243" s="65"/>
      <c r="T243" s="65"/>
      <c r="U243" s="65"/>
    </row>
    <row r="244" spans="1:21" ht="24.95" customHeight="1">
      <c r="A244" s="65"/>
      <c r="B244" s="65"/>
      <c r="C244" s="65"/>
      <c r="D244" s="65"/>
      <c r="E244" s="65"/>
      <c r="F244" s="65"/>
      <c r="G244" s="65"/>
      <c r="H244" s="65"/>
      <c r="I244" s="65"/>
      <c r="J244" s="65"/>
      <c r="K244" s="65"/>
      <c r="L244" s="65"/>
      <c r="M244" s="65"/>
      <c r="N244" s="65"/>
      <c r="O244" s="65"/>
      <c r="P244" s="65"/>
      <c r="Q244" s="65"/>
      <c r="R244" s="65"/>
      <c r="S244" s="65"/>
      <c r="T244" s="65"/>
      <c r="U244" s="65"/>
    </row>
    <row r="245" spans="1:21" ht="24.95" customHeight="1">
      <c r="A245" s="65"/>
      <c r="B245" s="65"/>
      <c r="C245" s="65"/>
      <c r="D245" s="65"/>
      <c r="E245" s="65"/>
      <c r="F245" s="65"/>
      <c r="G245" s="65"/>
      <c r="H245" s="65"/>
      <c r="I245" s="65"/>
      <c r="J245" s="65"/>
      <c r="K245" s="65"/>
      <c r="L245" s="65"/>
      <c r="M245" s="65"/>
      <c r="N245" s="65"/>
      <c r="O245" s="65"/>
      <c r="P245" s="65"/>
      <c r="Q245" s="65"/>
      <c r="R245" s="65"/>
      <c r="S245" s="65"/>
      <c r="T245" s="65"/>
      <c r="U245" s="65"/>
    </row>
    <row r="246" spans="1:21" ht="24.95" customHeight="1">
      <c r="A246" s="65"/>
      <c r="B246" s="65"/>
      <c r="C246" s="65"/>
      <c r="D246" s="65"/>
      <c r="E246" s="65"/>
      <c r="F246" s="65"/>
      <c r="G246" s="65"/>
      <c r="H246" s="65"/>
      <c r="I246" s="65"/>
      <c r="J246" s="65"/>
      <c r="K246" s="65"/>
      <c r="L246" s="65"/>
      <c r="M246" s="65"/>
      <c r="N246" s="65"/>
      <c r="O246" s="65"/>
      <c r="P246" s="65"/>
      <c r="Q246" s="65"/>
      <c r="R246" s="65"/>
      <c r="S246" s="65"/>
      <c r="T246" s="65"/>
      <c r="U246" s="65"/>
    </row>
    <row r="247" spans="1:21" ht="24.95" customHeight="1">
      <c r="A247" s="65"/>
      <c r="B247" s="65"/>
      <c r="C247" s="65"/>
      <c r="D247" s="65"/>
      <c r="E247" s="65"/>
      <c r="F247" s="65"/>
      <c r="G247" s="65"/>
      <c r="H247" s="65"/>
      <c r="I247" s="65"/>
      <c r="J247" s="65"/>
      <c r="K247" s="65"/>
      <c r="L247" s="65"/>
      <c r="M247" s="65"/>
      <c r="N247" s="65"/>
      <c r="O247" s="65"/>
      <c r="P247" s="65"/>
      <c r="Q247" s="65"/>
      <c r="R247" s="65"/>
      <c r="S247" s="65"/>
      <c r="T247" s="65"/>
      <c r="U247" s="65"/>
    </row>
    <row r="248" spans="1:21" ht="24.95" customHeight="1">
      <c r="A248" s="65"/>
      <c r="B248" s="65"/>
      <c r="C248" s="65"/>
      <c r="D248" s="65"/>
      <c r="E248" s="65"/>
      <c r="F248" s="65"/>
      <c r="G248" s="65"/>
      <c r="H248" s="65"/>
      <c r="I248" s="65"/>
      <c r="J248" s="65"/>
      <c r="K248" s="65"/>
      <c r="L248" s="65"/>
      <c r="M248" s="65"/>
      <c r="N248" s="65"/>
      <c r="O248" s="65"/>
      <c r="P248" s="65"/>
      <c r="Q248" s="65"/>
      <c r="R248" s="65"/>
      <c r="S248" s="65"/>
      <c r="T248" s="65"/>
      <c r="U248" s="65"/>
    </row>
    <row r="249" spans="1:21" ht="24.95" customHeight="1">
      <c r="A249" s="65"/>
      <c r="B249" s="65"/>
      <c r="C249" s="65"/>
      <c r="D249" s="65"/>
      <c r="E249" s="65"/>
      <c r="F249" s="65"/>
      <c r="G249" s="65"/>
      <c r="H249" s="65"/>
      <c r="I249" s="65"/>
      <c r="J249" s="65"/>
      <c r="K249" s="65"/>
      <c r="L249" s="65"/>
      <c r="M249" s="65"/>
      <c r="N249" s="65"/>
      <c r="O249" s="65"/>
      <c r="P249" s="65"/>
      <c r="Q249" s="65"/>
      <c r="R249" s="65"/>
      <c r="S249" s="65"/>
      <c r="T249" s="65"/>
      <c r="U249" s="65"/>
    </row>
    <row r="250" spans="1:21" ht="24.95" customHeight="1">
      <c r="A250" s="65"/>
      <c r="B250" s="65"/>
      <c r="C250" s="65"/>
      <c r="D250" s="65"/>
      <c r="E250" s="65"/>
      <c r="F250" s="65"/>
      <c r="G250" s="65"/>
      <c r="H250" s="65"/>
      <c r="I250" s="65"/>
      <c r="J250" s="65"/>
      <c r="K250" s="65"/>
      <c r="L250" s="65"/>
      <c r="M250" s="65"/>
      <c r="N250" s="65"/>
      <c r="O250" s="65"/>
      <c r="P250" s="65"/>
      <c r="Q250" s="65"/>
      <c r="R250" s="65"/>
      <c r="S250" s="65"/>
      <c r="T250" s="65"/>
      <c r="U250" s="65"/>
    </row>
    <row r="251" spans="1:21" ht="24.95" customHeight="1">
      <c r="A251" s="65"/>
      <c r="B251" s="65"/>
      <c r="C251" s="65"/>
      <c r="D251" s="65"/>
      <c r="E251" s="65"/>
      <c r="F251" s="65"/>
      <c r="G251" s="65"/>
      <c r="H251" s="65"/>
      <c r="I251" s="65"/>
      <c r="J251" s="65"/>
      <c r="K251" s="65"/>
      <c r="L251" s="65"/>
      <c r="M251" s="65"/>
      <c r="N251" s="65"/>
      <c r="O251" s="65"/>
      <c r="P251" s="65"/>
      <c r="Q251" s="65"/>
      <c r="R251" s="65"/>
      <c r="S251" s="65"/>
      <c r="T251" s="65"/>
      <c r="U251" s="65"/>
    </row>
    <row r="252" spans="1:21" ht="24.95" customHeight="1">
      <c r="A252" s="65"/>
      <c r="B252" s="65"/>
      <c r="C252" s="65"/>
      <c r="D252" s="65"/>
      <c r="E252" s="65"/>
      <c r="F252" s="65"/>
      <c r="G252" s="65"/>
      <c r="H252" s="65"/>
      <c r="I252" s="65"/>
      <c r="J252" s="65"/>
      <c r="K252" s="65"/>
      <c r="L252" s="65"/>
      <c r="M252" s="65"/>
      <c r="N252" s="65"/>
      <c r="O252" s="65"/>
      <c r="P252" s="65"/>
      <c r="Q252" s="65"/>
      <c r="R252" s="65"/>
      <c r="S252" s="65"/>
      <c r="T252" s="65"/>
      <c r="U252" s="65"/>
    </row>
    <row r="253" spans="1:21" ht="24.95" customHeight="1">
      <c r="A253" s="65"/>
      <c r="B253" s="65"/>
      <c r="C253" s="65"/>
      <c r="D253" s="65"/>
      <c r="E253" s="65"/>
      <c r="F253" s="65"/>
      <c r="G253" s="65"/>
      <c r="H253" s="65"/>
      <c r="I253" s="65"/>
      <c r="J253" s="65"/>
      <c r="K253" s="65"/>
      <c r="L253" s="65"/>
      <c r="M253" s="65"/>
      <c r="N253" s="65"/>
      <c r="O253" s="65"/>
      <c r="P253" s="65"/>
      <c r="Q253" s="65"/>
      <c r="R253" s="65"/>
      <c r="S253" s="65"/>
      <c r="T253" s="65"/>
      <c r="U253" s="65"/>
    </row>
    <row r="254" spans="1:21" ht="24.95" customHeight="1">
      <c r="A254" s="65"/>
      <c r="B254" s="65"/>
      <c r="C254" s="65"/>
      <c r="D254" s="65"/>
      <c r="E254" s="65"/>
      <c r="F254" s="65"/>
      <c r="G254" s="65"/>
      <c r="H254" s="65"/>
      <c r="I254" s="65"/>
      <c r="J254" s="65"/>
      <c r="K254" s="65"/>
      <c r="L254" s="65"/>
      <c r="M254" s="65"/>
      <c r="N254" s="65"/>
      <c r="O254" s="65"/>
      <c r="P254" s="65"/>
      <c r="Q254" s="65"/>
      <c r="R254" s="65"/>
      <c r="S254" s="65"/>
      <c r="T254" s="65"/>
      <c r="U254" s="65"/>
    </row>
    <row r="255" spans="1:21" ht="24.95" customHeight="1">
      <c r="A255" s="65"/>
      <c r="B255" s="65"/>
      <c r="C255" s="65"/>
      <c r="D255" s="65"/>
      <c r="E255" s="65"/>
      <c r="F255" s="65"/>
      <c r="G255" s="65"/>
      <c r="H255" s="65"/>
      <c r="I255" s="65"/>
      <c r="J255" s="65"/>
      <c r="K255" s="65"/>
      <c r="L255" s="65"/>
      <c r="M255" s="65"/>
      <c r="N255" s="65"/>
      <c r="O255" s="65"/>
      <c r="P255" s="65"/>
      <c r="Q255" s="65"/>
      <c r="R255" s="65"/>
      <c r="S255" s="65"/>
      <c r="T255" s="65"/>
      <c r="U255" s="65"/>
    </row>
    <row r="256" spans="1:21" ht="24.95" customHeight="1">
      <c r="A256" s="65"/>
      <c r="B256" s="65"/>
      <c r="C256" s="65"/>
      <c r="D256" s="65"/>
      <c r="E256" s="65"/>
      <c r="F256" s="65"/>
      <c r="G256" s="65"/>
      <c r="H256" s="65"/>
      <c r="I256" s="65"/>
      <c r="J256" s="65"/>
      <c r="K256" s="65"/>
      <c r="L256" s="65"/>
      <c r="M256" s="65"/>
      <c r="N256" s="65"/>
      <c r="O256" s="65"/>
      <c r="P256" s="65"/>
      <c r="Q256" s="65"/>
      <c r="R256" s="65"/>
      <c r="S256" s="65"/>
      <c r="T256" s="65"/>
      <c r="U256" s="65"/>
    </row>
    <row r="257" spans="1:21" ht="24.95" customHeight="1">
      <c r="A257" s="65"/>
      <c r="B257" s="65"/>
      <c r="C257" s="65"/>
      <c r="D257" s="65"/>
      <c r="E257" s="65"/>
      <c r="F257" s="65"/>
      <c r="G257" s="65"/>
      <c r="H257" s="65"/>
      <c r="I257" s="65"/>
      <c r="J257" s="65"/>
      <c r="K257" s="65"/>
      <c r="L257" s="65"/>
      <c r="M257" s="65"/>
      <c r="N257" s="65"/>
      <c r="O257" s="65"/>
      <c r="P257" s="65"/>
      <c r="Q257" s="65"/>
      <c r="R257" s="65"/>
      <c r="S257" s="65"/>
      <c r="T257" s="65"/>
      <c r="U257" s="65"/>
    </row>
    <row r="258" spans="1:21" ht="24.95" customHeight="1">
      <c r="A258" s="65"/>
      <c r="B258" s="65"/>
      <c r="C258" s="65"/>
      <c r="D258" s="65"/>
      <c r="E258" s="65"/>
      <c r="F258" s="65"/>
      <c r="G258" s="65"/>
      <c r="H258" s="65"/>
      <c r="I258" s="65"/>
      <c r="J258" s="65"/>
      <c r="K258" s="65"/>
      <c r="L258" s="65"/>
      <c r="M258" s="65"/>
      <c r="N258" s="65"/>
      <c r="O258" s="65"/>
      <c r="P258" s="65"/>
      <c r="Q258" s="65"/>
      <c r="R258" s="65"/>
      <c r="S258" s="65"/>
      <c r="T258" s="65"/>
      <c r="U258" s="65"/>
    </row>
    <row r="259" spans="1:21" ht="24.95" customHeight="1">
      <c r="A259" s="65"/>
      <c r="B259" s="65"/>
      <c r="C259" s="65"/>
      <c r="D259" s="65"/>
      <c r="E259" s="65"/>
      <c r="F259" s="65"/>
      <c r="G259" s="65"/>
      <c r="H259" s="65"/>
      <c r="I259" s="65"/>
      <c r="J259" s="65"/>
      <c r="K259" s="65"/>
      <c r="L259" s="65"/>
      <c r="M259" s="65"/>
      <c r="N259" s="65"/>
      <c r="O259" s="65"/>
      <c r="P259" s="65"/>
      <c r="Q259" s="65"/>
      <c r="R259" s="65"/>
      <c r="S259" s="65"/>
      <c r="T259" s="65"/>
      <c r="U259" s="65"/>
    </row>
    <row r="260" spans="1:21" ht="24.95" customHeight="1">
      <c r="A260" s="65"/>
      <c r="B260" s="65"/>
      <c r="C260" s="65"/>
      <c r="D260" s="65"/>
      <c r="E260" s="65"/>
      <c r="F260" s="65"/>
      <c r="G260" s="65"/>
      <c r="H260" s="65"/>
      <c r="I260" s="65"/>
      <c r="J260" s="65"/>
      <c r="K260" s="65"/>
      <c r="L260" s="65"/>
      <c r="M260" s="65"/>
      <c r="N260" s="65"/>
      <c r="O260" s="65"/>
      <c r="P260" s="65"/>
      <c r="Q260" s="65"/>
      <c r="R260" s="65"/>
      <c r="S260" s="65"/>
      <c r="T260" s="65"/>
      <c r="U260" s="65"/>
    </row>
    <row r="261" spans="1:21" ht="24.95" customHeight="1">
      <c r="A261" s="65"/>
      <c r="B261" s="65"/>
      <c r="C261" s="65"/>
      <c r="D261" s="65"/>
      <c r="E261" s="65"/>
      <c r="F261" s="65"/>
      <c r="G261" s="65"/>
      <c r="H261" s="65"/>
      <c r="I261" s="65"/>
      <c r="J261" s="65"/>
      <c r="K261" s="65"/>
      <c r="L261" s="65"/>
      <c r="M261" s="65"/>
      <c r="N261" s="65"/>
      <c r="O261" s="65"/>
      <c r="P261" s="65"/>
      <c r="Q261" s="65"/>
      <c r="R261" s="65"/>
      <c r="S261" s="65"/>
      <c r="T261" s="65"/>
      <c r="U261" s="65"/>
    </row>
    <row r="262" spans="1:21" ht="24.95" customHeight="1">
      <c r="A262" s="65"/>
      <c r="B262" s="65"/>
      <c r="C262" s="65"/>
      <c r="D262" s="65"/>
      <c r="E262" s="65"/>
      <c r="F262" s="65"/>
      <c r="G262" s="65"/>
      <c r="H262" s="65"/>
      <c r="I262" s="65"/>
      <c r="J262" s="65"/>
      <c r="K262" s="65"/>
      <c r="L262" s="65"/>
      <c r="M262" s="65"/>
      <c r="N262" s="65"/>
      <c r="O262" s="65"/>
      <c r="P262" s="65"/>
      <c r="Q262" s="65"/>
      <c r="R262" s="65"/>
      <c r="S262" s="65"/>
      <c r="T262" s="65"/>
      <c r="U262" s="65"/>
    </row>
    <row r="263" spans="1:21" ht="24.95" customHeight="1">
      <c r="A263" s="65"/>
      <c r="B263" s="65"/>
      <c r="C263" s="65"/>
      <c r="D263" s="65"/>
      <c r="E263" s="65"/>
      <c r="F263" s="65"/>
      <c r="G263" s="65"/>
      <c r="H263" s="65"/>
      <c r="I263" s="65"/>
      <c r="J263" s="65"/>
      <c r="K263" s="65"/>
      <c r="L263" s="65"/>
      <c r="M263" s="65"/>
      <c r="N263" s="65"/>
      <c r="O263" s="65"/>
      <c r="P263" s="65"/>
      <c r="Q263" s="65"/>
      <c r="R263" s="65"/>
      <c r="S263" s="65"/>
      <c r="T263" s="65"/>
      <c r="U263" s="65"/>
    </row>
    <row r="264" spans="1:21" ht="24.95" customHeight="1">
      <c r="A264" s="65"/>
      <c r="B264" s="65"/>
      <c r="C264" s="65"/>
      <c r="D264" s="65"/>
      <c r="E264" s="65"/>
      <c r="F264" s="65"/>
      <c r="G264" s="65"/>
      <c r="H264" s="65"/>
      <c r="I264" s="65"/>
      <c r="J264" s="65"/>
      <c r="K264" s="65"/>
      <c r="L264" s="65"/>
      <c r="M264" s="65"/>
      <c r="N264" s="65"/>
      <c r="O264" s="65"/>
      <c r="P264" s="65"/>
      <c r="Q264" s="65"/>
      <c r="R264" s="65"/>
      <c r="S264" s="65"/>
      <c r="T264" s="65"/>
      <c r="U264" s="65"/>
    </row>
    <row r="265" spans="1:21" ht="24.95" customHeight="1">
      <c r="A265" s="65"/>
      <c r="B265" s="65"/>
      <c r="C265" s="65"/>
      <c r="D265" s="65"/>
      <c r="E265" s="65"/>
      <c r="F265" s="65"/>
      <c r="G265" s="65"/>
      <c r="H265" s="65"/>
      <c r="I265" s="65"/>
      <c r="J265" s="65"/>
      <c r="K265" s="65"/>
      <c r="L265" s="65"/>
      <c r="M265" s="65"/>
      <c r="N265" s="65"/>
      <c r="O265" s="65"/>
      <c r="P265" s="65"/>
      <c r="Q265" s="65"/>
      <c r="R265" s="65"/>
      <c r="S265" s="65"/>
      <c r="T265" s="65"/>
      <c r="U265" s="65"/>
    </row>
    <row r="266" spans="1:21" ht="24.95" customHeight="1">
      <c r="A266" s="65"/>
      <c r="B266" s="65"/>
      <c r="C266" s="65"/>
      <c r="D266" s="65"/>
      <c r="E266" s="65"/>
      <c r="F266" s="65"/>
      <c r="G266" s="65"/>
      <c r="H266" s="65"/>
      <c r="I266" s="65"/>
      <c r="J266" s="65"/>
      <c r="K266" s="65"/>
      <c r="L266" s="65"/>
      <c r="M266" s="65"/>
      <c r="N266" s="65"/>
      <c r="O266" s="65"/>
      <c r="P266" s="65"/>
      <c r="Q266" s="65"/>
      <c r="R266" s="65"/>
      <c r="S266" s="65"/>
      <c r="T266" s="65"/>
      <c r="U266" s="65"/>
    </row>
    <row r="267" spans="1:21" ht="24.95" customHeight="1">
      <c r="A267" s="65"/>
      <c r="B267" s="65"/>
      <c r="C267" s="65"/>
      <c r="D267" s="65"/>
      <c r="E267" s="65"/>
      <c r="F267" s="65"/>
      <c r="G267" s="65"/>
      <c r="H267" s="65"/>
      <c r="I267" s="65"/>
      <c r="J267" s="65"/>
      <c r="K267" s="65"/>
      <c r="L267" s="65"/>
      <c r="M267" s="65"/>
      <c r="N267" s="65"/>
      <c r="O267" s="65"/>
      <c r="P267" s="65"/>
      <c r="Q267" s="65"/>
      <c r="R267" s="65"/>
      <c r="S267" s="65"/>
      <c r="T267" s="65"/>
      <c r="U267" s="65"/>
    </row>
    <row r="268" spans="1:21" ht="24.95" customHeight="1">
      <c r="A268" s="65"/>
      <c r="B268" s="65"/>
      <c r="C268" s="65"/>
      <c r="D268" s="65"/>
      <c r="E268" s="65"/>
      <c r="F268" s="65"/>
      <c r="G268" s="65"/>
      <c r="H268" s="65"/>
      <c r="I268" s="65"/>
      <c r="J268" s="65"/>
      <c r="K268" s="65"/>
      <c r="L268" s="65"/>
      <c r="M268" s="65"/>
      <c r="N268" s="65"/>
      <c r="O268" s="65"/>
      <c r="P268" s="65"/>
      <c r="Q268" s="65"/>
      <c r="R268" s="65"/>
      <c r="S268" s="65"/>
      <c r="T268" s="65"/>
      <c r="U268" s="65"/>
    </row>
    <row r="269" spans="1:21" ht="24.95" customHeight="1">
      <c r="A269" s="65"/>
      <c r="B269" s="65"/>
      <c r="C269" s="65"/>
      <c r="D269" s="65"/>
      <c r="E269" s="65"/>
      <c r="F269" s="65"/>
      <c r="G269" s="65"/>
      <c r="H269" s="65"/>
      <c r="I269" s="65"/>
      <c r="J269" s="65"/>
      <c r="K269" s="65"/>
      <c r="L269" s="65"/>
      <c r="M269" s="65"/>
      <c r="N269" s="65"/>
      <c r="O269" s="65"/>
      <c r="P269" s="65"/>
      <c r="Q269" s="65"/>
      <c r="R269" s="65"/>
      <c r="S269" s="65"/>
      <c r="T269" s="65"/>
      <c r="U269" s="65"/>
    </row>
    <row r="270" spans="1:21" ht="24.95" customHeight="1">
      <c r="A270" s="65"/>
      <c r="B270" s="65"/>
      <c r="C270" s="65"/>
      <c r="D270" s="65"/>
      <c r="E270" s="65"/>
      <c r="F270" s="65"/>
      <c r="G270" s="65"/>
      <c r="H270" s="65"/>
      <c r="I270" s="65"/>
      <c r="J270" s="65"/>
      <c r="K270" s="65"/>
      <c r="L270" s="65"/>
      <c r="M270" s="65"/>
      <c r="N270" s="65"/>
      <c r="O270" s="65"/>
      <c r="P270" s="65"/>
      <c r="Q270" s="65"/>
      <c r="R270" s="65"/>
      <c r="S270" s="65"/>
      <c r="T270" s="65"/>
      <c r="U270" s="65"/>
    </row>
    <row r="271" spans="1:21" ht="24.95" customHeight="1">
      <c r="A271" s="65"/>
      <c r="B271" s="65"/>
      <c r="C271" s="65"/>
      <c r="D271" s="65"/>
      <c r="E271" s="65"/>
      <c r="F271" s="65"/>
      <c r="G271" s="65"/>
      <c r="H271" s="65"/>
      <c r="I271" s="65"/>
      <c r="J271" s="65"/>
      <c r="K271" s="65"/>
      <c r="L271" s="65"/>
      <c r="M271" s="65"/>
      <c r="N271" s="65"/>
      <c r="O271" s="65"/>
      <c r="P271" s="65"/>
      <c r="Q271" s="65"/>
      <c r="R271" s="65"/>
      <c r="S271" s="65"/>
      <c r="T271" s="65"/>
      <c r="U271" s="65"/>
    </row>
    <row r="272" spans="1:21" ht="24.95" customHeight="1">
      <c r="A272" s="65"/>
      <c r="B272" s="65"/>
      <c r="C272" s="65"/>
      <c r="D272" s="65"/>
      <c r="E272" s="65"/>
      <c r="F272" s="65"/>
      <c r="G272" s="65"/>
      <c r="H272" s="65"/>
      <c r="I272" s="65"/>
      <c r="J272" s="65"/>
      <c r="K272" s="65"/>
      <c r="L272" s="65"/>
      <c r="M272" s="65"/>
      <c r="N272" s="65"/>
      <c r="O272" s="65"/>
      <c r="P272" s="65"/>
      <c r="Q272" s="65"/>
      <c r="R272" s="65"/>
      <c r="S272" s="65"/>
      <c r="T272" s="65"/>
      <c r="U272" s="65"/>
    </row>
    <row r="273" spans="1:21" ht="24.95" customHeight="1">
      <c r="A273" s="65"/>
      <c r="B273" s="65"/>
      <c r="C273" s="65"/>
      <c r="D273" s="65"/>
      <c r="E273" s="65"/>
      <c r="F273" s="65"/>
      <c r="G273" s="65"/>
      <c r="H273" s="65"/>
      <c r="I273" s="65"/>
      <c r="J273" s="65"/>
      <c r="K273" s="65"/>
      <c r="L273" s="65"/>
      <c r="M273" s="65"/>
      <c r="N273" s="65"/>
      <c r="O273" s="65"/>
      <c r="P273" s="65"/>
      <c r="Q273" s="65"/>
      <c r="R273" s="65"/>
      <c r="S273" s="65"/>
      <c r="T273" s="65"/>
      <c r="U273" s="65"/>
    </row>
    <row r="274" spans="1:21" ht="24.95" customHeight="1">
      <c r="A274" s="65"/>
      <c r="B274" s="65"/>
      <c r="C274" s="65"/>
      <c r="D274" s="65"/>
      <c r="E274" s="65"/>
      <c r="F274" s="65"/>
      <c r="G274" s="65"/>
      <c r="H274" s="65"/>
      <c r="I274" s="65"/>
      <c r="J274" s="65"/>
      <c r="K274" s="65"/>
      <c r="L274" s="65"/>
      <c r="M274" s="65"/>
      <c r="N274" s="65"/>
      <c r="O274" s="65"/>
      <c r="P274" s="65"/>
      <c r="Q274" s="65"/>
      <c r="R274" s="65"/>
      <c r="S274" s="65"/>
      <c r="T274" s="65"/>
      <c r="U274" s="65"/>
    </row>
    <row r="275" spans="1:21" ht="24.95" customHeight="1">
      <c r="A275" s="65"/>
      <c r="B275" s="65"/>
      <c r="C275" s="65"/>
      <c r="D275" s="65"/>
      <c r="E275" s="65"/>
      <c r="F275" s="65"/>
      <c r="G275" s="65"/>
      <c r="H275" s="65"/>
      <c r="I275" s="65"/>
      <c r="J275" s="65"/>
      <c r="K275" s="65"/>
      <c r="L275" s="65"/>
      <c r="M275" s="65"/>
      <c r="N275" s="65"/>
      <c r="O275" s="65"/>
      <c r="P275" s="65"/>
      <c r="Q275" s="65"/>
      <c r="R275" s="65"/>
      <c r="S275" s="65"/>
      <c r="T275" s="65"/>
      <c r="U275" s="65"/>
    </row>
    <row r="276" spans="1:21" ht="24.95" customHeight="1">
      <c r="A276" s="65"/>
      <c r="B276" s="65"/>
      <c r="C276" s="65"/>
      <c r="D276" s="65"/>
      <c r="E276" s="65"/>
      <c r="F276" s="65"/>
      <c r="G276" s="65"/>
      <c r="H276" s="65"/>
      <c r="I276" s="65"/>
      <c r="J276" s="65"/>
      <c r="K276" s="65"/>
      <c r="L276" s="65"/>
      <c r="M276" s="65"/>
      <c r="N276" s="65"/>
      <c r="O276" s="65"/>
      <c r="P276" s="65"/>
      <c r="Q276" s="65"/>
      <c r="R276" s="65"/>
      <c r="S276" s="65"/>
      <c r="T276" s="65"/>
      <c r="U276" s="65"/>
    </row>
    <row r="277" spans="1:21" ht="24.95" customHeight="1">
      <c r="A277" s="65"/>
      <c r="B277" s="65"/>
      <c r="C277" s="65"/>
      <c r="D277" s="65"/>
      <c r="E277" s="65"/>
      <c r="F277" s="65"/>
      <c r="G277" s="65"/>
      <c r="H277" s="65"/>
      <c r="I277" s="65"/>
      <c r="J277" s="65"/>
      <c r="K277" s="65"/>
      <c r="L277" s="65"/>
      <c r="M277" s="65"/>
      <c r="N277" s="65"/>
      <c r="O277" s="65"/>
      <c r="P277" s="65"/>
      <c r="Q277" s="65"/>
      <c r="R277" s="65"/>
      <c r="S277" s="65"/>
      <c r="T277" s="65"/>
      <c r="U277" s="65"/>
    </row>
    <row r="278" spans="1:21" ht="24.95" customHeight="1">
      <c r="A278" s="65"/>
      <c r="B278" s="65"/>
      <c r="C278" s="65"/>
      <c r="D278" s="65"/>
      <c r="E278" s="65"/>
      <c r="F278" s="65"/>
      <c r="G278" s="65"/>
      <c r="H278" s="65"/>
      <c r="I278" s="65"/>
      <c r="J278" s="65"/>
      <c r="K278" s="65"/>
      <c r="L278" s="65"/>
      <c r="M278" s="65"/>
      <c r="N278" s="65"/>
      <c r="O278" s="65"/>
      <c r="P278" s="65"/>
      <c r="Q278" s="65"/>
      <c r="R278" s="65"/>
      <c r="S278" s="65"/>
      <c r="T278" s="65"/>
      <c r="U278" s="65"/>
    </row>
    <row r="279" spans="1:21" ht="24.95" customHeight="1">
      <c r="A279" s="65"/>
      <c r="B279" s="65"/>
      <c r="C279" s="65"/>
      <c r="D279" s="65"/>
      <c r="E279" s="65"/>
      <c r="F279" s="65"/>
      <c r="G279" s="65"/>
      <c r="H279" s="65"/>
      <c r="I279" s="65"/>
      <c r="J279" s="65"/>
      <c r="K279" s="65"/>
      <c r="L279" s="65"/>
      <c r="M279" s="65"/>
      <c r="N279" s="65"/>
      <c r="O279" s="65"/>
      <c r="P279" s="65"/>
      <c r="Q279" s="65"/>
      <c r="R279" s="65"/>
      <c r="S279" s="65"/>
      <c r="T279" s="65"/>
      <c r="U279" s="65"/>
    </row>
    <row r="280" spans="1:21" ht="24.95" customHeight="1">
      <c r="A280" s="65"/>
      <c r="B280" s="65"/>
      <c r="C280" s="65"/>
      <c r="D280" s="65"/>
      <c r="E280" s="65"/>
      <c r="F280" s="65"/>
      <c r="G280" s="65"/>
      <c r="H280" s="65"/>
      <c r="I280" s="65"/>
      <c r="J280" s="65"/>
      <c r="K280" s="65"/>
      <c r="L280" s="65"/>
      <c r="M280" s="65"/>
      <c r="N280" s="65"/>
      <c r="O280" s="65"/>
      <c r="P280" s="65"/>
      <c r="Q280" s="65"/>
      <c r="R280" s="65"/>
      <c r="S280" s="65"/>
      <c r="T280" s="65"/>
      <c r="U280" s="65"/>
    </row>
    <row r="281" spans="1:21" ht="24.95" customHeight="1">
      <c r="A281" s="65"/>
      <c r="B281" s="65"/>
      <c r="C281" s="65"/>
      <c r="D281" s="65"/>
      <c r="E281" s="65"/>
      <c r="F281" s="65"/>
      <c r="G281" s="65"/>
      <c r="H281" s="65"/>
      <c r="I281" s="65"/>
      <c r="J281" s="65"/>
      <c r="K281" s="65"/>
      <c r="L281" s="65"/>
      <c r="M281" s="65"/>
      <c r="N281" s="65"/>
      <c r="O281" s="65"/>
      <c r="P281" s="65"/>
      <c r="Q281" s="65"/>
      <c r="R281" s="65"/>
      <c r="S281" s="65"/>
      <c r="T281" s="65"/>
      <c r="U281" s="65"/>
    </row>
    <row r="282" spans="1:21" ht="24.95" customHeight="1">
      <c r="A282" s="65"/>
      <c r="B282" s="65"/>
      <c r="C282" s="65"/>
      <c r="D282" s="65"/>
      <c r="E282" s="65"/>
      <c r="F282" s="65"/>
      <c r="G282" s="65"/>
      <c r="H282" s="65"/>
      <c r="I282" s="65"/>
      <c r="J282" s="65"/>
      <c r="K282" s="65"/>
      <c r="L282" s="65"/>
      <c r="M282" s="65"/>
      <c r="N282" s="65"/>
      <c r="O282" s="65"/>
      <c r="P282" s="65"/>
      <c r="Q282" s="65"/>
      <c r="R282" s="65"/>
      <c r="S282" s="65"/>
      <c r="T282" s="65"/>
      <c r="U282" s="65"/>
    </row>
    <row r="283" spans="1:21" ht="24.95" customHeight="1">
      <c r="A283" s="65"/>
      <c r="B283" s="65"/>
      <c r="C283" s="65"/>
      <c r="D283" s="65"/>
      <c r="E283" s="65"/>
      <c r="F283" s="65"/>
      <c r="G283" s="65"/>
      <c r="H283" s="65"/>
      <c r="I283" s="65"/>
      <c r="J283" s="65"/>
      <c r="K283" s="65"/>
      <c r="L283" s="65"/>
      <c r="M283" s="65"/>
      <c r="N283" s="65"/>
      <c r="O283" s="65"/>
      <c r="P283" s="65"/>
      <c r="Q283" s="65"/>
      <c r="R283" s="65"/>
      <c r="S283" s="65"/>
      <c r="T283" s="65"/>
      <c r="U283" s="65"/>
    </row>
    <row r="284" spans="1:21" ht="24.95" customHeight="1">
      <c r="A284" s="65"/>
      <c r="B284" s="65"/>
      <c r="C284" s="65"/>
      <c r="D284" s="65"/>
      <c r="E284" s="65"/>
      <c r="F284" s="65"/>
      <c r="G284" s="65"/>
      <c r="H284" s="65"/>
      <c r="I284" s="65"/>
      <c r="J284" s="65"/>
      <c r="K284" s="65"/>
      <c r="L284" s="65"/>
      <c r="M284" s="65"/>
      <c r="N284" s="65"/>
      <c r="O284" s="65"/>
      <c r="P284" s="65"/>
      <c r="Q284" s="65"/>
      <c r="R284" s="65"/>
      <c r="S284" s="65"/>
      <c r="T284" s="65"/>
      <c r="U284" s="65"/>
    </row>
    <row r="285" spans="1:21" ht="24.95" customHeight="1">
      <c r="A285" s="65"/>
      <c r="B285" s="65"/>
      <c r="C285" s="65"/>
      <c r="D285" s="65"/>
      <c r="E285" s="65"/>
      <c r="F285" s="65"/>
      <c r="G285" s="65"/>
      <c r="H285" s="65"/>
      <c r="I285" s="65"/>
      <c r="J285" s="65"/>
      <c r="K285" s="65"/>
      <c r="L285" s="65"/>
      <c r="M285" s="65"/>
      <c r="N285" s="65"/>
      <c r="O285" s="65"/>
      <c r="P285" s="65"/>
      <c r="Q285" s="65"/>
      <c r="R285" s="65"/>
      <c r="S285" s="65"/>
      <c r="T285" s="65"/>
      <c r="U285" s="65"/>
    </row>
    <row r="286" spans="1:21" ht="24.95" customHeight="1">
      <c r="A286" s="65"/>
      <c r="B286" s="65"/>
      <c r="C286" s="65"/>
      <c r="D286" s="65"/>
      <c r="E286" s="65"/>
      <c r="F286" s="65"/>
      <c r="G286" s="65"/>
      <c r="H286" s="65"/>
      <c r="I286" s="65"/>
      <c r="J286" s="65"/>
      <c r="K286" s="65"/>
      <c r="L286" s="65"/>
      <c r="M286" s="65"/>
      <c r="N286" s="65"/>
      <c r="O286" s="65"/>
      <c r="P286" s="65"/>
      <c r="Q286" s="65"/>
      <c r="R286" s="65"/>
      <c r="S286" s="65"/>
      <c r="T286" s="65"/>
      <c r="U286" s="65"/>
    </row>
    <row r="287" spans="1:21" ht="24.95" customHeight="1">
      <c r="A287" s="65"/>
      <c r="B287" s="65"/>
      <c r="C287" s="65"/>
      <c r="D287" s="65"/>
      <c r="E287" s="65"/>
      <c r="F287" s="65"/>
      <c r="G287" s="65"/>
      <c r="H287" s="65"/>
      <c r="I287" s="65"/>
      <c r="J287" s="65"/>
      <c r="K287" s="65"/>
      <c r="L287" s="65"/>
      <c r="M287" s="65"/>
      <c r="N287" s="65"/>
      <c r="O287" s="65"/>
      <c r="P287" s="65"/>
      <c r="Q287" s="65"/>
      <c r="R287" s="65"/>
      <c r="S287" s="65"/>
      <c r="T287" s="65"/>
      <c r="U287" s="65"/>
    </row>
    <row r="288" spans="1:21" ht="24.95" customHeight="1">
      <c r="A288" s="65"/>
      <c r="B288" s="65"/>
      <c r="C288" s="65"/>
      <c r="D288" s="65"/>
      <c r="E288" s="65"/>
      <c r="F288" s="65"/>
      <c r="G288" s="65"/>
      <c r="H288" s="65"/>
      <c r="I288" s="65"/>
      <c r="J288" s="65"/>
      <c r="K288" s="65"/>
      <c r="L288" s="65"/>
      <c r="M288" s="65"/>
      <c r="N288" s="65"/>
      <c r="O288" s="65"/>
      <c r="P288" s="65"/>
      <c r="Q288" s="65"/>
      <c r="R288" s="65"/>
      <c r="S288" s="65"/>
      <c r="T288" s="65"/>
      <c r="U288" s="65"/>
    </row>
    <row r="289" spans="1:21" ht="24.95" customHeight="1">
      <c r="A289" s="65"/>
      <c r="B289" s="65"/>
      <c r="C289" s="65"/>
      <c r="D289" s="65"/>
      <c r="E289" s="65"/>
      <c r="F289" s="65"/>
      <c r="G289" s="65"/>
      <c r="H289" s="65"/>
      <c r="I289" s="65"/>
      <c r="J289" s="65"/>
      <c r="K289" s="65"/>
      <c r="L289" s="65"/>
      <c r="M289" s="65"/>
      <c r="N289" s="65"/>
      <c r="O289" s="65"/>
      <c r="P289" s="65"/>
      <c r="Q289" s="65"/>
      <c r="R289" s="65"/>
      <c r="S289" s="65"/>
      <c r="T289" s="65"/>
      <c r="U289" s="65"/>
    </row>
    <row r="290" spans="1:21" ht="24.95" customHeight="1">
      <c r="A290" s="65"/>
      <c r="B290" s="65"/>
      <c r="C290" s="65"/>
      <c r="D290" s="65"/>
      <c r="E290" s="65"/>
      <c r="F290" s="65"/>
      <c r="G290" s="65"/>
      <c r="H290" s="65"/>
      <c r="I290" s="65"/>
      <c r="J290" s="65"/>
      <c r="K290" s="65"/>
      <c r="L290" s="65"/>
      <c r="M290" s="65"/>
      <c r="N290" s="65"/>
      <c r="O290" s="65"/>
      <c r="P290" s="65"/>
      <c r="Q290" s="65"/>
      <c r="R290" s="65"/>
      <c r="S290" s="65"/>
      <c r="T290" s="65"/>
      <c r="U290" s="65"/>
    </row>
    <row r="291" spans="1:21" ht="24.95" customHeight="1">
      <c r="A291" s="65"/>
      <c r="B291" s="65"/>
      <c r="C291" s="65"/>
      <c r="D291" s="65"/>
      <c r="E291" s="65"/>
      <c r="F291" s="65"/>
      <c r="G291" s="65"/>
      <c r="H291" s="65"/>
      <c r="I291" s="65"/>
      <c r="J291" s="65"/>
      <c r="K291" s="65"/>
      <c r="L291" s="65"/>
      <c r="M291" s="65"/>
      <c r="N291" s="65"/>
      <c r="O291" s="65"/>
      <c r="P291" s="65"/>
      <c r="Q291" s="65"/>
      <c r="R291" s="65"/>
      <c r="S291" s="65"/>
      <c r="T291" s="65"/>
      <c r="U291" s="65"/>
    </row>
    <row r="292" spans="1:21" ht="24.95" customHeight="1">
      <c r="A292" s="65"/>
      <c r="B292" s="65"/>
      <c r="C292" s="65"/>
      <c r="D292" s="65"/>
      <c r="E292" s="65"/>
      <c r="F292" s="65"/>
      <c r="G292" s="65"/>
      <c r="H292" s="65"/>
      <c r="I292" s="65"/>
      <c r="J292" s="65"/>
      <c r="K292" s="65"/>
      <c r="L292" s="65"/>
      <c r="M292" s="65"/>
      <c r="N292" s="65"/>
      <c r="O292" s="65"/>
      <c r="P292" s="65"/>
      <c r="Q292" s="65"/>
      <c r="R292" s="65"/>
      <c r="S292" s="65"/>
      <c r="T292" s="65"/>
      <c r="U292" s="65"/>
    </row>
    <row r="293" spans="1:21" ht="24.95" customHeight="1">
      <c r="A293" s="65"/>
      <c r="B293" s="65"/>
      <c r="C293" s="65"/>
      <c r="D293" s="65"/>
      <c r="E293" s="65"/>
      <c r="F293" s="65"/>
      <c r="G293" s="65"/>
      <c r="H293" s="65"/>
      <c r="I293" s="65"/>
      <c r="J293" s="65"/>
      <c r="K293" s="65"/>
      <c r="L293" s="65"/>
      <c r="M293" s="65"/>
      <c r="N293" s="65"/>
      <c r="O293" s="65"/>
      <c r="P293" s="65"/>
      <c r="Q293" s="65"/>
      <c r="R293" s="65"/>
      <c r="S293" s="65"/>
      <c r="T293" s="65"/>
      <c r="U293" s="65"/>
    </row>
    <row r="294" spans="1:21" ht="24.95" customHeight="1">
      <c r="A294" s="65"/>
      <c r="B294" s="65"/>
      <c r="C294" s="65"/>
      <c r="D294" s="65"/>
      <c r="E294" s="65"/>
      <c r="F294" s="65"/>
      <c r="G294" s="65"/>
      <c r="H294" s="65"/>
      <c r="I294" s="65"/>
      <c r="J294" s="65"/>
      <c r="K294" s="65"/>
      <c r="L294" s="65"/>
      <c r="M294" s="65"/>
      <c r="N294" s="65"/>
      <c r="O294" s="65"/>
      <c r="P294" s="65"/>
      <c r="Q294" s="65"/>
      <c r="R294" s="65"/>
      <c r="S294" s="65"/>
      <c r="T294" s="65"/>
      <c r="U294" s="65"/>
    </row>
    <row r="295" spans="1:21" ht="24.95" customHeight="1">
      <c r="A295" s="65"/>
      <c r="B295" s="65"/>
      <c r="C295" s="65"/>
      <c r="D295" s="65"/>
      <c r="E295" s="65"/>
      <c r="F295" s="65"/>
      <c r="G295" s="65"/>
      <c r="H295" s="65"/>
      <c r="I295" s="65"/>
      <c r="J295" s="65"/>
      <c r="K295" s="65"/>
      <c r="L295" s="65"/>
      <c r="M295" s="65"/>
      <c r="N295" s="65"/>
      <c r="O295" s="65"/>
      <c r="P295" s="65"/>
      <c r="Q295" s="65"/>
      <c r="R295" s="65"/>
      <c r="S295" s="65"/>
      <c r="T295" s="65"/>
      <c r="U295" s="65"/>
    </row>
    <row r="296" spans="1:21" ht="24.95" customHeight="1">
      <c r="A296" s="65"/>
      <c r="B296" s="65"/>
      <c r="C296" s="65"/>
      <c r="D296" s="65"/>
      <c r="E296" s="65"/>
      <c r="F296" s="65"/>
      <c r="G296" s="65"/>
      <c r="H296" s="65"/>
      <c r="I296" s="65"/>
      <c r="J296" s="65"/>
      <c r="K296" s="65"/>
      <c r="L296" s="65"/>
      <c r="M296" s="65"/>
      <c r="N296" s="65"/>
      <c r="O296" s="65"/>
      <c r="P296" s="65"/>
      <c r="Q296" s="65"/>
      <c r="R296" s="65"/>
      <c r="S296" s="65"/>
      <c r="T296" s="65"/>
      <c r="U296" s="65"/>
    </row>
    <row r="297" spans="1:21" ht="24.95" customHeight="1">
      <c r="A297" s="65"/>
      <c r="B297" s="65"/>
      <c r="C297" s="65"/>
      <c r="D297" s="65"/>
      <c r="E297" s="65"/>
      <c r="F297" s="65"/>
      <c r="G297" s="65"/>
      <c r="H297" s="65"/>
      <c r="I297" s="65"/>
      <c r="J297" s="65"/>
      <c r="K297" s="65"/>
      <c r="L297" s="65"/>
      <c r="M297" s="65"/>
      <c r="N297" s="65"/>
      <c r="O297" s="65"/>
      <c r="P297" s="65"/>
      <c r="Q297" s="65"/>
      <c r="R297" s="65"/>
      <c r="S297" s="65"/>
      <c r="T297" s="65"/>
      <c r="U297" s="65"/>
    </row>
    <row r="298" spans="1:21" ht="24.95" customHeight="1">
      <c r="A298" s="65"/>
      <c r="B298" s="65"/>
      <c r="C298" s="65"/>
      <c r="D298" s="65"/>
      <c r="E298" s="65"/>
      <c r="F298" s="65"/>
      <c r="G298" s="65"/>
      <c r="H298" s="65"/>
      <c r="I298" s="65"/>
      <c r="J298" s="65"/>
      <c r="K298" s="65"/>
      <c r="L298" s="65"/>
      <c r="M298" s="65"/>
      <c r="N298" s="65"/>
      <c r="O298" s="65"/>
      <c r="P298" s="65"/>
      <c r="Q298" s="65"/>
      <c r="R298" s="65"/>
      <c r="S298" s="65"/>
      <c r="T298" s="65"/>
      <c r="U298" s="65"/>
    </row>
    <row r="299" spans="1:21" ht="24.95" customHeight="1">
      <c r="A299" s="65"/>
      <c r="B299" s="65"/>
      <c r="C299" s="65"/>
      <c r="D299" s="65"/>
      <c r="E299" s="65"/>
      <c r="F299" s="65"/>
      <c r="G299" s="65"/>
      <c r="H299" s="65"/>
      <c r="I299" s="65"/>
      <c r="J299" s="65"/>
      <c r="K299" s="65"/>
      <c r="L299" s="65"/>
      <c r="M299" s="65"/>
      <c r="N299" s="65"/>
      <c r="O299" s="65"/>
      <c r="P299" s="65"/>
      <c r="Q299" s="65"/>
      <c r="R299" s="65"/>
      <c r="S299" s="65"/>
      <c r="T299" s="65"/>
      <c r="U299" s="65"/>
    </row>
    <row r="300" spans="1:21" ht="24.95" customHeight="1">
      <c r="A300" s="65"/>
      <c r="B300" s="65"/>
      <c r="C300" s="65"/>
      <c r="D300" s="65"/>
      <c r="E300" s="65"/>
      <c r="F300" s="65"/>
      <c r="G300" s="65"/>
      <c r="H300" s="65"/>
      <c r="I300" s="65"/>
      <c r="J300" s="65"/>
      <c r="K300" s="65"/>
      <c r="L300" s="65"/>
      <c r="M300" s="65"/>
      <c r="N300" s="65"/>
      <c r="O300" s="65"/>
      <c r="P300" s="65"/>
      <c r="Q300" s="65"/>
      <c r="R300" s="65"/>
      <c r="S300" s="65"/>
      <c r="T300" s="65"/>
      <c r="U300" s="65"/>
    </row>
    <row r="301" spans="1:21" ht="24.95" customHeight="1">
      <c r="A301" s="65"/>
      <c r="B301" s="65"/>
      <c r="C301" s="65"/>
      <c r="D301" s="65"/>
      <c r="E301" s="65"/>
      <c r="F301" s="65"/>
      <c r="G301" s="65"/>
      <c r="H301" s="65"/>
      <c r="I301" s="65"/>
      <c r="J301" s="65"/>
      <c r="K301" s="65"/>
      <c r="L301" s="65"/>
      <c r="M301" s="65"/>
      <c r="N301" s="65"/>
      <c r="O301" s="65"/>
      <c r="P301" s="65"/>
      <c r="Q301" s="65"/>
      <c r="R301" s="65"/>
      <c r="S301" s="65"/>
      <c r="T301" s="65"/>
      <c r="U301" s="65"/>
    </row>
    <row r="302" spans="1:21" ht="24.95" customHeight="1">
      <c r="A302" s="65"/>
      <c r="B302" s="65"/>
      <c r="C302" s="65"/>
      <c r="D302" s="65"/>
      <c r="E302" s="65"/>
      <c r="F302" s="65"/>
      <c r="G302" s="65"/>
      <c r="H302" s="65"/>
      <c r="I302" s="65"/>
      <c r="J302" s="65"/>
      <c r="K302" s="65"/>
      <c r="L302" s="65"/>
      <c r="M302" s="65"/>
      <c r="N302" s="65"/>
      <c r="O302" s="65"/>
      <c r="P302" s="65"/>
      <c r="Q302" s="65"/>
      <c r="R302" s="65"/>
      <c r="S302" s="65"/>
      <c r="T302" s="65"/>
      <c r="U302" s="65"/>
    </row>
    <row r="303" spans="1:21" ht="24.95" customHeight="1">
      <c r="A303" s="65"/>
      <c r="B303" s="65"/>
      <c r="C303" s="65"/>
      <c r="D303" s="65"/>
      <c r="E303" s="65"/>
      <c r="F303" s="65"/>
      <c r="G303" s="65"/>
      <c r="H303" s="65"/>
      <c r="I303" s="65"/>
      <c r="J303" s="65"/>
      <c r="K303" s="65"/>
      <c r="L303" s="65"/>
      <c r="M303" s="65"/>
      <c r="N303" s="65"/>
      <c r="O303" s="65"/>
      <c r="P303" s="65"/>
      <c r="Q303" s="65"/>
      <c r="R303" s="65"/>
      <c r="S303" s="65"/>
      <c r="T303" s="65"/>
      <c r="U303" s="65"/>
    </row>
    <row r="304" spans="1:21" ht="24.95" customHeight="1">
      <c r="A304" s="65"/>
      <c r="B304" s="65"/>
      <c r="C304" s="65"/>
      <c r="D304" s="65"/>
      <c r="E304" s="65"/>
      <c r="F304" s="65"/>
      <c r="G304" s="65"/>
      <c r="H304" s="65"/>
      <c r="I304" s="65"/>
      <c r="J304" s="65"/>
      <c r="K304" s="65"/>
      <c r="L304" s="65"/>
      <c r="M304" s="65"/>
      <c r="N304" s="65"/>
      <c r="O304" s="65"/>
      <c r="P304" s="65"/>
      <c r="Q304" s="65"/>
      <c r="R304" s="65"/>
      <c r="S304" s="65"/>
      <c r="T304" s="65"/>
      <c r="U304" s="65"/>
    </row>
    <row r="305" spans="1:21" ht="24.95" customHeight="1">
      <c r="A305" s="65"/>
      <c r="B305" s="65"/>
      <c r="C305" s="65"/>
      <c r="D305" s="65"/>
      <c r="E305" s="65"/>
      <c r="F305" s="65"/>
      <c r="G305" s="65"/>
      <c r="H305" s="65"/>
      <c r="I305" s="65"/>
      <c r="J305" s="65"/>
      <c r="K305" s="65"/>
      <c r="L305" s="65"/>
      <c r="M305" s="65"/>
      <c r="N305" s="65"/>
      <c r="O305" s="65"/>
      <c r="P305" s="65"/>
      <c r="Q305" s="65"/>
      <c r="R305" s="65"/>
      <c r="S305" s="65"/>
      <c r="T305" s="65"/>
      <c r="U305" s="65"/>
    </row>
    <row r="306" spans="1:21" ht="24.95" customHeight="1">
      <c r="A306" s="65"/>
      <c r="B306" s="65"/>
      <c r="C306" s="65"/>
      <c r="D306" s="65"/>
      <c r="E306" s="65"/>
      <c r="F306" s="65"/>
      <c r="G306" s="65"/>
      <c r="H306" s="65"/>
      <c r="I306" s="65"/>
      <c r="J306" s="65"/>
      <c r="K306" s="65"/>
      <c r="L306" s="65"/>
      <c r="M306" s="65"/>
      <c r="N306" s="65"/>
      <c r="O306" s="65"/>
      <c r="P306" s="65"/>
      <c r="Q306" s="65"/>
      <c r="R306" s="65"/>
      <c r="S306" s="65"/>
      <c r="T306" s="65"/>
      <c r="U306" s="65"/>
    </row>
    <row r="307" spans="1:21" ht="24.95" customHeight="1">
      <c r="A307" s="65"/>
      <c r="B307" s="65"/>
      <c r="C307" s="65"/>
      <c r="D307" s="65"/>
      <c r="E307" s="65"/>
      <c r="F307" s="65"/>
      <c r="G307" s="65"/>
      <c r="H307" s="65"/>
      <c r="I307" s="65"/>
      <c r="J307" s="65"/>
      <c r="K307" s="65"/>
      <c r="L307" s="65"/>
      <c r="M307" s="65"/>
      <c r="N307" s="65"/>
      <c r="O307" s="65"/>
      <c r="P307" s="65"/>
      <c r="Q307" s="65"/>
      <c r="R307" s="65"/>
      <c r="S307" s="65"/>
      <c r="T307" s="65"/>
      <c r="U307" s="65"/>
    </row>
    <row r="308" spans="1:21" ht="24.95" customHeight="1">
      <c r="A308" s="65"/>
      <c r="B308" s="65"/>
      <c r="C308" s="65"/>
      <c r="D308" s="65"/>
      <c r="E308" s="65"/>
      <c r="F308" s="65"/>
      <c r="G308" s="65"/>
      <c r="H308" s="65"/>
      <c r="I308" s="65"/>
      <c r="J308" s="65"/>
      <c r="K308" s="65"/>
      <c r="L308" s="65"/>
      <c r="M308" s="65"/>
      <c r="N308" s="65"/>
      <c r="O308" s="65"/>
      <c r="P308" s="65"/>
      <c r="Q308" s="65"/>
      <c r="R308" s="65"/>
      <c r="S308" s="65"/>
      <c r="T308" s="65"/>
      <c r="U308" s="65"/>
    </row>
    <row r="309" spans="1:21" ht="24.95" customHeight="1">
      <c r="A309" s="65"/>
      <c r="B309" s="65"/>
      <c r="C309" s="65"/>
      <c r="D309" s="65"/>
      <c r="E309" s="65"/>
      <c r="F309" s="65"/>
      <c r="G309" s="65"/>
      <c r="H309" s="65"/>
      <c r="I309" s="65"/>
      <c r="J309" s="65"/>
      <c r="K309" s="65"/>
      <c r="L309" s="65"/>
      <c r="M309" s="65"/>
      <c r="N309" s="65"/>
      <c r="O309" s="65"/>
      <c r="P309" s="65"/>
      <c r="Q309" s="65"/>
      <c r="R309" s="65"/>
      <c r="S309" s="65"/>
      <c r="T309" s="65"/>
      <c r="U309" s="65"/>
    </row>
    <row r="310" spans="1:21" ht="24.95" customHeight="1">
      <c r="A310" s="65"/>
      <c r="B310" s="65"/>
      <c r="C310" s="65"/>
      <c r="D310" s="65"/>
      <c r="E310" s="65"/>
      <c r="F310" s="65"/>
      <c r="G310" s="65"/>
      <c r="H310" s="65"/>
      <c r="I310" s="65"/>
      <c r="J310" s="65"/>
      <c r="K310" s="65"/>
      <c r="L310" s="65"/>
      <c r="M310" s="65"/>
      <c r="N310" s="65"/>
      <c r="O310" s="65"/>
      <c r="P310" s="65"/>
      <c r="Q310" s="65"/>
      <c r="R310" s="65"/>
      <c r="S310" s="65"/>
      <c r="T310" s="65"/>
      <c r="U310" s="65"/>
    </row>
    <row r="311" spans="1:21" ht="24.95" customHeight="1">
      <c r="A311" s="65"/>
      <c r="B311" s="65"/>
      <c r="C311" s="65"/>
      <c r="D311" s="65"/>
      <c r="E311" s="65"/>
      <c r="F311" s="65"/>
      <c r="G311" s="65"/>
      <c r="H311" s="65"/>
      <c r="I311" s="65"/>
      <c r="J311" s="65"/>
      <c r="K311" s="65"/>
      <c r="L311" s="65"/>
      <c r="M311" s="65"/>
      <c r="N311" s="65"/>
      <c r="O311" s="65"/>
      <c r="P311" s="65"/>
      <c r="Q311" s="65"/>
      <c r="R311" s="65"/>
      <c r="S311" s="65"/>
      <c r="T311" s="65"/>
      <c r="U311" s="65"/>
    </row>
    <row r="312" spans="1:21" ht="24.95" customHeight="1">
      <c r="A312" s="65"/>
      <c r="B312" s="65"/>
      <c r="C312" s="65"/>
      <c r="D312" s="65"/>
      <c r="E312" s="65"/>
      <c r="F312" s="65"/>
      <c r="G312" s="65"/>
      <c r="H312" s="65"/>
      <c r="I312" s="65"/>
      <c r="J312" s="65"/>
      <c r="K312" s="65"/>
      <c r="L312" s="65"/>
      <c r="M312" s="65"/>
      <c r="N312" s="65"/>
      <c r="O312" s="65"/>
      <c r="P312" s="65"/>
      <c r="Q312" s="65"/>
      <c r="R312" s="65"/>
      <c r="S312" s="65"/>
      <c r="T312" s="65"/>
      <c r="U312" s="65"/>
    </row>
    <row r="313" spans="1:21" ht="24.95" customHeight="1">
      <c r="A313" s="65"/>
      <c r="B313" s="65"/>
      <c r="C313" s="65"/>
      <c r="D313" s="65"/>
      <c r="E313" s="65"/>
      <c r="F313" s="65"/>
      <c r="G313" s="65"/>
      <c r="H313" s="65"/>
      <c r="I313" s="65"/>
      <c r="J313" s="65"/>
      <c r="K313" s="65"/>
      <c r="L313" s="65"/>
      <c r="M313" s="65"/>
      <c r="N313" s="65"/>
      <c r="O313" s="65"/>
      <c r="P313" s="65"/>
      <c r="Q313" s="65"/>
      <c r="R313" s="65"/>
      <c r="S313" s="65"/>
      <c r="T313" s="65"/>
      <c r="U313" s="65"/>
    </row>
    <row r="314" spans="1:21" ht="24.95" customHeight="1">
      <c r="A314" s="65"/>
      <c r="B314" s="65"/>
      <c r="C314" s="65"/>
      <c r="D314" s="65"/>
      <c r="E314" s="65"/>
      <c r="F314" s="65"/>
      <c r="G314" s="65"/>
      <c r="H314" s="65"/>
      <c r="I314" s="65"/>
      <c r="J314" s="65"/>
      <c r="K314" s="65"/>
      <c r="L314" s="65"/>
      <c r="M314" s="65"/>
      <c r="N314" s="65"/>
      <c r="O314" s="65"/>
      <c r="P314" s="65"/>
      <c r="Q314" s="65"/>
      <c r="R314" s="65"/>
      <c r="S314" s="65"/>
      <c r="T314" s="65"/>
      <c r="U314" s="65"/>
    </row>
    <row r="315" spans="1:21" ht="24.95" customHeight="1">
      <c r="A315" s="65"/>
      <c r="B315" s="65"/>
      <c r="C315" s="65"/>
      <c r="D315" s="65"/>
      <c r="E315" s="65"/>
      <c r="F315" s="65"/>
      <c r="G315" s="65"/>
      <c r="H315" s="65"/>
      <c r="I315" s="65"/>
      <c r="J315" s="65"/>
      <c r="K315" s="65"/>
      <c r="L315" s="65"/>
      <c r="M315" s="65"/>
      <c r="N315" s="65"/>
      <c r="O315" s="65"/>
      <c r="P315" s="65"/>
      <c r="Q315" s="65"/>
      <c r="R315" s="65"/>
      <c r="S315" s="65"/>
      <c r="T315" s="65"/>
      <c r="U315" s="65"/>
    </row>
    <row r="316" spans="1:21" ht="24.95" customHeight="1">
      <c r="A316" s="65"/>
      <c r="B316" s="65"/>
      <c r="C316" s="65"/>
      <c r="D316" s="65"/>
      <c r="E316" s="65"/>
      <c r="F316" s="65"/>
      <c r="G316" s="65"/>
      <c r="H316" s="65"/>
      <c r="I316" s="65"/>
      <c r="J316" s="65"/>
      <c r="K316" s="65"/>
      <c r="L316" s="65"/>
      <c r="M316" s="65"/>
      <c r="N316" s="65"/>
      <c r="O316" s="65"/>
      <c r="P316" s="65"/>
      <c r="Q316" s="65"/>
      <c r="R316" s="65"/>
      <c r="S316" s="65"/>
      <c r="T316" s="65"/>
      <c r="U316" s="65"/>
    </row>
    <row r="317" spans="1:21" ht="24.95" customHeight="1">
      <c r="A317" s="65"/>
      <c r="B317" s="65"/>
      <c r="C317" s="65"/>
      <c r="D317" s="65"/>
      <c r="E317" s="65"/>
      <c r="F317" s="65"/>
      <c r="G317" s="65"/>
      <c r="H317" s="65"/>
      <c r="I317" s="65"/>
      <c r="J317" s="65"/>
      <c r="K317" s="65"/>
      <c r="L317" s="65"/>
      <c r="M317" s="65"/>
      <c r="N317" s="65"/>
      <c r="O317" s="65"/>
      <c r="P317" s="65"/>
      <c r="Q317" s="65"/>
      <c r="R317" s="65"/>
      <c r="S317" s="65"/>
      <c r="T317" s="65"/>
      <c r="U317" s="65"/>
    </row>
    <row r="318" spans="1:21" ht="24.95" customHeight="1">
      <c r="A318" s="65"/>
      <c r="B318" s="65"/>
      <c r="C318" s="65"/>
      <c r="D318" s="65"/>
      <c r="E318" s="65"/>
      <c r="F318" s="65"/>
      <c r="G318" s="65"/>
      <c r="H318" s="65"/>
      <c r="I318" s="65"/>
      <c r="J318" s="65"/>
      <c r="K318" s="65"/>
      <c r="L318" s="65"/>
      <c r="M318" s="65"/>
      <c r="N318" s="65"/>
      <c r="O318" s="65"/>
      <c r="P318" s="65"/>
      <c r="Q318" s="65"/>
      <c r="R318" s="65"/>
      <c r="S318" s="65"/>
      <c r="T318" s="65"/>
      <c r="U318" s="65"/>
    </row>
    <row r="319" spans="1:21" ht="24.95" customHeight="1">
      <c r="A319" s="65"/>
      <c r="B319" s="65"/>
      <c r="C319" s="65"/>
      <c r="D319" s="65"/>
      <c r="E319" s="65"/>
      <c r="F319" s="65"/>
      <c r="G319" s="65"/>
      <c r="H319" s="65"/>
      <c r="I319" s="65"/>
      <c r="J319" s="65"/>
      <c r="K319" s="65"/>
      <c r="L319" s="65"/>
      <c r="M319" s="65"/>
      <c r="N319" s="65"/>
      <c r="O319" s="65"/>
      <c r="P319" s="65"/>
      <c r="Q319" s="65"/>
      <c r="R319" s="65"/>
      <c r="S319" s="65"/>
      <c r="T319" s="65"/>
      <c r="U319" s="65"/>
    </row>
    <row r="320" spans="1:21" ht="24.95" customHeight="1">
      <c r="A320" s="65"/>
      <c r="B320" s="65"/>
      <c r="C320" s="65"/>
      <c r="D320" s="65"/>
      <c r="E320" s="65"/>
      <c r="F320" s="65"/>
      <c r="G320" s="65"/>
      <c r="H320" s="65"/>
      <c r="I320" s="65"/>
      <c r="J320" s="65"/>
      <c r="K320" s="65"/>
      <c r="L320" s="65"/>
      <c r="M320" s="65"/>
      <c r="N320" s="65"/>
      <c r="O320" s="65"/>
      <c r="P320" s="65"/>
      <c r="Q320" s="65"/>
      <c r="R320" s="65"/>
      <c r="S320" s="65"/>
      <c r="T320" s="65"/>
      <c r="U320" s="65"/>
    </row>
    <row r="321" spans="1:21" ht="24.95" customHeight="1">
      <c r="A321" s="65"/>
      <c r="B321" s="65"/>
      <c r="C321" s="65"/>
      <c r="D321" s="65"/>
      <c r="E321" s="65"/>
      <c r="F321" s="65"/>
      <c r="G321" s="65"/>
      <c r="H321" s="65"/>
      <c r="I321" s="65"/>
      <c r="J321" s="65"/>
      <c r="K321" s="65"/>
      <c r="L321" s="65"/>
      <c r="M321" s="65"/>
      <c r="N321" s="65"/>
      <c r="O321" s="65"/>
      <c r="P321" s="65"/>
      <c r="Q321" s="65"/>
      <c r="R321" s="65"/>
      <c r="S321" s="65"/>
      <c r="T321" s="65"/>
      <c r="U321" s="65"/>
    </row>
    <row r="322" spans="1:21" ht="24.95" customHeight="1">
      <c r="A322" s="65"/>
      <c r="B322" s="65"/>
      <c r="C322" s="65"/>
      <c r="D322" s="65"/>
      <c r="E322" s="65"/>
      <c r="F322" s="65"/>
      <c r="G322" s="65"/>
      <c r="H322" s="65"/>
      <c r="I322" s="65"/>
      <c r="J322" s="65"/>
      <c r="K322" s="65"/>
      <c r="L322" s="65"/>
      <c r="M322" s="65"/>
      <c r="N322" s="65"/>
      <c r="O322" s="65"/>
      <c r="P322" s="65"/>
      <c r="Q322" s="65"/>
      <c r="R322" s="65"/>
      <c r="S322" s="65"/>
      <c r="T322" s="65"/>
      <c r="U322" s="65"/>
    </row>
    <row r="323" spans="1:21" ht="24.95" customHeight="1">
      <c r="A323" s="65"/>
      <c r="B323" s="65"/>
      <c r="C323" s="65"/>
      <c r="D323" s="65"/>
      <c r="E323" s="65"/>
      <c r="F323" s="65"/>
      <c r="G323" s="65"/>
      <c r="H323" s="65"/>
      <c r="I323" s="65"/>
      <c r="J323" s="65"/>
      <c r="K323" s="65"/>
      <c r="L323" s="65"/>
      <c r="M323" s="65"/>
      <c r="N323" s="65"/>
      <c r="O323" s="65"/>
      <c r="P323" s="65"/>
      <c r="Q323" s="65"/>
      <c r="R323" s="65"/>
      <c r="S323" s="65"/>
      <c r="T323" s="65"/>
      <c r="U323" s="65"/>
    </row>
    <row r="324" spans="1:21" ht="24.95" customHeight="1">
      <c r="A324" s="65"/>
      <c r="B324" s="65"/>
      <c r="C324" s="65"/>
      <c r="D324" s="65"/>
      <c r="E324" s="65"/>
      <c r="F324" s="65"/>
      <c r="G324" s="65"/>
      <c r="H324" s="65"/>
      <c r="I324" s="65"/>
      <c r="J324" s="65"/>
      <c r="K324" s="65"/>
      <c r="L324" s="65"/>
      <c r="M324" s="65"/>
      <c r="N324" s="65"/>
      <c r="O324" s="65"/>
      <c r="P324" s="65"/>
      <c r="Q324" s="65"/>
      <c r="R324" s="65"/>
      <c r="S324" s="65"/>
      <c r="T324" s="65"/>
      <c r="U324" s="65"/>
    </row>
    <row r="325" spans="1:21" ht="24.95" customHeight="1">
      <c r="A325" s="65"/>
      <c r="B325" s="65"/>
      <c r="C325" s="65"/>
      <c r="D325" s="65"/>
      <c r="E325" s="65"/>
      <c r="F325" s="65"/>
      <c r="G325" s="65"/>
      <c r="H325" s="65"/>
      <c r="I325" s="65"/>
      <c r="J325" s="65"/>
      <c r="K325" s="65"/>
      <c r="L325" s="65"/>
      <c r="M325" s="65"/>
      <c r="N325" s="65"/>
      <c r="O325" s="65"/>
      <c r="P325" s="65"/>
      <c r="Q325" s="65"/>
      <c r="R325" s="65"/>
      <c r="S325" s="65"/>
      <c r="T325" s="65"/>
      <c r="U325" s="65"/>
    </row>
    <row r="326" spans="1:21" ht="24.95" customHeight="1">
      <c r="A326" s="65"/>
      <c r="B326" s="65"/>
      <c r="C326" s="65"/>
      <c r="D326" s="65"/>
      <c r="E326" s="65"/>
      <c r="F326" s="65"/>
      <c r="G326" s="65"/>
      <c r="H326" s="65"/>
      <c r="I326" s="65"/>
      <c r="J326" s="65"/>
      <c r="K326" s="65"/>
      <c r="L326" s="65"/>
      <c r="M326" s="65"/>
      <c r="N326" s="65"/>
      <c r="O326" s="65"/>
      <c r="P326" s="65"/>
      <c r="Q326" s="65"/>
      <c r="R326" s="65"/>
      <c r="S326" s="65"/>
      <c r="T326" s="65"/>
      <c r="U326" s="65"/>
    </row>
    <row r="327" spans="1:21" ht="24.95" customHeight="1">
      <c r="A327" s="65"/>
      <c r="B327" s="65"/>
      <c r="C327" s="65"/>
      <c r="D327" s="65"/>
      <c r="E327" s="65"/>
      <c r="F327" s="65"/>
      <c r="G327" s="65"/>
      <c r="H327" s="65"/>
      <c r="I327" s="65"/>
      <c r="J327" s="65"/>
      <c r="K327" s="65"/>
      <c r="L327" s="65"/>
      <c r="M327" s="65"/>
      <c r="N327" s="65"/>
      <c r="O327" s="65"/>
      <c r="P327" s="65"/>
      <c r="Q327" s="65"/>
      <c r="R327" s="65"/>
      <c r="S327" s="65"/>
      <c r="T327" s="65"/>
      <c r="U327" s="65"/>
    </row>
    <row r="328" spans="1:21" ht="24.95" customHeight="1">
      <c r="A328" s="65"/>
      <c r="B328" s="65"/>
      <c r="C328" s="65"/>
      <c r="D328" s="65"/>
      <c r="E328" s="65"/>
      <c r="F328" s="65"/>
      <c r="G328" s="65"/>
      <c r="H328" s="65"/>
      <c r="I328" s="65"/>
      <c r="J328" s="65"/>
      <c r="K328" s="65"/>
      <c r="L328" s="65"/>
      <c r="M328" s="65"/>
      <c r="N328" s="65"/>
      <c r="O328" s="65"/>
      <c r="P328" s="65"/>
      <c r="Q328" s="65"/>
      <c r="R328" s="65"/>
      <c r="S328" s="65"/>
      <c r="T328" s="65"/>
      <c r="U328" s="65"/>
    </row>
    <row r="329" spans="1:21" ht="24.95" customHeight="1">
      <c r="A329" s="65"/>
      <c r="B329" s="65"/>
      <c r="C329" s="65"/>
      <c r="D329" s="65"/>
      <c r="E329" s="65"/>
      <c r="F329" s="65"/>
      <c r="G329" s="65"/>
      <c r="H329" s="65"/>
      <c r="I329" s="65"/>
      <c r="J329" s="65"/>
      <c r="K329" s="65"/>
      <c r="L329" s="65"/>
      <c r="M329" s="65"/>
      <c r="N329" s="65"/>
      <c r="O329" s="65"/>
      <c r="P329" s="65"/>
      <c r="Q329" s="65"/>
      <c r="R329" s="65"/>
      <c r="S329" s="65"/>
      <c r="T329" s="65"/>
      <c r="U329" s="65"/>
    </row>
    <row r="330" spans="1:21" ht="24.95" customHeight="1">
      <c r="A330" s="65"/>
      <c r="B330" s="65"/>
      <c r="C330" s="65"/>
      <c r="D330" s="65"/>
      <c r="E330" s="65"/>
      <c r="F330" s="65"/>
      <c r="G330" s="65"/>
      <c r="H330" s="65"/>
      <c r="I330" s="65"/>
      <c r="J330" s="65"/>
      <c r="K330" s="65"/>
      <c r="L330" s="65"/>
      <c r="M330" s="65"/>
      <c r="N330" s="65"/>
      <c r="O330" s="65"/>
      <c r="P330" s="65"/>
      <c r="Q330" s="65"/>
      <c r="R330" s="65"/>
      <c r="S330" s="65"/>
      <c r="T330" s="65"/>
      <c r="U330" s="65"/>
    </row>
    <row r="331" spans="1:21" ht="24.95" customHeight="1">
      <c r="A331" s="65"/>
      <c r="B331" s="65"/>
      <c r="C331" s="65"/>
      <c r="D331" s="65"/>
      <c r="E331" s="65"/>
      <c r="F331" s="65"/>
      <c r="G331" s="65"/>
      <c r="H331" s="65"/>
      <c r="I331" s="65"/>
      <c r="J331" s="65"/>
      <c r="K331" s="65"/>
      <c r="L331" s="65"/>
      <c r="M331" s="65"/>
      <c r="N331" s="65"/>
      <c r="O331" s="65"/>
      <c r="P331" s="65"/>
      <c r="Q331" s="65"/>
      <c r="R331" s="65"/>
      <c r="S331" s="65"/>
      <c r="T331" s="65"/>
      <c r="U331" s="65"/>
    </row>
    <row r="332" spans="1:21" ht="24.95" customHeight="1">
      <c r="A332" s="65"/>
      <c r="B332" s="65"/>
      <c r="C332" s="65"/>
      <c r="D332" s="65"/>
      <c r="E332" s="65"/>
      <c r="F332" s="65"/>
      <c r="G332" s="65"/>
      <c r="H332" s="65"/>
      <c r="I332" s="65"/>
      <c r="J332" s="65"/>
      <c r="K332" s="65"/>
      <c r="L332" s="65"/>
      <c r="M332" s="65"/>
      <c r="N332" s="65"/>
      <c r="O332" s="65"/>
      <c r="P332" s="65"/>
      <c r="Q332" s="65"/>
      <c r="R332" s="65"/>
      <c r="S332" s="65"/>
      <c r="T332" s="65"/>
      <c r="U332" s="65"/>
    </row>
    <row r="333" spans="1:21" ht="30" customHeight="1">
      <c r="A333" s="65"/>
      <c r="B333" s="65"/>
      <c r="C333" s="65"/>
      <c r="D333" s="65"/>
      <c r="E333" s="65"/>
      <c r="F333" s="65"/>
      <c r="G333" s="65"/>
      <c r="H333" s="65"/>
      <c r="I333" s="65"/>
      <c r="J333" s="65"/>
      <c r="K333" s="65"/>
      <c r="L333" s="65"/>
      <c r="M333" s="65"/>
      <c r="N333" s="65"/>
      <c r="O333" s="65"/>
      <c r="P333" s="65"/>
      <c r="Q333" s="65"/>
      <c r="R333" s="65"/>
      <c r="S333" s="65"/>
      <c r="T333" s="65"/>
      <c r="U333" s="65"/>
    </row>
    <row r="334" spans="1:21" ht="30" customHeight="1">
      <c r="A334" s="65"/>
      <c r="B334" s="65"/>
      <c r="C334" s="65"/>
      <c r="D334" s="65"/>
      <c r="E334" s="65"/>
      <c r="F334" s="65"/>
      <c r="G334" s="65"/>
      <c r="H334" s="65"/>
      <c r="I334" s="65"/>
      <c r="J334" s="65"/>
      <c r="K334" s="65"/>
      <c r="L334" s="65"/>
      <c r="M334" s="65"/>
      <c r="N334" s="65"/>
      <c r="O334" s="65"/>
      <c r="P334" s="65"/>
      <c r="Q334" s="65"/>
      <c r="R334" s="65"/>
      <c r="S334" s="65"/>
      <c r="T334" s="65"/>
      <c r="U334" s="65"/>
    </row>
    <row r="335" spans="1:21" ht="30" customHeight="1">
      <c r="A335" s="65"/>
      <c r="B335" s="65"/>
      <c r="C335" s="65"/>
      <c r="D335" s="65"/>
      <c r="E335" s="65"/>
      <c r="F335" s="65"/>
      <c r="G335" s="65"/>
      <c r="H335" s="65"/>
      <c r="I335" s="65"/>
      <c r="J335" s="65"/>
      <c r="K335" s="65"/>
      <c r="L335" s="65"/>
      <c r="M335" s="65"/>
      <c r="N335" s="65"/>
      <c r="O335" s="65"/>
      <c r="P335" s="65"/>
      <c r="Q335" s="65"/>
      <c r="R335" s="65"/>
      <c r="S335" s="65"/>
      <c r="T335" s="65"/>
      <c r="U335" s="65"/>
    </row>
    <row r="336" spans="1:21" ht="30" customHeight="1">
      <c r="A336" s="65"/>
      <c r="B336" s="65"/>
      <c r="C336" s="65"/>
      <c r="D336" s="65"/>
      <c r="E336" s="65"/>
      <c r="F336" s="65"/>
      <c r="G336" s="65"/>
      <c r="H336" s="65"/>
      <c r="I336" s="65"/>
      <c r="J336" s="65"/>
      <c r="K336" s="65"/>
      <c r="L336" s="65"/>
      <c r="M336" s="65"/>
      <c r="N336" s="65"/>
      <c r="O336" s="65"/>
      <c r="P336" s="65"/>
      <c r="Q336" s="65"/>
      <c r="R336" s="65"/>
      <c r="S336" s="65"/>
      <c r="T336" s="65"/>
      <c r="U336" s="65"/>
    </row>
    <row r="337" spans="1:21" ht="30" customHeight="1">
      <c r="A337" s="65"/>
      <c r="B337" s="65"/>
      <c r="C337" s="65"/>
      <c r="D337" s="65"/>
      <c r="E337" s="65"/>
      <c r="F337" s="65"/>
      <c r="G337" s="65"/>
      <c r="H337" s="65"/>
      <c r="I337" s="65"/>
      <c r="J337" s="65"/>
      <c r="K337" s="65"/>
      <c r="L337" s="65"/>
      <c r="M337" s="65"/>
      <c r="N337" s="65"/>
      <c r="O337" s="65"/>
      <c r="P337" s="65"/>
      <c r="Q337" s="65"/>
      <c r="R337" s="65"/>
      <c r="S337" s="65"/>
      <c r="T337" s="65"/>
      <c r="U337" s="65"/>
    </row>
    <row r="338" spans="1:21" ht="30" customHeight="1">
      <c r="A338" s="65"/>
      <c r="B338" s="65"/>
      <c r="C338" s="65"/>
      <c r="D338" s="65"/>
      <c r="E338" s="65"/>
      <c r="F338" s="65"/>
      <c r="G338" s="65"/>
      <c r="H338" s="65"/>
      <c r="I338" s="65"/>
      <c r="J338" s="65"/>
      <c r="K338" s="65"/>
      <c r="L338" s="65"/>
      <c r="M338" s="65"/>
      <c r="N338" s="65"/>
      <c r="O338" s="65"/>
      <c r="P338" s="65"/>
      <c r="Q338" s="65"/>
      <c r="R338" s="65"/>
      <c r="S338" s="65"/>
      <c r="T338" s="65"/>
      <c r="U338" s="65"/>
    </row>
    <row r="339" spans="1:21" ht="30" customHeight="1">
      <c r="A339" s="65"/>
      <c r="B339" s="65"/>
      <c r="C339" s="65"/>
      <c r="D339" s="65"/>
      <c r="E339" s="65"/>
      <c r="F339" s="65"/>
      <c r="G339" s="65"/>
      <c r="H339" s="65"/>
      <c r="I339" s="65"/>
      <c r="J339" s="65"/>
      <c r="K339" s="65"/>
      <c r="L339" s="65"/>
      <c r="M339" s="65"/>
      <c r="N339" s="65"/>
      <c r="O339" s="65"/>
      <c r="P339" s="65"/>
      <c r="Q339" s="65"/>
      <c r="R339" s="65"/>
      <c r="S339" s="65"/>
      <c r="T339" s="65"/>
      <c r="U339" s="65"/>
    </row>
    <row r="340" spans="1:21" ht="30" customHeight="1">
      <c r="A340" s="65"/>
      <c r="B340" s="65"/>
      <c r="C340" s="65"/>
      <c r="D340" s="65"/>
      <c r="E340" s="65"/>
      <c r="F340" s="65"/>
      <c r="G340" s="65"/>
      <c r="H340" s="65"/>
      <c r="I340" s="65"/>
      <c r="J340" s="65"/>
      <c r="K340" s="65"/>
      <c r="L340" s="65"/>
      <c r="M340" s="65"/>
      <c r="N340" s="65"/>
      <c r="O340" s="65"/>
      <c r="P340" s="65"/>
      <c r="Q340" s="65"/>
      <c r="R340" s="65"/>
      <c r="S340" s="65"/>
      <c r="T340" s="65"/>
      <c r="U340" s="65"/>
    </row>
    <row r="341" spans="1:21" ht="30" customHeight="1">
      <c r="A341" s="65"/>
      <c r="B341" s="65"/>
      <c r="C341" s="65"/>
      <c r="D341" s="65"/>
      <c r="E341" s="65"/>
      <c r="F341" s="65"/>
      <c r="G341" s="65"/>
      <c r="H341" s="65"/>
      <c r="I341" s="65"/>
      <c r="J341" s="65"/>
      <c r="K341" s="65"/>
      <c r="L341" s="65"/>
      <c r="M341" s="65"/>
      <c r="N341" s="65"/>
      <c r="O341" s="65"/>
      <c r="P341" s="65"/>
      <c r="Q341" s="65"/>
      <c r="R341" s="65"/>
      <c r="S341" s="65"/>
      <c r="T341" s="65"/>
      <c r="U341" s="65"/>
    </row>
    <row r="342" spans="1:21" ht="30" customHeight="1">
      <c r="A342" s="65"/>
      <c r="B342" s="65"/>
      <c r="C342" s="65"/>
      <c r="D342" s="65"/>
      <c r="E342" s="65"/>
      <c r="F342" s="65"/>
      <c r="G342" s="65"/>
      <c r="H342" s="65"/>
      <c r="I342" s="65"/>
      <c r="J342" s="65"/>
      <c r="K342" s="65"/>
      <c r="L342" s="65"/>
      <c r="M342" s="65"/>
      <c r="N342" s="65"/>
      <c r="O342" s="65"/>
      <c r="P342" s="65"/>
      <c r="Q342" s="65"/>
      <c r="R342" s="65"/>
      <c r="S342" s="65"/>
      <c r="T342" s="65"/>
      <c r="U342" s="65"/>
    </row>
    <row r="343" spans="1:21" ht="30" customHeight="1">
      <c r="A343" s="65"/>
      <c r="B343" s="65"/>
      <c r="C343" s="65"/>
      <c r="D343" s="65"/>
      <c r="E343" s="65"/>
      <c r="F343" s="65"/>
      <c r="G343" s="65"/>
      <c r="H343" s="65"/>
      <c r="I343" s="65"/>
      <c r="J343" s="65"/>
      <c r="K343" s="65"/>
      <c r="L343" s="65"/>
      <c r="M343" s="65"/>
      <c r="N343" s="65"/>
      <c r="O343" s="65"/>
      <c r="P343" s="65"/>
      <c r="Q343" s="65"/>
      <c r="R343" s="65"/>
      <c r="S343" s="65"/>
      <c r="T343" s="65"/>
      <c r="U343" s="65"/>
    </row>
    <row r="344" spans="1:21" ht="30" customHeight="1">
      <c r="A344" s="65"/>
      <c r="B344" s="65"/>
      <c r="C344" s="65"/>
      <c r="D344" s="65"/>
      <c r="E344" s="65"/>
      <c r="F344" s="65"/>
      <c r="G344" s="65"/>
      <c r="H344" s="65"/>
      <c r="I344" s="65"/>
      <c r="J344" s="65"/>
      <c r="K344" s="65"/>
      <c r="L344" s="65"/>
      <c r="M344" s="65"/>
      <c r="N344" s="65"/>
      <c r="O344" s="65"/>
      <c r="P344" s="65"/>
      <c r="Q344" s="65"/>
      <c r="R344" s="65"/>
      <c r="S344" s="65"/>
      <c r="T344" s="65"/>
      <c r="U344" s="65"/>
    </row>
    <row r="345" spans="1:21" ht="30" customHeight="1">
      <c r="A345" s="65"/>
      <c r="B345" s="65"/>
      <c r="C345" s="65"/>
      <c r="D345" s="65"/>
      <c r="E345" s="65"/>
      <c r="F345" s="65"/>
      <c r="G345" s="65"/>
      <c r="H345" s="65"/>
      <c r="I345" s="65"/>
      <c r="J345" s="65"/>
      <c r="K345" s="65"/>
      <c r="L345" s="65"/>
      <c r="M345" s="65"/>
      <c r="N345" s="65"/>
      <c r="O345" s="65"/>
      <c r="P345" s="65"/>
      <c r="Q345" s="65"/>
      <c r="R345" s="65"/>
      <c r="S345" s="65"/>
      <c r="T345" s="65"/>
      <c r="U345" s="65"/>
    </row>
    <row r="346" spans="1:21" ht="30" customHeight="1">
      <c r="A346" s="65"/>
      <c r="B346" s="65"/>
      <c r="C346" s="65"/>
      <c r="D346" s="65"/>
      <c r="E346" s="65"/>
      <c r="F346" s="65"/>
      <c r="G346" s="65"/>
      <c r="H346" s="65"/>
      <c r="I346" s="65"/>
      <c r="J346" s="65"/>
      <c r="K346" s="65"/>
      <c r="L346" s="65"/>
      <c r="M346" s="65"/>
      <c r="N346" s="65"/>
      <c r="O346" s="65"/>
      <c r="P346" s="65"/>
      <c r="Q346" s="65"/>
      <c r="R346" s="65"/>
      <c r="S346" s="65"/>
      <c r="T346" s="65"/>
      <c r="U346" s="65"/>
    </row>
    <row r="347" spans="1:21" ht="30" customHeight="1">
      <c r="A347" s="65"/>
      <c r="B347" s="65"/>
      <c r="C347" s="65"/>
      <c r="D347" s="65"/>
      <c r="E347" s="65"/>
      <c r="F347" s="65"/>
      <c r="G347" s="65"/>
      <c r="H347" s="65"/>
      <c r="I347" s="65"/>
      <c r="J347" s="65"/>
      <c r="K347" s="65"/>
      <c r="L347" s="65"/>
      <c r="M347" s="65"/>
      <c r="N347" s="65"/>
      <c r="O347" s="65"/>
      <c r="P347" s="65"/>
      <c r="Q347" s="65"/>
      <c r="R347" s="65"/>
      <c r="S347" s="65"/>
      <c r="T347" s="65"/>
      <c r="U347" s="65"/>
    </row>
    <row r="348" spans="1:21" ht="30" customHeight="1">
      <c r="A348" s="65"/>
      <c r="B348" s="65"/>
      <c r="C348" s="65"/>
      <c r="D348" s="65"/>
      <c r="E348" s="65"/>
      <c r="F348" s="65"/>
      <c r="G348" s="65"/>
      <c r="H348" s="65"/>
      <c r="I348" s="65"/>
      <c r="J348" s="65"/>
      <c r="K348" s="65"/>
      <c r="L348" s="65"/>
      <c r="M348" s="65"/>
      <c r="N348" s="65"/>
      <c r="O348" s="65"/>
      <c r="P348" s="65"/>
      <c r="Q348" s="65"/>
      <c r="R348" s="65"/>
      <c r="S348" s="65"/>
      <c r="T348" s="65"/>
      <c r="U348" s="65"/>
    </row>
    <row r="349" spans="1:21" ht="30" customHeight="1">
      <c r="A349" s="65"/>
      <c r="B349" s="65"/>
      <c r="C349" s="65"/>
      <c r="D349" s="65"/>
      <c r="E349" s="65"/>
      <c r="F349" s="65"/>
      <c r="G349" s="65"/>
      <c r="H349" s="65"/>
      <c r="I349" s="65"/>
      <c r="J349" s="65"/>
      <c r="K349" s="65"/>
      <c r="L349" s="65"/>
      <c r="M349" s="65"/>
      <c r="N349" s="65"/>
      <c r="O349" s="65"/>
      <c r="P349" s="65"/>
      <c r="Q349" s="65"/>
      <c r="R349" s="65"/>
      <c r="S349" s="65"/>
      <c r="T349" s="65"/>
      <c r="U349" s="65"/>
    </row>
    <row r="350" spans="1:21" ht="30" customHeight="1">
      <c r="A350" s="65"/>
      <c r="B350" s="65"/>
      <c r="C350" s="65"/>
      <c r="D350" s="65"/>
      <c r="E350" s="65"/>
      <c r="F350" s="65"/>
      <c r="G350" s="65"/>
      <c r="H350" s="65"/>
      <c r="I350" s="65"/>
      <c r="J350" s="65"/>
      <c r="K350" s="65"/>
      <c r="L350" s="65"/>
      <c r="M350" s="65"/>
      <c r="N350" s="65"/>
      <c r="O350" s="65"/>
      <c r="P350" s="65"/>
      <c r="Q350" s="65"/>
      <c r="R350" s="65"/>
      <c r="S350" s="65"/>
      <c r="T350" s="65"/>
      <c r="U350" s="65"/>
    </row>
    <row r="351" spans="1:21" ht="30" customHeight="1">
      <c r="A351" s="65"/>
      <c r="B351" s="65"/>
      <c r="C351" s="65"/>
      <c r="D351" s="65"/>
      <c r="E351" s="65"/>
      <c r="F351" s="65"/>
      <c r="G351" s="65"/>
      <c r="H351" s="65"/>
      <c r="I351" s="65"/>
      <c r="J351" s="65"/>
      <c r="K351" s="65"/>
      <c r="L351" s="65"/>
      <c r="M351" s="65"/>
      <c r="N351" s="65"/>
      <c r="O351" s="65"/>
      <c r="P351" s="65"/>
      <c r="Q351" s="65"/>
      <c r="R351" s="65"/>
      <c r="S351" s="65"/>
      <c r="T351" s="65"/>
      <c r="U351" s="65"/>
    </row>
    <row r="352" spans="1:21" ht="30" customHeight="1">
      <c r="A352" s="65"/>
      <c r="B352" s="65"/>
      <c r="C352" s="65"/>
      <c r="D352" s="65"/>
      <c r="E352" s="65"/>
      <c r="F352" s="65"/>
      <c r="G352" s="65"/>
      <c r="H352" s="65"/>
      <c r="I352" s="65"/>
      <c r="J352" s="65"/>
      <c r="K352" s="65"/>
      <c r="L352" s="65"/>
      <c r="M352" s="65"/>
      <c r="N352" s="65"/>
      <c r="O352" s="65"/>
      <c r="P352" s="65"/>
      <c r="Q352" s="65"/>
      <c r="R352" s="65"/>
      <c r="S352" s="65"/>
      <c r="T352" s="65"/>
      <c r="U352" s="65"/>
    </row>
    <row r="353" spans="1:21" ht="30" customHeight="1">
      <c r="A353" s="65"/>
      <c r="B353" s="65"/>
      <c r="C353" s="65"/>
      <c r="D353" s="65"/>
      <c r="E353" s="65"/>
      <c r="F353" s="65"/>
      <c r="G353" s="65"/>
      <c r="H353" s="65"/>
      <c r="I353" s="65"/>
      <c r="J353" s="65"/>
      <c r="K353" s="65"/>
      <c r="L353" s="65"/>
      <c r="M353" s="65"/>
      <c r="N353" s="65"/>
      <c r="O353" s="65"/>
      <c r="P353" s="65"/>
      <c r="Q353" s="65"/>
      <c r="R353" s="65"/>
      <c r="S353" s="65"/>
      <c r="T353" s="65"/>
      <c r="U353" s="65"/>
    </row>
    <row r="354" spans="1:21" ht="30" customHeight="1">
      <c r="A354" s="65"/>
      <c r="B354" s="65"/>
      <c r="C354" s="65"/>
      <c r="D354" s="65"/>
      <c r="E354" s="65"/>
      <c r="F354" s="65"/>
      <c r="G354" s="65"/>
      <c r="H354" s="65"/>
      <c r="I354" s="65"/>
      <c r="J354" s="65"/>
      <c r="K354" s="65"/>
      <c r="L354" s="65"/>
      <c r="M354" s="65"/>
      <c r="N354" s="65"/>
      <c r="O354" s="65"/>
      <c r="P354" s="65"/>
      <c r="Q354" s="65"/>
      <c r="R354" s="65"/>
      <c r="S354" s="65"/>
      <c r="T354" s="65"/>
      <c r="U354" s="65"/>
    </row>
    <row r="355" spans="1:21" ht="30" customHeight="1">
      <c r="A355" s="65"/>
      <c r="B355" s="65"/>
      <c r="C355" s="65"/>
      <c r="D355" s="65"/>
      <c r="E355" s="65"/>
      <c r="F355" s="65"/>
      <c r="G355" s="65"/>
      <c r="H355" s="65"/>
      <c r="I355" s="65"/>
      <c r="J355" s="65"/>
      <c r="K355" s="65"/>
      <c r="L355" s="65"/>
      <c r="M355" s="65"/>
      <c r="N355" s="65"/>
      <c r="O355" s="65"/>
      <c r="P355" s="65"/>
      <c r="Q355" s="65"/>
      <c r="R355" s="65"/>
      <c r="S355" s="65"/>
      <c r="T355" s="65"/>
      <c r="U355" s="65"/>
    </row>
    <row r="356" spans="1:21" ht="30" customHeight="1">
      <c r="A356" s="65"/>
      <c r="B356" s="65"/>
      <c r="C356" s="65"/>
      <c r="D356" s="65"/>
      <c r="E356" s="65"/>
      <c r="F356" s="65"/>
      <c r="G356" s="65"/>
      <c r="H356" s="65"/>
      <c r="I356" s="65"/>
      <c r="J356" s="65"/>
      <c r="K356" s="65"/>
      <c r="L356" s="65"/>
      <c r="M356" s="65"/>
      <c r="N356" s="65"/>
      <c r="O356" s="65"/>
      <c r="P356" s="65"/>
      <c r="Q356" s="65"/>
      <c r="R356" s="65"/>
      <c r="S356" s="65"/>
      <c r="T356" s="65"/>
      <c r="U356" s="65"/>
    </row>
    <row r="357" spans="1:21" ht="30" customHeight="1">
      <c r="A357" s="65"/>
      <c r="B357" s="65"/>
      <c r="C357" s="65"/>
      <c r="D357" s="65"/>
      <c r="E357" s="65"/>
      <c r="F357" s="65"/>
      <c r="G357" s="65"/>
      <c r="H357" s="65"/>
      <c r="I357" s="65"/>
      <c r="J357" s="65"/>
      <c r="K357" s="65"/>
      <c r="L357" s="65"/>
      <c r="M357" s="65"/>
      <c r="N357" s="65"/>
      <c r="O357" s="65"/>
      <c r="P357" s="65"/>
      <c r="Q357" s="65"/>
      <c r="R357" s="65"/>
      <c r="S357" s="65"/>
      <c r="T357" s="65"/>
      <c r="U357" s="65"/>
    </row>
    <row r="358" spans="1:21" ht="30" customHeight="1">
      <c r="A358" s="65"/>
      <c r="B358" s="65"/>
      <c r="C358" s="65"/>
      <c r="D358" s="65"/>
      <c r="E358" s="65"/>
      <c r="F358" s="65"/>
      <c r="G358" s="65"/>
      <c r="H358" s="65"/>
      <c r="I358" s="65"/>
      <c r="J358" s="65"/>
      <c r="K358" s="65"/>
      <c r="L358" s="65"/>
      <c r="M358" s="65"/>
      <c r="N358" s="65"/>
      <c r="O358" s="65"/>
      <c r="P358" s="65"/>
      <c r="Q358" s="65"/>
      <c r="R358" s="65"/>
      <c r="S358" s="65"/>
      <c r="T358" s="65"/>
      <c r="U358" s="65"/>
    </row>
    <row r="359" spans="1:21" ht="30" customHeight="1">
      <c r="A359" s="65"/>
      <c r="B359" s="65"/>
      <c r="C359" s="65"/>
      <c r="D359" s="65"/>
      <c r="E359" s="65"/>
      <c r="F359" s="65"/>
      <c r="G359" s="65"/>
      <c r="H359" s="65"/>
      <c r="I359" s="65"/>
      <c r="J359" s="65"/>
      <c r="K359" s="65"/>
      <c r="L359" s="65"/>
      <c r="M359" s="65"/>
      <c r="N359" s="65"/>
      <c r="O359" s="65"/>
      <c r="P359" s="65"/>
      <c r="Q359" s="65"/>
      <c r="R359" s="65"/>
      <c r="S359" s="65"/>
      <c r="T359" s="65"/>
      <c r="U359" s="65"/>
    </row>
    <row r="360" spans="1:21" ht="30" customHeight="1">
      <c r="A360" s="65"/>
      <c r="B360" s="65"/>
      <c r="C360" s="65"/>
      <c r="D360" s="65"/>
      <c r="E360" s="65"/>
      <c r="F360" s="65"/>
      <c r="G360" s="65"/>
      <c r="H360" s="65"/>
      <c r="I360" s="65"/>
      <c r="J360" s="65"/>
      <c r="K360" s="65"/>
      <c r="L360" s="65"/>
      <c r="M360" s="65"/>
      <c r="N360" s="65"/>
      <c r="O360" s="65"/>
      <c r="P360" s="65"/>
      <c r="Q360" s="65"/>
      <c r="R360" s="65"/>
      <c r="S360" s="65"/>
      <c r="T360" s="65"/>
      <c r="U360" s="65"/>
    </row>
    <row r="361" spans="1:21" ht="30" customHeight="1">
      <c r="A361" s="65"/>
      <c r="B361" s="65"/>
      <c r="C361" s="65"/>
      <c r="D361" s="65"/>
      <c r="E361" s="65"/>
      <c r="F361" s="65"/>
      <c r="G361" s="65"/>
      <c r="H361" s="65"/>
      <c r="I361" s="65"/>
      <c r="J361" s="65"/>
      <c r="K361" s="65"/>
      <c r="L361" s="65"/>
      <c r="M361" s="65"/>
      <c r="N361" s="65"/>
      <c r="O361" s="65"/>
      <c r="P361" s="65"/>
      <c r="Q361" s="65"/>
      <c r="R361" s="65"/>
      <c r="S361" s="65"/>
      <c r="T361" s="65"/>
      <c r="U361" s="65"/>
    </row>
    <row r="362" spans="1:21" ht="30" customHeight="1">
      <c r="A362" s="65"/>
      <c r="B362" s="65"/>
      <c r="C362" s="65"/>
      <c r="D362" s="65"/>
      <c r="E362" s="65"/>
      <c r="F362" s="65"/>
      <c r="G362" s="65"/>
      <c r="H362" s="65"/>
      <c r="I362" s="65"/>
      <c r="J362" s="65"/>
      <c r="K362" s="65"/>
      <c r="L362" s="65"/>
      <c r="M362" s="65"/>
      <c r="N362" s="65"/>
      <c r="O362" s="65"/>
      <c r="P362" s="65"/>
      <c r="Q362" s="65"/>
      <c r="R362" s="65"/>
      <c r="S362" s="65"/>
      <c r="T362" s="65"/>
      <c r="U362" s="65"/>
    </row>
    <row r="363" spans="1:21" ht="30" customHeight="1">
      <c r="A363" s="65"/>
      <c r="B363" s="65"/>
      <c r="C363" s="65"/>
      <c r="D363" s="65"/>
      <c r="E363" s="65"/>
      <c r="F363" s="65"/>
      <c r="G363" s="65"/>
      <c r="H363" s="65"/>
      <c r="I363" s="65"/>
      <c r="J363" s="65"/>
      <c r="K363" s="65"/>
      <c r="L363" s="65"/>
      <c r="M363" s="65"/>
      <c r="N363" s="65"/>
      <c r="O363" s="65"/>
      <c r="P363" s="65"/>
      <c r="Q363" s="65"/>
      <c r="R363" s="65"/>
      <c r="S363" s="65"/>
      <c r="T363" s="65"/>
      <c r="U363" s="65"/>
    </row>
    <row r="364" spans="1:21" ht="30" customHeight="1">
      <c r="A364" s="65"/>
      <c r="B364" s="65"/>
      <c r="C364" s="65"/>
      <c r="D364" s="65"/>
      <c r="E364" s="65"/>
      <c r="F364" s="65"/>
      <c r="G364" s="65"/>
      <c r="H364" s="65"/>
      <c r="I364" s="65"/>
      <c r="J364" s="65"/>
      <c r="K364" s="65"/>
      <c r="L364" s="65"/>
      <c r="M364" s="65"/>
      <c r="N364" s="65"/>
      <c r="O364" s="65"/>
      <c r="P364" s="65"/>
      <c r="Q364" s="65"/>
      <c r="R364" s="65"/>
      <c r="S364" s="65"/>
      <c r="T364" s="65"/>
      <c r="U364" s="65"/>
    </row>
    <row r="365" spans="1:21" ht="30" customHeight="1">
      <c r="A365" s="65"/>
      <c r="B365" s="65"/>
      <c r="C365" s="65"/>
      <c r="D365" s="65"/>
      <c r="E365" s="65"/>
      <c r="F365" s="65"/>
      <c r="G365" s="65"/>
      <c r="H365" s="65"/>
      <c r="I365" s="65"/>
      <c r="J365" s="65"/>
      <c r="K365" s="65"/>
      <c r="L365" s="65"/>
      <c r="M365" s="65"/>
      <c r="N365" s="65"/>
      <c r="O365" s="65"/>
      <c r="P365" s="65"/>
      <c r="Q365" s="65"/>
      <c r="R365" s="65"/>
      <c r="S365" s="65"/>
      <c r="T365" s="65"/>
      <c r="U365" s="65"/>
    </row>
    <row r="366" spans="1:21" ht="30" customHeight="1">
      <c r="A366" s="65"/>
      <c r="B366" s="65"/>
      <c r="C366" s="65"/>
      <c r="D366" s="65"/>
      <c r="E366" s="65"/>
      <c r="F366" s="65"/>
      <c r="G366" s="65"/>
      <c r="H366" s="65"/>
      <c r="I366" s="65"/>
      <c r="J366" s="65"/>
      <c r="K366" s="65"/>
      <c r="L366" s="65"/>
      <c r="M366" s="65"/>
      <c r="N366" s="65"/>
      <c r="O366" s="65"/>
      <c r="P366" s="65"/>
      <c r="Q366" s="65"/>
      <c r="R366" s="65"/>
      <c r="S366" s="65"/>
      <c r="T366" s="65"/>
      <c r="U366" s="65"/>
    </row>
    <row r="367" spans="1:21" ht="30" customHeight="1">
      <c r="A367" s="65"/>
      <c r="B367" s="65"/>
      <c r="C367" s="65"/>
      <c r="D367" s="65"/>
      <c r="E367" s="65"/>
      <c r="F367" s="65"/>
      <c r="G367" s="65"/>
      <c r="H367" s="65"/>
      <c r="I367" s="65"/>
      <c r="J367" s="65"/>
      <c r="K367" s="65"/>
      <c r="L367" s="65"/>
      <c r="M367" s="65"/>
      <c r="N367" s="65"/>
      <c r="O367" s="65"/>
      <c r="P367" s="65"/>
      <c r="Q367" s="65"/>
      <c r="R367" s="65"/>
      <c r="S367" s="65"/>
      <c r="T367" s="65"/>
      <c r="U367" s="65"/>
    </row>
    <row r="368" spans="1:21" ht="30" customHeight="1">
      <c r="A368" s="65"/>
      <c r="B368" s="65"/>
      <c r="C368" s="65"/>
      <c r="D368" s="65"/>
      <c r="E368" s="65"/>
      <c r="F368" s="65"/>
      <c r="G368" s="65"/>
      <c r="H368" s="65"/>
      <c r="I368" s="65"/>
      <c r="J368" s="65"/>
      <c r="K368" s="65"/>
      <c r="L368" s="65"/>
      <c r="M368" s="65"/>
      <c r="N368" s="65"/>
      <c r="O368" s="65"/>
      <c r="P368" s="65"/>
      <c r="Q368" s="65"/>
      <c r="R368" s="65"/>
      <c r="S368" s="65"/>
      <c r="T368" s="65"/>
      <c r="U368" s="65"/>
    </row>
    <row r="369" spans="1:21" ht="30" customHeight="1">
      <c r="A369" s="65"/>
      <c r="B369" s="65"/>
      <c r="C369" s="65"/>
      <c r="D369" s="65"/>
      <c r="E369" s="65"/>
      <c r="F369" s="65"/>
      <c r="G369" s="65"/>
      <c r="H369" s="65"/>
      <c r="I369" s="65"/>
      <c r="J369" s="65"/>
      <c r="K369" s="65"/>
      <c r="L369" s="65"/>
      <c r="M369" s="65"/>
      <c r="N369" s="65"/>
      <c r="O369" s="65"/>
      <c r="P369" s="65"/>
      <c r="Q369" s="65"/>
      <c r="R369" s="65"/>
      <c r="S369" s="65"/>
      <c r="T369" s="65"/>
      <c r="U369" s="65"/>
    </row>
    <row r="370" spans="1:21" ht="30" customHeight="1">
      <c r="A370" s="65"/>
      <c r="B370" s="65"/>
      <c r="C370" s="65"/>
      <c r="D370" s="65"/>
      <c r="E370" s="65"/>
      <c r="F370" s="65"/>
      <c r="G370" s="65"/>
      <c r="H370" s="65"/>
      <c r="I370" s="65"/>
      <c r="J370" s="65"/>
      <c r="K370" s="65"/>
      <c r="L370" s="65"/>
      <c r="M370" s="65"/>
      <c r="N370" s="65"/>
      <c r="O370" s="65"/>
      <c r="P370" s="65"/>
      <c r="Q370" s="65"/>
      <c r="R370" s="65"/>
      <c r="S370" s="65"/>
      <c r="T370" s="65"/>
      <c r="U370" s="65"/>
    </row>
    <row r="371" spans="1:21" ht="30" customHeight="1">
      <c r="A371" s="65"/>
      <c r="B371" s="65"/>
      <c r="C371" s="65"/>
      <c r="D371" s="65"/>
      <c r="E371" s="65"/>
      <c r="F371" s="65"/>
      <c r="G371" s="65"/>
      <c r="H371" s="65"/>
      <c r="I371" s="65"/>
      <c r="J371" s="65"/>
      <c r="K371" s="65"/>
      <c r="L371" s="65"/>
      <c r="M371" s="65"/>
      <c r="N371" s="65"/>
      <c r="O371" s="65"/>
      <c r="P371" s="65"/>
      <c r="Q371" s="65"/>
      <c r="R371" s="65"/>
      <c r="S371" s="65"/>
      <c r="T371" s="65"/>
      <c r="U371" s="65"/>
    </row>
    <row r="372" spans="1:21" ht="30" customHeight="1">
      <c r="A372" s="65"/>
      <c r="B372" s="65"/>
      <c r="C372" s="65"/>
      <c r="D372" s="65"/>
      <c r="E372" s="65"/>
      <c r="F372" s="65"/>
      <c r="G372" s="65"/>
      <c r="H372" s="65"/>
      <c r="I372" s="65"/>
      <c r="J372" s="65"/>
      <c r="K372" s="65"/>
      <c r="L372" s="65"/>
      <c r="M372" s="65"/>
      <c r="N372" s="65"/>
      <c r="O372" s="65"/>
      <c r="P372" s="65"/>
      <c r="Q372" s="65"/>
      <c r="R372" s="65"/>
      <c r="S372" s="65"/>
      <c r="T372" s="65"/>
      <c r="U372" s="65"/>
    </row>
    <row r="373" spans="1:21" ht="30" customHeight="1">
      <c r="A373" s="65"/>
      <c r="B373" s="65"/>
      <c r="C373" s="65"/>
      <c r="D373" s="65"/>
      <c r="E373" s="65"/>
      <c r="F373" s="65"/>
      <c r="G373" s="65"/>
      <c r="H373" s="65"/>
      <c r="I373" s="65"/>
      <c r="J373" s="65"/>
      <c r="K373" s="65"/>
      <c r="L373" s="65"/>
      <c r="M373" s="65"/>
      <c r="N373" s="65"/>
      <c r="O373" s="65"/>
      <c r="P373" s="65"/>
      <c r="Q373" s="65"/>
      <c r="R373" s="65"/>
      <c r="S373" s="65"/>
      <c r="T373" s="65"/>
      <c r="U373" s="65"/>
    </row>
    <row r="374" spans="1:21" ht="30" customHeight="1">
      <c r="A374" s="65"/>
      <c r="B374" s="65"/>
      <c r="C374" s="65"/>
      <c r="D374" s="65"/>
      <c r="E374" s="65"/>
      <c r="F374" s="65"/>
      <c r="G374" s="65"/>
      <c r="H374" s="65"/>
      <c r="I374" s="65"/>
      <c r="J374" s="65"/>
      <c r="K374" s="65"/>
      <c r="L374" s="65"/>
      <c r="M374" s="65"/>
      <c r="N374" s="65"/>
      <c r="O374" s="65"/>
      <c r="P374" s="65"/>
      <c r="Q374" s="65"/>
      <c r="R374" s="65"/>
      <c r="S374" s="65"/>
      <c r="T374" s="65"/>
      <c r="U374" s="65"/>
    </row>
    <row r="375" spans="1:21" ht="30" customHeight="1">
      <c r="A375" s="65"/>
      <c r="B375" s="65"/>
      <c r="C375" s="65"/>
      <c r="D375" s="65"/>
      <c r="E375" s="65"/>
      <c r="F375" s="65"/>
      <c r="G375" s="65"/>
      <c r="H375" s="65"/>
      <c r="I375" s="65"/>
      <c r="J375" s="65"/>
      <c r="K375" s="65"/>
      <c r="L375" s="65"/>
      <c r="M375" s="65"/>
      <c r="N375" s="65"/>
      <c r="O375" s="65"/>
      <c r="P375" s="65"/>
      <c r="Q375" s="65"/>
      <c r="R375" s="65"/>
      <c r="S375" s="65"/>
      <c r="T375" s="65"/>
      <c r="U375" s="65"/>
    </row>
    <row r="376" spans="1:21" ht="30" customHeight="1">
      <c r="A376" s="65"/>
      <c r="B376" s="65"/>
      <c r="C376" s="65"/>
      <c r="D376" s="65"/>
      <c r="E376" s="65"/>
      <c r="F376" s="65"/>
      <c r="G376" s="65"/>
      <c r="H376" s="65"/>
      <c r="I376" s="65"/>
      <c r="J376" s="65"/>
      <c r="K376" s="65"/>
      <c r="L376" s="65"/>
      <c r="M376" s="65"/>
      <c r="N376" s="65"/>
      <c r="O376" s="65"/>
      <c r="P376" s="65"/>
      <c r="Q376" s="65"/>
      <c r="R376" s="65"/>
      <c r="S376" s="65"/>
      <c r="T376" s="65"/>
      <c r="U376" s="65"/>
    </row>
    <row r="377" spans="1:21" ht="30" customHeight="1">
      <c r="A377" s="65"/>
      <c r="B377" s="65"/>
      <c r="C377" s="65"/>
      <c r="D377" s="65"/>
      <c r="E377" s="65"/>
      <c r="F377" s="65"/>
      <c r="G377" s="65"/>
      <c r="H377" s="65"/>
      <c r="I377" s="65"/>
      <c r="J377" s="65"/>
      <c r="K377" s="65"/>
      <c r="L377" s="65"/>
      <c r="M377" s="65"/>
      <c r="N377" s="65"/>
      <c r="O377" s="65"/>
      <c r="P377" s="65"/>
      <c r="Q377" s="65"/>
      <c r="R377" s="65"/>
      <c r="S377" s="65"/>
      <c r="T377" s="65"/>
      <c r="U377" s="65"/>
    </row>
    <row r="378" spans="1:21" ht="30" customHeight="1">
      <c r="A378" s="65"/>
      <c r="B378" s="65"/>
      <c r="C378" s="65"/>
      <c r="D378" s="65"/>
      <c r="E378" s="65"/>
      <c r="F378" s="65"/>
      <c r="G378" s="65"/>
      <c r="H378" s="65"/>
      <c r="I378" s="65"/>
      <c r="J378" s="65"/>
      <c r="K378" s="65"/>
      <c r="L378" s="65"/>
      <c r="M378" s="65"/>
      <c r="N378" s="65"/>
      <c r="O378" s="65"/>
      <c r="P378" s="65"/>
      <c r="Q378" s="65"/>
      <c r="R378" s="65"/>
      <c r="S378" s="65"/>
      <c r="T378" s="65"/>
      <c r="U378" s="65"/>
    </row>
    <row r="379" spans="1:21" ht="30" customHeight="1">
      <c r="A379" s="65"/>
      <c r="B379" s="65"/>
      <c r="C379" s="65"/>
      <c r="D379" s="65"/>
      <c r="E379" s="65"/>
      <c r="F379" s="65"/>
      <c r="G379" s="65"/>
      <c r="H379" s="65"/>
      <c r="I379" s="65"/>
      <c r="J379" s="65"/>
      <c r="K379" s="65"/>
      <c r="L379" s="65"/>
      <c r="M379" s="65"/>
      <c r="N379" s="65"/>
      <c r="O379" s="65"/>
      <c r="P379" s="65"/>
      <c r="Q379" s="65"/>
      <c r="R379" s="65"/>
      <c r="S379" s="65"/>
      <c r="T379" s="65"/>
      <c r="U379" s="65"/>
    </row>
    <row r="380" spans="1:21" ht="30" customHeight="1">
      <c r="A380" s="65"/>
      <c r="B380" s="65"/>
      <c r="C380" s="65"/>
      <c r="D380" s="65"/>
      <c r="E380" s="65"/>
      <c r="F380" s="65"/>
      <c r="G380" s="65"/>
      <c r="H380" s="65"/>
      <c r="I380" s="65"/>
      <c r="J380" s="65"/>
      <c r="K380" s="65"/>
      <c r="L380" s="65"/>
      <c r="M380" s="65"/>
      <c r="N380" s="65"/>
      <c r="O380" s="65"/>
      <c r="P380" s="65"/>
      <c r="Q380" s="65"/>
      <c r="R380" s="65"/>
      <c r="S380" s="65"/>
      <c r="T380" s="65"/>
      <c r="U380" s="65"/>
    </row>
    <row r="381" spans="1:21" ht="30" customHeight="1">
      <c r="A381" s="65"/>
      <c r="B381" s="65"/>
      <c r="C381" s="65"/>
      <c r="D381" s="65"/>
      <c r="E381" s="65"/>
      <c r="F381" s="65"/>
      <c r="G381" s="65"/>
      <c r="H381" s="65"/>
      <c r="I381" s="65"/>
      <c r="J381" s="65"/>
      <c r="K381" s="65"/>
      <c r="L381" s="65"/>
      <c r="M381" s="65"/>
      <c r="N381" s="65"/>
      <c r="O381" s="65"/>
      <c r="P381" s="65"/>
      <c r="Q381" s="65"/>
      <c r="R381" s="65"/>
      <c r="S381" s="65"/>
      <c r="T381" s="65"/>
      <c r="U381" s="65"/>
    </row>
    <row r="382" spans="1:21" ht="30" customHeight="1">
      <c r="A382" s="65"/>
      <c r="B382" s="65"/>
      <c r="C382" s="65"/>
      <c r="D382" s="65"/>
      <c r="E382" s="65"/>
      <c r="F382" s="65"/>
      <c r="G382" s="65"/>
      <c r="H382" s="65"/>
      <c r="I382" s="65"/>
      <c r="J382" s="65"/>
      <c r="K382" s="65"/>
      <c r="L382" s="65"/>
      <c r="M382" s="65"/>
      <c r="N382" s="65"/>
      <c r="O382" s="65"/>
      <c r="P382" s="65"/>
      <c r="Q382" s="65"/>
      <c r="R382" s="65"/>
      <c r="S382" s="65"/>
      <c r="T382" s="65"/>
      <c r="U382" s="65"/>
    </row>
    <row r="383" spans="1:21" ht="30" customHeight="1">
      <c r="A383" s="65"/>
      <c r="B383" s="65"/>
      <c r="C383" s="65"/>
      <c r="D383" s="65"/>
      <c r="E383" s="65"/>
      <c r="F383" s="65"/>
      <c r="G383" s="65"/>
      <c r="H383" s="65"/>
      <c r="I383" s="65"/>
      <c r="J383" s="65"/>
      <c r="K383" s="65"/>
      <c r="L383" s="65"/>
      <c r="M383" s="65"/>
      <c r="N383" s="65"/>
      <c r="O383" s="65"/>
      <c r="P383" s="65"/>
      <c r="Q383" s="65"/>
      <c r="R383" s="65"/>
      <c r="S383" s="65"/>
      <c r="T383" s="65"/>
      <c r="U383" s="65"/>
    </row>
    <row r="384" spans="1:21" ht="30" customHeight="1">
      <c r="A384" s="65"/>
      <c r="B384" s="65"/>
      <c r="C384" s="65"/>
      <c r="D384" s="65"/>
      <c r="E384" s="65"/>
      <c r="F384" s="65"/>
      <c r="G384" s="65"/>
      <c r="H384" s="65"/>
      <c r="I384" s="65"/>
      <c r="J384" s="65"/>
      <c r="K384" s="65"/>
      <c r="L384" s="65"/>
      <c r="M384" s="65"/>
      <c r="N384" s="65"/>
      <c r="O384" s="65"/>
      <c r="P384" s="65"/>
      <c r="Q384" s="65"/>
      <c r="R384" s="65"/>
      <c r="S384" s="65"/>
      <c r="T384" s="65"/>
      <c r="U384" s="65"/>
    </row>
    <row r="385" spans="1:21" ht="30" customHeight="1">
      <c r="A385" s="65"/>
      <c r="B385" s="65"/>
      <c r="C385" s="65"/>
      <c r="D385" s="65"/>
      <c r="E385" s="65"/>
      <c r="F385" s="65"/>
      <c r="G385" s="65"/>
      <c r="H385" s="65"/>
      <c r="I385" s="65"/>
      <c r="J385" s="65"/>
      <c r="K385" s="65"/>
      <c r="L385" s="65"/>
      <c r="M385" s="65"/>
      <c r="N385" s="65"/>
      <c r="O385" s="65"/>
      <c r="P385" s="65"/>
      <c r="Q385" s="65"/>
      <c r="R385" s="65"/>
      <c r="S385" s="65"/>
      <c r="T385" s="65"/>
      <c r="U385" s="65"/>
    </row>
    <row r="386" spans="1:21" ht="30" customHeight="1">
      <c r="A386" s="65"/>
      <c r="B386" s="65"/>
      <c r="C386" s="65"/>
      <c r="D386" s="65"/>
      <c r="E386" s="65"/>
      <c r="F386" s="65"/>
      <c r="G386" s="65"/>
      <c r="H386" s="65"/>
      <c r="I386" s="65"/>
      <c r="J386" s="65"/>
      <c r="K386" s="65"/>
      <c r="L386" s="65"/>
      <c r="M386" s="65"/>
      <c r="N386" s="65"/>
      <c r="O386" s="65"/>
      <c r="P386" s="65"/>
      <c r="Q386" s="65"/>
      <c r="R386" s="65"/>
      <c r="S386" s="65"/>
      <c r="T386" s="65"/>
      <c r="U386" s="65"/>
    </row>
    <row r="387" spans="1:21" ht="30" customHeight="1">
      <c r="A387" s="65"/>
      <c r="B387" s="65"/>
      <c r="C387" s="65"/>
      <c r="D387" s="65"/>
      <c r="E387" s="65"/>
      <c r="F387" s="65"/>
      <c r="G387" s="65"/>
      <c r="H387" s="65"/>
      <c r="I387" s="65"/>
      <c r="J387" s="65"/>
      <c r="K387" s="65"/>
      <c r="L387" s="65"/>
      <c r="M387" s="65"/>
      <c r="N387" s="65"/>
      <c r="O387" s="65"/>
      <c r="P387" s="65"/>
      <c r="Q387" s="65"/>
      <c r="R387" s="65"/>
      <c r="S387" s="65"/>
      <c r="T387" s="65"/>
      <c r="U387" s="65"/>
    </row>
    <row r="388" spans="1:21" ht="30" customHeight="1">
      <c r="A388" s="65"/>
      <c r="B388" s="65"/>
      <c r="C388" s="65"/>
      <c r="D388" s="65"/>
      <c r="E388" s="65"/>
      <c r="F388" s="65"/>
      <c r="G388" s="65"/>
      <c r="H388" s="65"/>
      <c r="I388" s="65"/>
      <c r="J388" s="65"/>
      <c r="K388" s="65"/>
      <c r="L388" s="65"/>
      <c r="M388" s="65"/>
      <c r="N388" s="65"/>
      <c r="O388" s="65"/>
      <c r="P388" s="65"/>
      <c r="Q388" s="65"/>
      <c r="R388" s="65"/>
      <c r="S388" s="65"/>
      <c r="T388" s="65"/>
      <c r="U388" s="65"/>
    </row>
    <row r="389" spans="1:21" ht="30" customHeight="1">
      <c r="A389" s="65"/>
      <c r="B389" s="65"/>
      <c r="C389" s="65"/>
      <c r="D389" s="65"/>
      <c r="E389" s="65"/>
      <c r="F389" s="65"/>
      <c r="G389" s="65"/>
      <c r="H389" s="65"/>
      <c r="I389" s="65"/>
      <c r="J389" s="65"/>
      <c r="K389" s="65"/>
      <c r="L389" s="65"/>
      <c r="M389" s="65"/>
      <c r="N389" s="65"/>
      <c r="O389" s="65"/>
      <c r="P389" s="65"/>
      <c r="Q389" s="65"/>
      <c r="R389" s="65"/>
      <c r="S389" s="65"/>
      <c r="T389" s="65"/>
      <c r="U389" s="65"/>
    </row>
    <row r="390" spans="1:21" ht="30" customHeight="1">
      <c r="A390" s="65"/>
      <c r="B390" s="65"/>
      <c r="C390" s="65"/>
      <c r="D390" s="65"/>
      <c r="E390" s="65"/>
      <c r="F390" s="65"/>
      <c r="G390" s="65"/>
      <c r="H390" s="65"/>
      <c r="I390" s="65"/>
      <c r="J390" s="65"/>
      <c r="K390" s="65"/>
      <c r="L390" s="65"/>
      <c r="M390" s="65"/>
      <c r="N390" s="65"/>
      <c r="O390" s="65"/>
      <c r="P390" s="65"/>
      <c r="Q390" s="65"/>
      <c r="R390" s="65"/>
      <c r="S390" s="65"/>
      <c r="T390" s="65"/>
      <c r="U390" s="65"/>
    </row>
    <row r="391" spans="1:21" ht="30" customHeight="1">
      <c r="A391" s="65"/>
      <c r="B391" s="65"/>
      <c r="C391" s="65"/>
      <c r="D391" s="65"/>
      <c r="E391" s="65"/>
      <c r="F391" s="65"/>
      <c r="G391" s="65"/>
      <c r="H391" s="65"/>
      <c r="I391" s="65"/>
      <c r="J391" s="65"/>
      <c r="K391" s="65"/>
      <c r="L391" s="65"/>
      <c r="M391" s="65"/>
      <c r="N391" s="65"/>
      <c r="O391" s="65"/>
      <c r="P391" s="65"/>
      <c r="Q391" s="65"/>
      <c r="R391" s="65"/>
      <c r="S391" s="65"/>
      <c r="T391" s="65"/>
      <c r="U391" s="65"/>
    </row>
    <row r="392" spans="1:21" ht="30" customHeight="1">
      <c r="A392" s="65"/>
      <c r="B392" s="65"/>
      <c r="C392" s="65"/>
      <c r="D392" s="65"/>
      <c r="E392" s="65"/>
      <c r="F392" s="65"/>
      <c r="G392" s="65"/>
      <c r="H392" s="65"/>
      <c r="I392" s="65"/>
      <c r="J392" s="65"/>
      <c r="K392" s="65"/>
      <c r="L392" s="65"/>
      <c r="M392" s="65"/>
      <c r="N392" s="65"/>
      <c r="O392" s="65"/>
      <c r="P392" s="65"/>
      <c r="Q392" s="65"/>
      <c r="R392" s="65"/>
      <c r="S392" s="65"/>
      <c r="T392" s="65"/>
      <c r="U392" s="65"/>
    </row>
    <row r="393" spans="1:21" ht="30" customHeight="1">
      <c r="A393" s="65"/>
      <c r="B393" s="65"/>
      <c r="C393" s="65"/>
      <c r="D393" s="65"/>
      <c r="E393" s="65"/>
      <c r="F393" s="65"/>
      <c r="G393" s="65"/>
      <c r="H393" s="65"/>
      <c r="I393" s="65"/>
      <c r="J393" s="65"/>
      <c r="K393" s="65"/>
      <c r="L393" s="65"/>
      <c r="M393" s="65"/>
      <c r="N393" s="65"/>
      <c r="O393" s="65"/>
      <c r="P393" s="65"/>
      <c r="Q393" s="65"/>
      <c r="R393" s="65"/>
      <c r="S393" s="65"/>
      <c r="T393" s="65"/>
      <c r="U393" s="65"/>
    </row>
    <row r="394" spans="1:21" ht="30" customHeight="1">
      <c r="A394" s="65"/>
      <c r="B394" s="65"/>
      <c r="C394" s="65"/>
      <c r="D394" s="65"/>
      <c r="E394" s="65"/>
      <c r="F394" s="65"/>
      <c r="G394" s="65"/>
      <c r="H394" s="65"/>
      <c r="I394" s="65"/>
      <c r="J394" s="65"/>
      <c r="K394" s="65"/>
      <c r="L394" s="65"/>
      <c r="M394" s="65"/>
      <c r="N394" s="65"/>
      <c r="O394" s="65"/>
      <c r="P394" s="65"/>
      <c r="Q394" s="65"/>
      <c r="R394" s="65"/>
      <c r="S394" s="65"/>
      <c r="T394" s="65"/>
      <c r="U394" s="65"/>
    </row>
    <row r="395" spans="1:21" ht="30" customHeight="1">
      <c r="A395" s="65"/>
      <c r="B395" s="65"/>
      <c r="C395" s="65"/>
      <c r="D395" s="65"/>
      <c r="E395" s="65"/>
      <c r="F395" s="65"/>
      <c r="G395" s="65"/>
      <c r="H395" s="65"/>
      <c r="I395" s="65"/>
      <c r="J395" s="65"/>
      <c r="K395" s="65"/>
      <c r="L395" s="65"/>
      <c r="M395" s="65"/>
      <c r="N395" s="65"/>
      <c r="O395" s="65"/>
      <c r="P395" s="65"/>
      <c r="Q395" s="65"/>
      <c r="R395" s="65"/>
      <c r="S395" s="65"/>
      <c r="T395" s="65"/>
      <c r="U395" s="65"/>
    </row>
    <row r="396" spans="1:21" ht="30" customHeight="1">
      <c r="A396" s="65"/>
      <c r="B396" s="65"/>
      <c r="C396" s="65"/>
      <c r="D396" s="65"/>
      <c r="E396" s="65"/>
      <c r="F396" s="65"/>
      <c r="G396" s="65"/>
      <c r="H396" s="65"/>
      <c r="I396" s="65"/>
      <c r="J396" s="65"/>
      <c r="K396" s="65"/>
      <c r="L396" s="65"/>
      <c r="M396" s="65"/>
      <c r="N396" s="65"/>
      <c r="O396" s="65"/>
      <c r="P396" s="65"/>
      <c r="Q396" s="65"/>
      <c r="R396" s="65"/>
      <c r="S396" s="65"/>
      <c r="T396" s="65"/>
      <c r="U396" s="65"/>
    </row>
    <row r="397" spans="1:21" ht="30" customHeight="1">
      <c r="A397" s="65"/>
      <c r="B397" s="65"/>
      <c r="C397" s="65"/>
      <c r="D397" s="65"/>
      <c r="E397" s="65"/>
      <c r="F397" s="65"/>
      <c r="G397" s="65"/>
      <c r="H397" s="65"/>
      <c r="I397" s="65"/>
      <c r="J397" s="65"/>
      <c r="K397" s="65"/>
      <c r="L397" s="65"/>
      <c r="M397" s="65"/>
      <c r="N397" s="65"/>
      <c r="O397" s="65"/>
      <c r="P397" s="65"/>
      <c r="Q397" s="65"/>
      <c r="R397" s="65"/>
      <c r="S397" s="65"/>
      <c r="T397" s="65"/>
      <c r="U397" s="65"/>
    </row>
    <row r="398" spans="1:21" ht="30" customHeight="1">
      <c r="A398" s="65"/>
      <c r="B398" s="65"/>
      <c r="C398" s="65"/>
      <c r="D398" s="65"/>
      <c r="E398" s="65"/>
      <c r="F398" s="65"/>
      <c r="G398" s="65"/>
      <c r="H398" s="65"/>
      <c r="I398" s="65"/>
      <c r="J398" s="65"/>
      <c r="K398" s="65"/>
      <c r="L398" s="65"/>
      <c r="M398" s="65"/>
      <c r="N398" s="65"/>
      <c r="O398" s="65"/>
      <c r="P398" s="65"/>
      <c r="Q398" s="65"/>
      <c r="R398" s="65"/>
      <c r="S398" s="65"/>
      <c r="T398" s="65"/>
      <c r="U398" s="65"/>
    </row>
    <row r="399" spans="1:21" ht="30" customHeight="1">
      <c r="A399" s="65"/>
      <c r="B399" s="65"/>
      <c r="C399" s="65"/>
      <c r="D399" s="65"/>
      <c r="E399" s="65"/>
      <c r="F399" s="65"/>
      <c r="G399" s="65"/>
      <c r="H399" s="65"/>
      <c r="I399" s="65"/>
      <c r="J399" s="65"/>
      <c r="K399" s="65"/>
      <c r="L399" s="65"/>
      <c r="M399" s="65"/>
      <c r="N399" s="65"/>
      <c r="O399" s="65"/>
      <c r="P399" s="65"/>
      <c r="Q399" s="65"/>
      <c r="R399" s="65"/>
      <c r="S399" s="65"/>
      <c r="T399" s="65"/>
      <c r="U399" s="65"/>
    </row>
    <row r="400" spans="1:21" ht="30" customHeight="1">
      <c r="A400" s="65"/>
      <c r="B400" s="65"/>
      <c r="C400" s="65"/>
      <c r="D400" s="65"/>
      <c r="E400" s="65"/>
      <c r="F400" s="65"/>
      <c r="G400" s="65"/>
      <c r="H400" s="65"/>
      <c r="I400" s="65"/>
      <c r="J400" s="65"/>
      <c r="K400" s="65"/>
      <c r="L400" s="65"/>
      <c r="M400" s="65"/>
      <c r="N400" s="65"/>
      <c r="O400" s="65"/>
      <c r="P400" s="65"/>
      <c r="Q400" s="65"/>
      <c r="R400" s="65"/>
      <c r="S400" s="65"/>
      <c r="T400" s="65"/>
      <c r="U400" s="65"/>
    </row>
    <row r="401" spans="1:21" ht="30" customHeight="1">
      <c r="A401" s="65"/>
      <c r="B401" s="65"/>
      <c r="C401" s="65"/>
      <c r="D401" s="65"/>
      <c r="E401" s="65"/>
      <c r="F401" s="65"/>
      <c r="G401" s="65"/>
      <c r="H401" s="65"/>
      <c r="I401" s="65"/>
      <c r="J401" s="65"/>
      <c r="K401" s="65"/>
      <c r="L401" s="65"/>
      <c r="M401" s="65"/>
      <c r="N401" s="65"/>
      <c r="O401" s="65"/>
      <c r="P401" s="65"/>
      <c r="Q401" s="65"/>
      <c r="R401" s="65"/>
      <c r="S401" s="65"/>
      <c r="T401" s="65"/>
      <c r="U401" s="65"/>
    </row>
    <row r="402" spans="1:21" ht="30" customHeight="1">
      <c r="A402" s="65"/>
      <c r="B402" s="65"/>
      <c r="C402" s="65"/>
      <c r="D402" s="65"/>
      <c r="E402" s="65"/>
      <c r="F402" s="65"/>
      <c r="G402" s="65"/>
      <c r="H402" s="65"/>
      <c r="I402" s="65"/>
      <c r="J402" s="65"/>
      <c r="K402" s="65"/>
      <c r="L402" s="65"/>
      <c r="M402" s="65"/>
      <c r="N402" s="65"/>
      <c r="O402" s="65"/>
      <c r="P402" s="65"/>
      <c r="Q402" s="65"/>
      <c r="R402" s="65"/>
      <c r="S402" s="65"/>
      <c r="T402" s="65"/>
      <c r="U402" s="65"/>
    </row>
    <row r="403" spans="1:21" ht="30" customHeight="1">
      <c r="A403" s="65"/>
      <c r="B403" s="65"/>
      <c r="C403" s="65"/>
      <c r="D403" s="65"/>
      <c r="E403" s="65"/>
      <c r="F403" s="65"/>
      <c r="G403" s="65"/>
      <c r="H403" s="65"/>
      <c r="I403" s="65"/>
      <c r="J403" s="65"/>
      <c r="K403" s="65"/>
      <c r="L403" s="65"/>
      <c r="M403" s="65"/>
      <c r="N403" s="65"/>
      <c r="O403" s="65"/>
      <c r="P403" s="65"/>
      <c r="Q403" s="65"/>
      <c r="R403" s="65"/>
      <c r="S403" s="65"/>
      <c r="T403" s="65"/>
      <c r="U403" s="65"/>
    </row>
    <row r="404" spans="1:21" ht="30" customHeight="1">
      <c r="A404" s="65"/>
      <c r="B404" s="65"/>
      <c r="C404" s="65"/>
      <c r="D404" s="65"/>
      <c r="E404" s="65"/>
      <c r="F404" s="65"/>
      <c r="G404" s="65"/>
      <c r="H404" s="65"/>
      <c r="I404" s="65"/>
      <c r="J404" s="65"/>
      <c r="K404" s="65"/>
      <c r="L404" s="65"/>
      <c r="M404" s="65"/>
      <c r="N404" s="65"/>
      <c r="O404" s="65"/>
      <c r="P404" s="65"/>
      <c r="Q404" s="65"/>
      <c r="R404" s="65"/>
      <c r="S404" s="65"/>
      <c r="T404" s="65"/>
      <c r="U404" s="65"/>
    </row>
    <row r="405" spans="1:21" ht="30" customHeight="1">
      <c r="A405" s="65"/>
      <c r="B405" s="65"/>
      <c r="C405" s="65"/>
      <c r="D405" s="65"/>
      <c r="E405" s="65"/>
      <c r="F405" s="65"/>
      <c r="G405" s="65"/>
      <c r="H405" s="65"/>
      <c r="I405" s="65"/>
      <c r="J405" s="65"/>
      <c r="K405" s="65"/>
      <c r="L405" s="65"/>
      <c r="M405" s="65"/>
      <c r="N405" s="65"/>
      <c r="O405" s="65"/>
      <c r="P405" s="65"/>
      <c r="Q405" s="65"/>
      <c r="R405" s="65"/>
      <c r="S405" s="65"/>
      <c r="T405" s="65"/>
      <c r="U405" s="65"/>
    </row>
    <row r="406" spans="1:21" ht="30" customHeight="1">
      <c r="A406" s="65"/>
      <c r="B406" s="65"/>
      <c r="C406" s="65"/>
      <c r="D406" s="65"/>
      <c r="E406" s="65"/>
      <c r="F406" s="65"/>
      <c r="G406" s="65"/>
      <c r="H406" s="65"/>
      <c r="I406" s="65"/>
      <c r="J406" s="65"/>
      <c r="K406" s="65"/>
      <c r="L406" s="65"/>
      <c r="M406" s="65"/>
      <c r="N406" s="65"/>
      <c r="O406" s="65"/>
      <c r="P406" s="65"/>
      <c r="Q406" s="65"/>
      <c r="R406" s="65"/>
      <c r="S406" s="65"/>
      <c r="T406" s="65"/>
      <c r="U406" s="65"/>
    </row>
    <row r="407" spans="1:21" ht="30" customHeight="1">
      <c r="A407" s="65"/>
      <c r="B407" s="65"/>
      <c r="C407" s="65"/>
      <c r="D407" s="65"/>
      <c r="E407" s="65"/>
      <c r="F407" s="65"/>
      <c r="G407" s="65"/>
      <c r="H407" s="65"/>
      <c r="I407" s="65"/>
      <c r="J407" s="65"/>
      <c r="K407" s="65"/>
      <c r="L407" s="65"/>
      <c r="M407" s="65"/>
      <c r="N407" s="65"/>
      <c r="O407" s="65"/>
      <c r="P407" s="65"/>
      <c r="Q407" s="65"/>
      <c r="R407" s="65"/>
      <c r="S407" s="65"/>
      <c r="T407" s="65"/>
      <c r="U407" s="65"/>
    </row>
    <row r="408" spans="1:21" ht="30" customHeight="1">
      <c r="A408" s="65"/>
      <c r="B408" s="65"/>
      <c r="C408" s="65"/>
      <c r="D408" s="65"/>
      <c r="E408" s="65"/>
      <c r="F408" s="65"/>
      <c r="G408" s="65"/>
      <c r="H408" s="65"/>
      <c r="I408" s="65"/>
      <c r="J408" s="65"/>
      <c r="K408" s="65"/>
      <c r="L408" s="65"/>
      <c r="M408" s="65"/>
      <c r="N408" s="65"/>
      <c r="O408" s="65"/>
      <c r="P408" s="65"/>
      <c r="Q408" s="65"/>
      <c r="R408" s="65"/>
      <c r="S408" s="65"/>
      <c r="T408" s="65"/>
      <c r="U408" s="65"/>
    </row>
    <row r="409" spans="1:21" ht="30" customHeight="1">
      <c r="A409" s="65"/>
      <c r="B409" s="65"/>
      <c r="C409" s="65"/>
      <c r="D409" s="65"/>
      <c r="E409" s="65"/>
      <c r="F409" s="65"/>
      <c r="G409" s="65"/>
      <c r="H409" s="65"/>
      <c r="I409" s="65"/>
      <c r="J409" s="65"/>
      <c r="K409" s="65"/>
      <c r="L409" s="65"/>
      <c r="M409" s="65"/>
      <c r="N409" s="65"/>
      <c r="O409" s="65"/>
      <c r="P409" s="65"/>
      <c r="Q409" s="65"/>
      <c r="R409" s="65"/>
      <c r="S409" s="65"/>
      <c r="T409" s="65"/>
      <c r="U409" s="65"/>
    </row>
    <row r="410" spans="1:21" ht="30" customHeight="1">
      <c r="A410" s="65"/>
      <c r="B410" s="65"/>
      <c r="C410" s="65"/>
      <c r="D410" s="65"/>
      <c r="E410" s="65"/>
      <c r="F410" s="65"/>
      <c r="G410" s="65"/>
      <c r="H410" s="65"/>
      <c r="I410" s="65"/>
      <c r="J410" s="65"/>
      <c r="K410" s="65"/>
      <c r="L410" s="65"/>
      <c r="M410" s="65"/>
      <c r="N410" s="65"/>
      <c r="O410" s="65"/>
      <c r="P410" s="65"/>
      <c r="Q410" s="65"/>
      <c r="R410" s="65"/>
      <c r="S410" s="65"/>
      <c r="T410" s="65"/>
      <c r="U410" s="65"/>
    </row>
    <row r="411" spans="1:21" ht="30" customHeight="1">
      <c r="A411" s="65"/>
      <c r="B411" s="65"/>
      <c r="C411" s="65"/>
      <c r="D411" s="65"/>
      <c r="E411" s="65"/>
      <c r="F411" s="65"/>
      <c r="G411" s="65"/>
      <c r="H411" s="65"/>
      <c r="I411" s="65"/>
      <c r="J411" s="65"/>
      <c r="K411" s="65"/>
      <c r="L411" s="65"/>
      <c r="M411" s="65"/>
      <c r="N411" s="65"/>
      <c r="O411" s="65"/>
      <c r="P411" s="65"/>
      <c r="Q411" s="65"/>
      <c r="R411" s="65"/>
      <c r="S411" s="65"/>
      <c r="T411" s="65"/>
      <c r="U411" s="65"/>
    </row>
    <row r="412" spans="1:21" ht="30" customHeight="1">
      <c r="A412" s="65"/>
      <c r="B412" s="65"/>
      <c r="C412" s="65"/>
      <c r="D412" s="65"/>
      <c r="E412" s="65"/>
      <c r="F412" s="65"/>
      <c r="G412" s="65"/>
      <c r="H412" s="65"/>
      <c r="I412" s="65"/>
      <c r="J412" s="65"/>
      <c r="K412" s="65"/>
      <c r="L412" s="65"/>
      <c r="M412" s="65"/>
      <c r="N412" s="65"/>
      <c r="O412" s="65"/>
      <c r="P412" s="65"/>
      <c r="Q412" s="65"/>
      <c r="R412" s="65"/>
      <c r="S412" s="65"/>
      <c r="T412" s="65"/>
      <c r="U412" s="65"/>
    </row>
    <row r="413" spans="1:21" ht="30" customHeight="1">
      <c r="A413" s="65"/>
      <c r="B413" s="65"/>
      <c r="C413" s="65"/>
      <c r="D413" s="65"/>
      <c r="E413" s="65"/>
      <c r="F413" s="65"/>
      <c r="G413" s="65"/>
      <c r="H413" s="65"/>
      <c r="I413" s="65"/>
      <c r="J413" s="65"/>
      <c r="K413" s="65"/>
      <c r="L413" s="65"/>
      <c r="M413" s="65"/>
      <c r="N413" s="65"/>
      <c r="O413" s="65"/>
      <c r="P413" s="65"/>
      <c r="Q413" s="65"/>
      <c r="R413" s="65"/>
      <c r="S413" s="65"/>
      <c r="T413" s="65"/>
      <c r="U413" s="65"/>
    </row>
    <row r="414" spans="1:21" ht="30" customHeight="1">
      <c r="A414" s="65"/>
      <c r="B414" s="65"/>
      <c r="C414" s="65"/>
      <c r="D414" s="65"/>
      <c r="E414" s="65"/>
      <c r="F414" s="65"/>
      <c r="G414" s="65"/>
      <c r="H414" s="65"/>
      <c r="I414" s="65"/>
      <c r="J414" s="65"/>
      <c r="K414" s="65"/>
      <c r="L414" s="65"/>
      <c r="M414" s="65"/>
      <c r="N414" s="65"/>
      <c r="O414" s="65"/>
      <c r="P414" s="65"/>
      <c r="Q414" s="65"/>
      <c r="R414" s="65"/>
      <c r="S414" s="65"/>
      <c r="T414" s="65"/>
      <c r="U414" s="65"/>
    </row>
    <row r="415" spans="1:21" ht="30" customHeight="1">
      <c r="A415" s="65"/>
      <c r="B415" s="65"/>
      <c r="C415" s="65"/>
      <c r="D415" s="65"/>
      <c r="E415" s="65"/>
      <c r="F415" s="65"/>
      <c r="G415" s="65"/>
      <c r="H415" s="65"/>
      <c r="I415" s="65"/>
      <c r="J415" s="65"/>
      <c r="K415" s="65"/>
      <c r="L415" s="65"/>
      <c r="M415" s="65"/>
      <c r="N415" s="65"/>
      <c r="O415" s="65"/>
      <c r="P415" s="65"/>
      <c r="Q415" s="65"/>
      <c r="R415" s="65"/>
      <c r="S415" s="65"/>
      <c r="T415" s="65"/>
      <c r="U415" s="65"/>
    </row>
    <row r="416" spans="1:21" ht="30" customHeight="1">
      <c r="A416" s="65"/>
      <c r="B416" s="65"/>
      <c r="C416" s="65"/>
      <c r="D416" s="65"/>
      <c r="E416" s="65"/>
      <c r="F416" s="65"/>
      <c r="G416" s="65"/>
      <c r="H416" s="65"/>
      <c r="I416" s="65"/>
      <c r="J416" s="65"/>
      <c r="K416" s="65"/>
      <c r="L416" s="65"/>
      <c r="M416" s="65"/>
      <c r="N416" s="65"/>
      <c r="O416" s="65"/>
      <c r="P416" s="65"/>
      <c r="Q416" s="65"/>
      <c r="R416" s="65"/>
      <c r="S416" s="65"/>
      <c r="T416" s="65"/>
      <c r="U416" s="65"/>
    </row>
    <row r="417" spans="1:21" ht="30" customHeight="1">
      <c r="A417" s="65"/>
      <c r="B417" s="65"/>
      <c r="C417" s="65"/>
      <c r="D417" s="65"/>
      <c r="E417" s="65"/>
      <c r="F417" s="65"/>
      <c r="G417" s="65"/>
      <c r="H417" s="65"/>
      <c r="I417" s="65"/>
      <c r="J417" s="65"/>
      <c r="K417" s="65"/>
      <c r="L417" s="65"/>
      <c r="M417" s="65"/>
      <c r="N417" s="65"/>
      <c r="O417" s="65"/>
      <c r="P417" s="65"/>
      <c r="Q417" s="65"/>
      <c r="R417" s="65"/>
      <c r="S417" s="65"/>
      <c r="T417" s="65"/>
      <c r="U417" s="65"/>
    </row>
    <row r="418" spans="1:21" ht="30" customHeight="1">
      <c r="A418" s="65"/>
      <c r="B418" s="65"/>
      <c r="C418" s="65"/>
      <c r="D418" s="65"/>
      <c r="E418" s="65"/>
      <c r="F418" s="65"/>
      <c r="G418" s="65"/>
      <c r="H418" s="65"/>
      <c r="I418" s="65"/>
      <c r="J418" s="65"/>
      <c r="K418" s="65"/>
      <c r="L418" s="65"/>
      <c r="M418" s="65"/>
      <c r="N418" s="65"/>
      <c r="O418" s="65"/>
      <c r="P418" s="65"/>
      <c r="Q418" s="65"/>
      <c r="R418" s="65"/>
      <c r="S418" s="65"/>
      <c r="T418" s="65"/>
      <c r="U418" s="65"/>
    </row>
    <row r="419" spans="1:21" ht="30" customHeight="1">
      <c r="A419" s="65"/>
      <c r="B419" s="65"/>
      <c r="C419" s="65"/>
      <c r="D419" s="65"/>
      <c r="E419" s="65"/>
      <c r="F419" s="65"/>
      <c r="G419" s="65"/>
      <c r="H419" s="65"/>
      <c r="I419" s="65"/>
      <c r="J419" s="65"/>
      <c r="K419" s="65"/>
      <c r="L419" s="65"/>
      <c r="M419" s="65"/>
      <c r="N419" s="65"/>
      <c r="O419" s="65"/>
      <c r="P419" s="65"/>
      <c r="Q419" s="65"/>
      <c r="R419" s="65"/>
      <c r="S419" s="65"/>
      <c r="T419" s="65"/>
      <c r="U419" s="65"/>
    </row>
    <row r="420" spans="1:21" ht="30" customHeight="1">
      <c r="A420" s="65"/>
      <c r="B420" s="65"/>
      <c r="C420" s="65"/>
      <c r="D420" s="65"/>
      <c r="E420" s="65"/>
      <c r="F420" s="65"/>
      <c r="G420" s="65"/>
      <c r="H420" s="65"/>
      <c r="I420" s="65"/>
      <c r="J420" s="65"/>
      <c r="K420" s="65"/>
      <c r="L420" s="65"/>
      <c r="M420" s="65"/>
      <c r="N420" s="65"/>
      <c r="O420" s="65"/>
      <c r="P420" s="65"/>
      <c r="Q420" s="65"/>
      <c r="R420" s="65"/>
      <c r="S420" s="65"/>
      <c r="T420" s="65"/>
      <c r="U420" s="65"/>
    </row>
    <row r="421" spans="1:21" ht="30" customHeight="1">
      <c r="A421" s="65"/>
      <c r="B421" s="65"/>
      <c r="C421" s="65"/>
      <c r="D421" s="65"/>
      <c r="E421" s="65"/>
      <c r="F421" s="65"/>
      <c r="G421" s="65"/>
      <c r="H421" s="65"/>
      <c r="I421" s="65"/>
      <c r="J421" s="65"/>
      <c r="K421" s="65"/>
      <c r="L421" s="65"/>
      <c r="M421" s="65"/>
      <c r="N421" s="65"/>
      <c r="O421" s="65"/>
      <c r="P421" s="65"/>
      <c r="Q421" s="65"/>
      <c r="R421" s="65"/>
      <c r="S421" s="65"/>
      <c r="T421" s="65"/>
      <c r="U421" s="65"/>
    </row>
    <row r="422" spans="1:21" ht="30" customHeight="1">
      <c r="A422" s="65"/>
      <c r="B422" s="65"/>
      <c r="C422" s="65"/>
      <c r="D422" s="65"/>
      <c r="E422" s="65"/>
      <c r="F422" s="65"/>
      <c r="G422" s="65"/>
      <c r="H422" s="65"/>
      <c r="I422" s="65"/>
      <c r="J422" s="65"/>
      <c r="K422" s="65"/>
      <c r="L422" s="65"/>
      <c r="M422" s="65"/>
      <c r="N422" s="65"/>
      <c r="O422" s="65"/>
      <c r="P422" s="65"/>
      <c r="Q422" s="65"/>
      <c r="R422" s="65"/>
      <c r="S422" s="65"/>
      <c r="T422" s="65"/>
      <c r="U422" s="65"/>
    </row>
    <row r="423" spans="1:21" ht="30" customHeight="1">
      <c r="A423" s="65"/>
      <c r="B423" s="65"/>
      <c r="C423" s="65"/>
      <c r="D423" s="65"/>
      <c r="E423" s="65"/>
      <c r="F423" s="65"/>
      <c r="G423" s="65"/>
      <c r="H423" s="65"/>
      <c r="I423" s="65"/>
      <c r="J423" s="65"/>
      <c r="K423" s="65"/>
      <c r="L423" s="65"/>
      <c r="M423" s="65"/>
      <c r="N423" s="65"/>
      <c r="O423" s="65"/>
      <c r="P423" s="65"/>
      <c r="Q423" s="65"/>
      <c r="R423" s="65"/>
      <c r="S423" s="65"/>
      <c r="T423" s="65"/>
      <c r="U423" s="65"/>
    </row>
    <row r="424" spans="1:21" ht="30" customHeight="1">
      <c r="A424" s="65"/>
      <c r="B424" s="65"/>
      <c r="C424" s="65"/>
      <c r="D424" s="65"/>
      <c r="E424" s="65"/>
      <c r="F424" s="65"/>
      <c r="G424" s="65"/>
      <c r="H424" s="65"/>
      <c r="I424" s="65"/>
      <c r="J424" s="65"/>
      <c r="K424" s="65"/>
      <c r="L424" s="65"/>
      <c r="M424" s="65"/>
      <c r="N424" s="65"/>
      <c r="O424" s="65"/>
      <c r="P424" s="65"/>
      <c r="Q424" s="65"/>
      <c r="R424" s="65"/>
      <c r="S424" s="65"/>
      <c r="T424" s="65"/>
      <c r="U424" s="65"/>
    </row>
    <row r="425" spans="1:21" ht="30" customHeight="1">
      <c r="A425" s="65"/>
      <c r="B425" s="65"/>
      <c r="C425" s="65"/>
      <c r="D425" s="65"/>
      <c r="E425" s="65"/>
      <c r="F425" s="65"/>
      <c r="G425" s="65"/>
      <c r="H425" s="65"/>
      <c r="I425" s="65"/>
      <c r="J425" s="65"/>
      <c r="K425" s="65"/>
      <c r="L425" s="65"/>
      <c r="M425" s="65"/>
      <c r="N425" s="65"/>
      <c r="O425" s="65"/>
      <c r="P425" s="65"/>
      <c r="Q425" s="65"/>
      <c r="R425" s="65"/>
      <c r="S425" s="65"/>
      <c r="T425" s="65"/>
      <c r="U425" s="65"/>
    </row>
    <row r="426" spans="1:21" ht="30" customHeight="1">
      <c r="A426" s="65"/>
      <c r="B426" s="65"/>
      <c r="C426" s="65"/>
      <c r="D426" s="65"/>
      <c r="E426" s="65"/>
      <c r="F426" s="65"/>
      <c r="G426" s="65"/>
      <c r="H426" s="65"/>
      <c r="I426" s="65"/>
      <c r="J426" s="65"/>
      <c r="K426" s="65"/>
      <c r="L426" s="65"/>
      <c r="M426" s="65"/>
      <c r="N426" s="65"/>
      <c r="O426" s="65"/>
      <c r="P426" s="65"/>
      <c r="Q426" s="65"/>
      <c r="R426" s="65"/>
      <c r="S426" s="65"/>
      <c r="T426" s="65"/>
      <c r="U426" s="65"/>
    </row>
    <row r="427" spans="1:21" ht="30" customHeight="1">
      <c r="A427" s="65"/>
      <c r="B427" s="65"/>
      <c r="C427" s="65"/>
      <c r="D427" s="65"/>
      <c r="E427" s="65"/>
      <c r="F427" s="65"/>
      <c r="G427" s="65"/>
      <c r="H427" s="65"/>
      <c r="I427" s="65"/>
      <c r="J427" s="65"/>
      <c r="K427" s="65"/>
      <c r="L427" s="65"/>
      <c r="M427" s="65"/>
      <c r="N427" s="65"/>
      <c r="O427" s="65"/>
      <c r="P427" s="65"/>
      <c r="Q427" s="65"/>
      <c r="R427" s="65"/>
      <c r="S427" s="65"/>
      <c r="T427" s="65"/>
      <c r="U427" s="65"/>
    </row>
    <row r="428" spans="1:21" ht="30" customHeight="1">
      <c r="A428" s="65"/>
      <c r="B428" s="65"/>
      <c r="C428" s="65"/>
      <c r="D428" s="65"/>
      <c r="E428" s="65"/>
      <c r="F428" s="65"/>
      <c r="G428" s="65"/>
      <c r="H428" s="65"/>
      <c r="I428" s="65"/>
      <c r="J428" s="65"/>
      <c r="K428" s="65"/>
      <c r="L428" s="65"/>
      <c r="M428" s="65"/>
      <c r="N428" s="65"/>
      <c r="O428" s="65"/>
      <c r="P428" s="65"/>
      <c r="Q428" s="65"/>
      <c r="R428" s="65"/>
      <c r="S428" s="65"/>
      <c r="T428" s="65"/>
      <c r="U428" s="65"/>
    </row>
    <row r="429" spans="1:21" ht="30" customHeight="1">
      <c r="A429" s="65"/>
      <c r="B429" s="65"/>
      <c r="C429" s="65"/>
      <c r="D429" s="65"/>
      <c r="E429" s="65"/>
      <c r="F429" s="65"/>
      <c r="G429" s="65"/>
      <c r="H429" s="65"/>
      <c r="I429" s="65"/>
      <c r="J429" s="65"/>
      <c r="K429" s="65"/>
      <c r="L429" s="65"/>
      <c r="M429" s="65"/>
      <c r="N429" s="65"/>
      <c r="O429" s="65"/>
      <c r="P429" s="65"/>
      <c r="Q429" s="65"/>
      <c r="R429" s="65"/>
      <c r="S429" s="65"/>
      <c r="T429" s="65"/>
      <c r="U429" s="65"/>
    </row>
    <row r="430" spans="1:21" ht="30" customHeight="1">
      <c r="A430" s="65"/>
      <c r="B430" s="65"/>
      <c r="C430" s="65"/>
      <c r="D430" s="65"/>
      <c r="E430" s="65"/>
      <c r="F430" s="65"/>
      <c r="G430" s="65"/>
      <c r="H430" s="65"/>
      <c r="I430" s="65"/>
      <c r="J430" s="65"/>
      <c r="K430" s="65"/>
      <c r="L430" s="65"/>
      <c r="M430" s="65"/>
      <c r="N430" s="65"/>
      <c r="O430" s="65"/>
      <c r="P430" s="65"/>
      <c r="Q430" s="65"/>
      <c r="R430" s="65"/>
      <c r="S430" s="65"/>
      <c r="T430" s="65"/>
      <c r="U430" s="65"/>
    </row>
    <row r="431" spans="1:21" ht="30" customHeight="1">
      <c r="A431" s="65"/>
      <c r="B431" s="65"/>
      <c r="C431" s="65"/>
      <c r="D431" s="65"/>
      <c r="E431" s="65"/>
      <c r="F431" s="65"/>
      <c r="G431" s="65"/>
      <c r="H431" s="65"/>
      <c r="I431" s="65"/>
      <c r="J431" s="65"/>
      <c r="K431" s="65"/>
      <c r="L431" s="65"/>
      <c r="M431" s="65"/>
      <c r="N431" s="65"/>
      <c r="O431" s="65"/>
      <c r="P431" s="65"/>
      <c r="Q431" s="65"/>
      <c r="R431" s="65"/>
      <c r="S431" s="65"/>
      <c r="T431" s="65"/>
      <c r="U431" s="65"/>
    </row>
    <row r="432" spans="1:21" ht="30" customHeight="1">
      <c r="A432" s="65"/>
      <c r="B432" s="65"/>
      <c r="C432" s="65"/>
      <c r="D432" s="65"/>
      <c r="E432" s="65"/>
      <c r="F432" s="65"/>
      <c r="G432" s="65"/>
      <c r="H432" s="65"/>
      <c r="I432" s="65"/>
      <c r="J432" s="65"/>
      <c r="K432" s="65"/>
      <c r="L432" s="65"/>
      <c r="M432" s="65"/>
      <c r="N432" s="65"/>
      <c r="O432" s="65"/>
      <c r="P432" s="65"/>
      <c r="Q432" s="65"/>
      <c r="R432" s="65"/>
      <c r="S432" s="65"/>
      <c r="T432" s="65"/>
      <c r="U432" s="65"/>
    </row>
    <row r="433" spans="1:21" ht="30" customHeight="1">
      <c r="A433" s="65"/>
      <c r="B433" s="65"/>
      <c r="C433" s="65"/>
      <c r="D433" s="65"/>
      <c r="E433" s="65"/>
      <c r="F433" s="65"/>
      <c r="G433" s="65"/>
      <c r="H433" s="65"/>
      <c r="I433" s="65"/>
      <c r="J433" s="65"/>
      <c r="K433" s="65"/>
      <c r="L433" s="65"/>
      <c r="M433" s="65"/>
      <c r="N433" s="65"/>
      <c r="O433" s="65"/>
      <c r="P433" s="65"/>
      <c r="Q433" s="65"/>
      <c r="R433" s="65"/>
      <c r="S433" s="65"/>
      <c r="T433" s="65"/>
      <c r="U433" s="65"/>
    </row>
    <row r="434" spans="1:21" ht="30" customHeight="1">
      <c r="A434" s="65"/>
      <c r="B434" s="65"/>
      <c r="C434" s="65"/>
      <c r="D434" s="65"/>
      <c r="E434" s="65"/>
      <c r="F434" s="65"/>
      <c r="G434" s="65"/>
      <c r="H434" s="65"/>
      <c r="I434" s="65"/>
      <c r="J434" s="65"/>
      <c r="K434" s="65"/>
      <c r="L434" s="65"/>
      <c r="M434" s="65"/>
      <c r="N434" s="65"/>
      <c r="O434" s="65"/>
      <c r="P434" s="65"/>
      <c r="Q434" s="65"/>
      <c r="R434" s="65"/>
      <c r="S434" s="65"/>
      <c r="T434" s="65"/>
      <c r="U434" s="65"/>
    </row>
    <row r="435" spans="1:21" ht="30" customHeight="1">
      <c r="A435" s="65"/>
      <c r="B435" s="65"/>
      <c r="C435" s="65"/>
      <c r="D435" s="65"/>
      <c r="E435" s="65"/>
      <c r="F435" s="65"/>
      <c r="G435" s="65"/>
      <c r="H435" s="65"/>
      <c r="I435" s="65"/>
      <c r="J435" s="65"/>
      <c r="K435" s="65"/>
      <c r="L435" s="65"/>
      <c r="M435" s="65"/>
      <c r="N435" s="65"/>
      <c r="O435" s="65"/>
      <c r="P435" s="65"/>
      <c r="Q435" s="65"/>
      <c r="R435" s="65"/>
      <c r="S435" s="65"/>
      <c r="T435" s="65"/>
      <c r="U435" s="65"/>
    </row>
    <row r="436" spans="1:21" ht="30" customHeight="1">
      <c r="A436" s="65"/>
      <c r="B436" s="65"/>
      <c r="C436" s="65"/>
      <c r="D436" s="65"/>
      <c r="E436" s="65"/>
      <c r="F436" s="65"/>
      <c r="G436" s="65"/>
      <c r="H436" s="65"/>
      <c r="I436" s="65"/>
      <c r="J436" s="65"/>
      <c r="K436" s="65"/>
      <c r="L436" s="65"/>
      <c r="M436" s="65"/>
      <c r="N436" s="65"/>
      <c r="O436" s="65"/>
      <c r="P436" s="65"/>
      <c r="Q436" s="65"/>
      <c r="R436" s="65"/>
      <c r="S436" s="65"/>
      <c r="T436" s="65"/>
      <c r="U436" s="65"/>
    </row>
    <row r="437" spans="1:21" ht="30" customHeight="1">
      <c r="A437" s="65"/>
      <c r="B437" s="65"/>
      <c r="C437" s="65"/>
      <c r="D437" s="65"/>
      <c r="E437" s="65"/>
      <c r="F437" s="65"/>
      <c r="G437" s="65"/>
      <c r="H437" s="65"/>
      <c r="I437" s="65"/>
      <c r="J437" s="65"/>
      <c r="K437" s="65"/>
      <c r="L437" s="65"/>
      <c r="M437" s="65"/>
      <c r="N437" s="65"/>
      <c r="O437" s="65"/>
      <c r="P437" s="65"/>
      <c r="Q437" s="65"/>
      <c r="R437" s="65"/>
      <c r="S437" s="65"/>
      <c r="T437" s="65"/>
      <c r="U437" s="65"/>
    </row>
    <row r="438" spans="1:21" ht="30" customHeight="1">
      <c r="A438" s="65"/>
      <c r="B438" s="65"/>
      <c r="C438" s="65"/>
      <c r="D438" s="65"/>
      <c r="E438" s="65"/>
      <c r="F438" s="65"/>
      <c r="G438" s="65"/>
      <c r="H438" s="65"/>
      <c r="I438" s="65"/>
      <c r="J438" s="65"/>
      <c r="K438" s="65"/>
      <c r="L438" s="65"/>
      <c r="M438" s="65"/>
      <c r="N438" s="65"/>
      <c r="O438" s="65"/>
      <c r="P438" s="65"/>
      <c r="Q438" s="65"/>
      <c r="R438" s="65"/>
      <c r="S438" s="65"/>
      <c r="T438" s="65"/>
      <c r="U438" s="65"/>
    </row>
    <row r="439" spans="1:21" ht="30" customHeight="1">
      <c r="A439" s="65"/>
      <c r="B439" s="65"/>
      <c r="C439" s="65"/>
      <c r="D439" s="65"/>
      <c r="E439" s="65"/>
      <c r="F439" s="65"/>
      <c r="G439" s="65"/>
      <c r="H439" s="65"/>
      <c r="I439" s="65"/>
      <c r="J439" s="65"/>
      <c r="K439" s="65"/>
      <c r="L439" s="65"/>
      <c r="M439" s="65"/>
      <c r="N439" s="65"/>
      <c r="O439" s="65"/>
      <c r="P439" s="65"/>
      <c r="Q439" s="65"/>
      <c r="R439" s="65"/>
      <c r="S439" s="65"/>
      <c r="T439" s="65"/>
      <c r="U439" s="65"/>
    </row>
    <row r="440" spans="1:21" ht="30" customHeight="1">
      <c r="A440" s="65"/>
      <c r="B440" s="65"/>
      <c r="C440" s="65"/>
      <c r="D440" s="65"/>
      <c r="E440" s="65"/>
      <c r="F440" s="65"/>
      <c r="G440" s="65"/>
      <c r="H440" s="65"/>
      <c r="I440" s="65"/>
      <c r="J440" s="65"/>
      <c r="K440" s="65"/>
      <c r="L440" s="65"/>
      <c r="M440" s="65"/>
      <c r="N440" s="65"/>
      <c r="O440" s="65"/>
      <c r="P440" s="65"/>
      <c r="Q440" s="65"/>
      <c r="R440" s="65"/>
      <c r="S440" s="65"/>
      <c r="T440" s="65"/>
      <c r="U440" s="65"/>
    </row>
    <row r="441" spans="1:21" ht="30" customHeight="1">
      <c r="A441" s="65"/>
      <c r="B441" s="65"/>
      <c r="C441" s="65"/>
      <c r="D441" s="65"/>
      <c r="E441" s="65"/>
      <c r="F441" s="65"/>
      <c r="G441" s="65"/>
      <c r="H441" s="65"/>
      <c r="I441" s="65"/>
      <c r="J441" s="65"/>
      <c r="K441" s="65"/>
      <c r="L441" s="65"/>
      <c r="M441" s="65"/>
      <c r="N441" s="65"/>
      <c r="O441" s="65"/>
      <c r="P441" s="65"/>
      <c r="Q441" s="65"/>
      <c r="R441" s="65"/>
      <c r="S441" s="65"/>
      <c r="T441" s="65"/>
      <c r="U441" s="65"/>
    </row>
    <row r="442" spans="1:21" ht="30" customHeight="1">
      <c r="A442" s="65"/>
      <c r="B442" s="65"/>
      <c r="C442" s="65"/>
      <c r="D442" s="65"/>
      <c r="E442" s="65"/>
      <c r="F442" s="65"/>
      <c r="G442" s="65"/>
      <c r="H442" s="65"/>
      <c r="I442" s="65"/>
      <c r="J442" s="65"/>
      <c r="K442" s="65"/>
      <c r="L442" s="65"/>
      <c r="M442" s="65"/>
      <c r="N442" s="65"/>
      <c r="O442" s="65"/>
      <c r="P442" s="65"/>
      <c r="Q442" s="65"/>
      <c r="R442" s="65"/>
      <c r="S442" s="65"/>
      <c r="T442" s="65"/>
      <c r="U442" s="65"/>
    </row>
    <row r="443" spans="1:21" ht="30" customHeight="1">
      <c r="A443" s="65"/>
      <c r="B443" s="65"/>
      <c r="C443" s="65"/>
      <c r="D443" s="65"/>
      <c r="E443" s="65"/>
      <c r="F443" s="65"/>
      <c r="G443" s="65"/>
      <c r="H443" s="65"/>
      <c r="I443" s="65"/>
      <c r="J443" s="65"/>
      <c r="K443" s="65"/>
      <c r="L443" s="65"/>
      <c r="M443" s="65"/>
      <c r="N443" s="65"/>
      <c r="O443" s="65"/>
      <c r="P443" s="65"/>
      <c r="Q443" s="65"/>
      <c r="R443" s="65"/>
      <c r="S443" s="65"/>
      <c r="T443" s="65"/>
      <c r="U443" s="65"/>
    </row>
    <row r="444" spans="1:21" ht="30" customHeight="1">
      <c r="A444" s="65"/>
      <c r="B444" s="65"/>
      <c r="C444" s="65"/>
      <c r="D444" s="65"/>
      <c r="E444" s="65"/>
      <c r="F444" s="65"/>
      <c r="G444" s="65"/>
      <c r="H444" s="65"/>
      <c r="I444" s="65"/>
      <c r="J444" s="65"/>
      <c r="K444" s="65"/>
      <c r="L444" s="65"/>
      <c r="M444" s="65"/>
      <c r="N444" s="65"/>
      <c r="O444" s="65"/>
      <c r="P444" s="65"/>
      <c r="Q444" s="65"/>
      <c r="R444" s="65"/>
      <c r="S444" s="65"/>
      <c r="T444" s="65"/>
      <c r="U444" s="65"/>
    </row>
    <row r="445" spans="1:21" ht="30" customHeight="1">
      <c r="A445" s="65"/>
      <c r="B445" s="65"/>
      <c r="C445" s="65"/>
      <c r="D445" s="65"/>
      <c r="E445" s="65"/>
      <c r="F445" s="65"/>
      <c r="G445" s="65"/>
      <c r="H445" s="65"/>
      <c r="I445" s="65"/>
      <c r="J445" s="65"/>
      <c r="K445" s="65"/>
      <c r="L445" s="65"/>
      <c r="M445" s="65"/>
      <c r="N445" s="65"/>
      <c r="O445" s="65"/>
      <c r="P445" s="65"/>
      <c r="Q445" s="65"/>
      <c r="R445" s="65"/>
      <c r="S445" s="65"/>
      <c r="T445" s="65"/>
      <c r="U445" s="65"/>
    </row>
    <row r="446" spans="1:21" ht="30" customHeight="1">
      <c r="A446" s="65"/>
      <c r="B446" s="65"/>
      <c r="C446" s="65"/>
      <c r="D446" s="65"/>
      <c r="E446" s="65"/>
      <c r="F446" s="65"/>
      <c r="G446" s="65"/>
      <c r="H446" s="65"/>
      <c r="I446" s="65"/>
      <c r="J446" s="65"/>
      <c r="K446" s="65"/>
      <c r="L446" s="65"/>
      <c r="M446" s="65"/>
      <c r="N446" s="65"/>
      <c r="O446" s="65"/>
      <c r="P446" s="65"/>
      <c r="Q446" s="65"/>
      <c r="R446" s="65"/>
      <c r="S446" s="65"/>
      <c r="T446" s="65"/>
      <c r="U446" s="65"/>
    </row>
    <row r="447" spans="1:21" ht="30" customHeight="1">
      <c r="A447" s="65"/>
      <c r="B447" s="65"/>
      <c r="C447" s="65"/>
      <c r="D447" s="65"/>
      <c r="E447" s="65"/>
      <c r="F447" s="65"/>
      <c r="G447" s="65"/>
      <c r="H447" s="65"/>
      <c r="I447" s="65"/>
      <c r="J447" s="65"/>
      <c r="K447" s="65"/>
      <c r="L447" s="65"/>
      <c r="M447" s="65"/>
      <c r="N447" s="65"/>
      <c r="O447" s="65"/>
      <c r="P447" s="65"/>
      <c r="Q447" s="65"/>
      <c r="R447" s="65"/>
      <c r="S447" s="65"/>
      <c r="T447" s="65"/>
      <c r="U447" s="65"/>
    </row>
    <row r="448" spans="1:21" ht="30" customHeight="1">
      <c r="A448" s="65"/>
      <c r="B448" s="65"/>
      <c r="C448" s="65"/>
      <c r="D448" s="65"/>
      <c r="E448" s="65"/>
      <c r="F448" s="65"/>
      <c r="G448" s="65"/>
      <c r="H448" s="65"/>
      <c r="I448" s="65"/>
      <c r="J448" s="65"/>
      <c r="K448" s="65"/>
      <c r="L448" s="65"/>
      <c r="M448" s="65"/>
      <c r="N448" s="65"/>
      <c r="O448" s="65"/>
      <c r="P448" s="65"/>
      <c r="Q448" s="65"/>
      <c r="R448" s="65"/>
      <c r="S448" s="65"/>
      <c r="T448" s="65"/>
      <c r="U448" s="65"/>
    </row>
    <row r="449" spans="1:21" ht="30" customHeight="1">
      <c r="A449" s="65"/>
      <c r="B449" s="65"/>
      <c r="C449" s="65"/>
      <c r="D449" s="65"/>
      <c r="E449" s="65"/>
      <c r="F449" s="65"/>
      <c r="G449" s="65"/>
      <c r="H449" s="65"/>
      <c r="I449" s="65"/>
      <c r="J449" s="65"/>
      <c r="K449" s="65"/>
      <c r="L449" s="65"/>
      <c r="M449" s="65"/>
      <c r="N449" s="65"/>
      <c r="O449" s="65"/>
      <c r="P449" s="65"/>
      <c r="Q449" s="65"/>
      <c r="R449" s="65"/>
      <c r="S449" s="65"/>
      <c r="T449" s="65"/>
      <c r="U449" s="65"/>
    </row>
    <row r="450" spans="1:21" ht="30" customHeight="1">
      <c r="A450" s="65"/>
      <c r="B450" s="65"/>
      <c r="C450" s="65"/>
      <c r="D450" s="65"/>
      <c r="E450" s="65"/>
      <c r="F450" s="65"/>
      <c r="G450" s="65"/>
      <c r="H450" s="65"/>
      <c r="I450" s="65"/>
      <c r="J450" s="65"/>
      <c r="K450" s="65"/>
      <c r="L450" s="65"/>
      <c r="M450" s="65"/>
      <c r="N450" s="65"/>
      <c r="O450" s="65"/>
      <c r="P450" s="65"/>
      <c r="Q450" s="65"/>
      <c r="R450" s="65"/>
      <c r="S450" s="65"/>
      <c r="T450" s="65"/>
      <c r="U450" s="65"/>
    </row>
    <row r="451" spans="1:21" ht="30" customHeight="1">
      <c r="A451" s="65"/>
      <c r="B451" s="65"/>
      <c r="C451" s="65"/>
      <c r="D451" s="65"/>
      <c r="E451" s="65"/>
      <c r="F451" s="65"/>
      <c r="G451" s="65"/>
      <c r="H451" s="65"/>
      <c r="I451" s="65"/>
      <c r="J451" s="65"/>
      <c r="K451" s="65"/>
      <c r="L451" s="65"/>
      <c r="M451" s="65"/>
      <c r="N451" s="65"/>
      <c r="O451" s="65"/>
      <c r="P451" s="65"/>
      <c r="Q451" s="65"/>
      <c r="R451" s="65"/>
      <c r="S451" s="65"/>
      <c r="T451" s="65"/>
      <c r="U451" s="65"/>
    </row>
    <row r="452" spans="1:21" ht="30" customHeight="1">
      <c r="A452" s="65"/>
      <c r="B452" s="65"/>
      <c r="C452" s="65"/>
      <c r="D452" s="65"/>
      <c r="E452" s="65"/>
      <c r="F452" s="65"/>
      <c r="G452" s="65"/>
      <c r="H452" s="65"/>
      <c r="I452" s="65"/>
      <c r="J452" s="65"/>
      <c r="K452" s="65"/>
      <c r="L452" s="65"/>
      <c r="M452" s="65"/>
      <c r="N452" s="65"/>
      <c r="O452" s="65"/>
      <c r="P452" s="65"/>
      <c r="Q452" s="65"/>
      <c r="R452" s="65"/>
      <c r="S452" s="65"/>
      <c r="T452" s="65"/>
      <c r="U452" s="65"/>
    </row>
    <row r="453" spans="1:21" ht="30" customHeight="1">
      <c r="A453" s="65"/>
      <c r="B453" s="65"/>
      <c r="C453" s="65"/>
      <c r="D453" s="65"/>
      <c r="E453" s="65"/>
      <c r="F453" s="65"/>
      <c r="G453" s="65"/>
      <c r="H453" s="65"/>
      <c r="I453" s="65"/>
      <c r="J453" s="65"/>
      <c r="K453" s="65"/>
      <c r="L453" s="65"/>
      <c r="M453" s="65"/>
      <c r="N453" s="65"/>
      <c r="O453" s="65"/>
      <c r="P453" s="65"/>
      <c r="Q453" s="65"/>
      <c r="R453" s="65"/>
      <c r="S453" s="65"/>
      <c r="T453" s="65"/>
      <c r="U453" s="65"/>
    </row>
    <row r="454" spans="1:21" ht="30" customHeight="1">
      <c r="A454" s="65"/>
      <c r="B454" s="65"/>
      <c r="C454" s="65"/>
      <c r="D454" s="65"/>
      <c r="E454" s="65"/>
      <c r="F454" s="65"/>
      <c r="G454" s="65"/>
      <c r="H454" s="65"/>
      <c r="I454" s="65"/>
      <c r="J454" s="65"/>
      <c r="K454" s="65"/>
      <c r="L454" s="65"/>
      <c r="M454" s="65"/>
      <c r="N454" s="65"/>
      <c r="O454" s="65"/>
      <c r="P454" s="65"/>
      <c r="Q454" s="65"/>
      <c r="R454" s="65"/>
      <c r="S454" s="65"/>
      <c r="T454" s="65"/>
      <c r="U454" s="65"/>
    </row>
    <row r="455" spans="1:21" ht="30" customHeight="1">
      <c r="A455" s="65"/>
      <c r="B455" s="65"/>
      <c r="C455" s="65"/>
      <c r="D455" s="65"/>
      <c r="E455" s="65"/>
      <c r="F455" s="65"/>
      <c r="G455" s="65"/>
      <c r="H455" s="65"/>
      <c r="I455" s="65"/>
      <c r="J455" s="65"/>
      <c r="K455" s="65"/>
      <c r="L455" s="65"/>
      <c r="M455" s="65"/>
      <c r="N455" s="65"/>
      <c r="O455" s="65"/>
      <c r="P455" s="65"/>
      <c r="Q455" s="65"/>
      <c r="R455" s="65"/>
      <c r="S455" s="65"/>
      <c r="T455" s="65"/>
      <c r="U455" s="65"/>
    </row>
    <row r="456" spans="1:21" ht="30" customHeight="1">
      <c r="A456" s="65"/>
      <c r="B456" s="65"/>
      <c r="C456" s="65"/>
      <c r="D456" s="65"/>
      <c r="E456" s="65"/>
      <c r="F456" s="65"/>
      <c r="G456" s="65"/>
      <c r="H456" s="65"/>
      <c r="I456" s="65"/>
      <c r="J456" s="65"/>
      <c r="K456" s="65"/>
      <c r="L456" s="65"/>
      <c r="M456" s="65"/>
      <c r="N456" s="65"/>
      <c r="O456" s="65"/>
      <c r="P456" s="65"/>
      <c r="Q456" s="65"/>
      <c r="R456" s="65"/>
      <c r="S456" s="65"/>
      <c r="T456" s="65"/>
      <c r="U456" s="65"/>
    </row>
    <row r="457" spans="1:21" ht="30" customHeight="1">
      <c r="A457" s="65"/>
      <c r="B457" s="65"/>
      <c r="C457" s="65"/>
      <c r="D457" s="65"/>
      <c r="E457" s="65"/>
      <c r="F457" s="65"/>
      <c r="G457" s="65"/>
      <c r="H457" s="65"/>
      <c r="I457" s="65"/>
      <c r="J457" s="65"/>
      <c r="K457" s="65"/>
      <c r="L457" s="65"/>
      <c r="M457" s="65"/>
      <c r="N457" s="65"/>
      <c r="O457" s="65"/>
      <c r="P457" s="65"/>
      <c r="Q457" s="65"/>
      <c r="R457" s="65"/>
      <c r="S457" s="65"/>
      <c r="T457" s="65"/>
      <c r="U457" s="65"/>
    </row>
    <row r="458" spans="1:21" ht="30" customHeight="1">
      <c r="A458" s="65"/>
      <c r="B458" s="65"/>
      <c r="C458" s="65"/>
      <c r="D458" s="65"/>
      <c r="E458" s="65"/>
      <c r="F458" s="65"/>
      <c r="G458" s="65"/>
      <c r="H458" s="65"/>
      <c r="I458" s="65"/>
      <c r="J458" s="65"/>
      <c r="K458" s="65"/>
      <c r="L458" s="65"/>
      <c r="M458" s="65"/>
      <c r="N458" s="65"/>
      <c r="O458" s="65"/>
      <c r="P458" s="65"/>
      <c r="Q458" s="65"/>
      <c r="R458" s="65"/>
      <c r="S458" s="65"/>
      <c r="T458" s="65"/>
      <c r="U458" s="65"/>
    </row>
    <row r="459" spans="1:21" ht="30" customHeight="1">
      <c r="A459" s="65"/>
      <c r="B459" s="65"/>
      <c r="C459" s="65"/>
      <c r="D459" s="65"/>
      <c r="E459" s="65"/>
      <c r="F459" s="65"/>
      <c r="G459" s="65"/>
      <c r="H459" s="65"/>
      <c r="I459" s="65"/>
      <c r="J459" s="65"/>
      <c r="K459" s="65"/>
      <c r="L459" s="65"/>
      <c r="M459" s="65"/>
      <c r="N459" s="65"/>
      <c r="O459" s="65"/>
      <c r="P459" s="65"/>
      <c r="Q459" s="65"/>
      <c r="R459" s="65"/>
      <c r="S459" s="65"/>
      <c r="T459" s="65"/>
      <c r="U459" s="65"/>
    </row>
    <row r="460" spans="1:21" ht="30" customHeight="1">
      <c r="A460" s="65"/>
      <c r="B460" s="65"/>
      <c r="C460" s="65"/>
      <c r="D460" s="65"/>
      <c r="E460" s="65"/>
      <c r="F460" s="65"/>
      <c r="G460" s="65"/>
      <c r="H460" s="65"/>
      <c r="I460" s="65"/>
      <c r="J460" s="65"/>
      <c r="K460" s="65"/>
      <c r="L460" s="65"/>
      <c r="M460" s="65"/>
      <c r="N460" s="65"/>
      <c r="O460" s="65"/>
      <c r="P460" s="65"/>
      <c r="Q460" s="65"/>
      <c r="R460" s="65"/>
      <c r="S460" s="65"/>
      <c r="T460" s="65"/>
      <c r="U460" s="65"/>
    </row>
    <row r="461" spans="1:21" ht="30" customHeight="1">
      <c r="A461" s="65"/>
      <c r="B461" s="65"/>
      <c r="C461" s="65"/>
      <c r="D461" s="65"/>
      <c r="E461" s="65"/>
      <c r="F461" s="65"/>
      <c r="G461" s="65"/>
      <c r="H461" s="65"/>
      <c r="I461" s="65"/>
      <c r="J461" s="65"/>
      <c r="K461" s="65"/>
      <c r="L461" s="65"/>
      <c r="M461" s="65"/>
      <c r="N461" s="65"/>
      <c r="O461" s="65"/>
      <c r="P461" s="65"/>
      <c r="Q461" s="65"/>
      <c r="R461" s="65"/>
      <c r="S461" s="65"/>
      <c r="T461" s="65"/>
      <c r="U461" s="65"/>
    </row>
    <row r="462" spans="1:21" ht="30" customHeight="1">
      <c r="A462" s="65"/>
      <c r="B462" s="65"/>
      <c r="C462" s="65"/>
      <c r="D462" s="65"/>
      <c r="E462" s="65"/>
      <c r="F462" s="65"/>
      <c r="G462" s="65"/>
      <c r="H462" s="65"/>
      <c r="I462" s="65"/>
      <c r="J462" s="65"/>
      <c r="K462" s="65"/>
      <c r="L462" s="65"/>
      <c r="M462" s="65"/>
      <c r="N462" s="65"/>
      <c r="O462" s="65"/>
      <c r="P462" s="65"/>
      <c r="Q462" s="65"/>
      <c r="R462" s="65"/>
      <c r="S462" s="65"/>
      <c r="T462" s="65"/>
      <c r="U462" s="65"/>
    </row>
    <row r="463" spans="1:21" ht="30" customHeight="1">
      <c r="A463" s="65"/>
      <c r="B463" s="65"/>
      <c r="C463" s="65"/>
      <c r="D463" s="65"/>
      <c r="E463" s="65"/>
      <c r="F463" s="65"/>
      <c r="G463" s="65"/>
      <c r="H463" s="65"/>
      <c r="I463" s="65"/>
      <c r="J463" s="65"/>
      <c r="K463" s="65"/>
      <c r="L463" s="65"/>
      <c r="M463" s="65"/>
      <c r="N463" s="65"/>
      <c r="O463" s="65"/>
      <c r="P463" s="65"/>
      <c r="Q463" s="65"/>
      <c r="R463" s="65"/>
      <c r="S463" s="65"/>
      <c r="T463" s="65"/>
      <c r="U463" s="65"/>
    </row>
    <row r="464" spans="1:21" ht="30" customHeight="1">
      <c r="A464" s="65"/>
      <c r="B464" s="65"/>
      <c r="C464" s="65"/>
      <c r="D464" s="65"/>
      <c r="E464" s="65"/>
      <c r="F464" s="65"/>
      <c r="G464" s="65"/>
      <c r="H464" s="65"/>
      <c r="I464" s="65"/>
      <c r="J464" s="65"/>
      <c r="K464" s="65"/>
      <c r="L464" s="65"/>
      <c r="M464" s="65"/>
      <c r="N464" s="65"/>
      <c r="O464" s="65"/>
      <c r="P464" s="65"/>
      <c r="Q464" s="65"/>
      <c r="R464" s="65"/>
      <c r="S464" s="65"/>
      <c r="T464" s="65"/>
      <c r="U464" s="65"/>
    </row>
    <row r="465" spans="1:21" ht="30" customHeight="1">
      <c r="A465" s="65"/>
      <c r="B465" s="65"/>
      <c r="C465" s="65"/>
      <c r="D465" s="65"/>
      <c r="E465" s="65"/>
      <c r="F465" s="65"/>
      <c r="G465" s="65"/>
      <c r="H465" s="65"/>
      <c r="I465" s="65"/>
      <c r="J465" s="65"/>
      <c r="K465" s="65"/>
      <c r="L465" s="65"/>
      <c r="M465" s="65"/>
      <c r="N465" s="65"/>
      <c r="O465" s="65"/>
      <c r="P465" s="65"/>
      <c r="Q465" s="65"/>
      <c r="R465" s="65"/>
      <c r="S465" s="65"/>
      <c r="T465" s="65"/>
      <c r="U465" s="65"/>
    </row>
    <row r="466" spans="1:21" ht="30" customHeight="1">
      <c r="A466" s="65"/>
      <c r="B466" s="65"/>
      <c r="C466" s="65"/>
      <c r="D466" s="65"/>
      <c r="E466" s="65"/>
      <c r="F466" s="65"/>
      <c r="G466" s="65"/>
      <c r="H466" s="65"/>
      <c r="I466" s="65"/>
      <c r="J466" s="65"/>
      <c r="K466" s="65"/>
      <c r="L466" s="65"/>
      <c r="M466" s="65"/>
      <c r="N466" s="65"/>
      <c r="O466" s="65"/>
      <c r="P466" s="65"/>
      <c r="Q466" s="65"/>
      <c r="R466" s="65"/>
      <c r="S466" s="65"/>
      <c r="T466" s="65"/>
      <c r="U466" s="65"/>
    </row>
    <row r="467" spans="1:21" ht="30" customHeight="1">
      <c r="A467" s="65"/>
      <c r="B467" s="65"/>
      <c r="C467" s="65"/>
      <c r="D467" s="65"/>
      <c r="E467" s="65"/>
      <c r="F467" s="65"/>
      <c r="G467" s="65"/>
      <c r="H467" s="65"/>
      <c r="I467" s="65"/>
      <c r="J467" s="65"/>
      <c r="K467" s="65"/>
      <c r="L467" s="65"/>
      <c r="M467" s="65"/>
      <c r="N467" s="65"/>
      <c r="O467" s="65"/>
      <c r="P467" s="65"/>
      <c r="Q467" s="65"/>
      <c r="R467" s="65"/>
      <c r="S467" s="65"/>
      <c r="T467" s="65"/>
      <c r="U467" s="65"/>
    </row>
    <row r="468" spans="1:21" ht="30" customHeight="1">
      <c r="A468" s="65"/>
      <c r="B468" s="65"/>
      <c r="C468" s="65"/>
      <c r="D468" s="65"/>
      <c r="E468" s="65"/>
      <c r="F468" s="65"/>
      <c r="G468" s="65"/>
      <c r="H468" s="65"/>
      <c r="I468" s="65"/>
      <c r="J468" s="65"/>
      <c r="K468" s="65"/>
      <c r="L468" s="65"/>
      <c r="M468" s="65"/>
      <c r="N468" s="65"/>
      <c r="O468" s="65"/>
      <c r="P468" s="65"/>
      <c r="Q468" s="65"/>
      <c r="R468" s="65"/>
      <c r="S468" s="65"/>
      <c r="T468" s="65"/>
      <c r="U468" s="65"/>
    </row>
    <row r="469" spans="1:21" ht="30" customHeight="1">
      <c r="A469" s="65"/>
      <c r="B469" s="65"/>
      <c r="C469" s="65"/>
      <c r="D469" s="65"/>
      <c r="E469" s="65"/>
      <c r="F469" s="65"/>
      <c r="G469" s="65"/>
      <c r="H469" s="65"/>
      <c r="I469" s="65"/>
      <c r="J469" s="65"/>
      <c r="K469" s="65"/>
      <c r="L469" s="65"/>
      <c r="M469" s="65"/>
      <c r="N469" s="65"/>
      <c r="O469" s="65"/>
      <c r="P469" s="65"/>
      <c r="Q469" s="65"/>
      <c r="R469" s="65"/>
      <c r="S469" s="65"/>
      <c r="T469" s="65"/>
      <c r="U469" s="65"/>
    </row>
    <row r="470" spans="1:21" ht="30" customHeight="1">
      <c r="A470" s="65"/>
      <c r="B470" s="65"/>
      <c r="C470" s="65"/>
      <c r="D470" s="65"/>
      <c r="E470" s="65"/>
      <c r="F470" s="65"/>
      <c r="G470" s="65"/>
      <c r="H470" s="65"/>
      <c r="I470" s="65"/>
      <c r="J470" s="65"/>
      <c r="K470" s="65"/>
      <c r="L470" s="65"/>
      <c r="M470" s="65"/>
      <c r="N470" s="65"/>
      <c r="O470" s="65"/>
      <c r="P470" s="65"/>
      <c r="Q470" s="65"/>
      <c r="R470" s="65"/>
      <c r="S470" s="65"/>
      <c r="T470" s="65"/>
      <c r="U470" s="65"/>
    </row>
    <row r="471" spans="1:21" ht="30" customHeight="1">
      <c r="A471" s="65"/>
      <c r="B471" s="65"/>
      <c r="C471" s="65"/>
      <c r="D471" s="65"/>
      <c r="E471" s="65"/>
      <c r="F471" s="65"/>
      <c r="G471" s="65"/>
      <c r="H471" s="65"/>
      <c r="I471" s="65"/>
      <c r="J471" s="65"/>
      <c r="K471" s="65"/>
      <c r="L471" s="65"/>
      <c r="M471" s="65"/>
      <c r="N471" s="65"/>
      <c r="O471" s="65"/>
      <c r="P471" s="65"/>
      <c r="Q471" s="65"/>
      <c r="R471" s="65"/>
      <c r="S471" s="65"/>
      <c r="T471" s="65"/>
      <c r="U471" s="65"/>
    </row>
    <row r="472" spans="1:21" ht="30" customHeight="1">
      <c r="A472" s="65"/>
      <c r="B472" s="65"/>
      <c r="C472" s="65"/>
      <c r="D472" s="65"/>
      <c r="E472" s="65"/>
      <c r="F472" s="65"/>
      <c r="G472" s="65"/>
      <c r="H472" s="65"/>
      <c r="I472" s="65"/>
      <c r="J472" s="65"/>
      <c r="K472" s="65"/>
      <c r="L472" s="65"/>
      <c r="M472" s="65"/>
      <c r="N472" s="65"/>
      <c r="O472" s="65"/>
      <c r="P472" s="65"/>
      <c r="Q472" s="65"/>
      <c r="R472" s="65"/>
      <c r="S472" s="65"/>
      <c r="T472" s="65"/>
      <c r="U472" s="65"/>
    </row>
    <row r="473" spans="1:21" ht="30" customHeight="1">
      <c r="A473" s="65"/>
      <c r="B473" s="65"/>
      <c r="C473" s="65"/>
      <c r="D473" s="65"/>
      <c r="E473" s="65"/>
      <c r="F473" s="65"/>
      <c r="G473" s="65"/>
      <c r="H473" s="65"/>
      <c r="I473" s="65"/>
      <c r="J473" s="65"/>
      <c r="K473" s="65"/>
      <c r="L473" s="65"/>
      <c r="M473" s="65"/>
      <c r="N473" s="65"/>
      <c r="O473" s="65"/>
      <c r="P473" s="65"/>
      <c r="Q473" s="65"/>
      <c r="R473" s="65"/>
      <c r="S473" s="65"/>
      <c r="T473" s="65"/>
      <c r="U473" s="65"/>
    </row>
    <row r="474" spans="1:21" ht="30" customHeight="1">
      <c r="A474" s="65"/>
      <c r="B474" s="65"/>
      <c r="C474" s="65"/>
      <c r="D474" s="65"/>
      <c r="E474" s="65"/>
      <c r="F474" s="65"/>
      <c r="G474" s="65"/>
      <c r="H474" s="65"/>
      <c r="I474" s="65"/>
      <c r="J474" s="65"/>
      <c r="K474" s="65"/>
      <c r="L474" s="65"/>
      <c r="M474" s="65"/>
      <c r="N474" s="65"/>
      <c r="O474" s="65"/>
      <c r="P474" s="65"/>
      <c r="Q474" s="65"/>
      <c r="R474" s="65"/>
      <c r="S474" s="65"/>
      <c r="T474" s="65"/>
      <c r="U474" s="65"/>
    </row>
    <row r="475" spans="1:21" ht="30" customHeight="1">
      <c r="A475" s="65"/>
      <c r="B475" s="65"/>
      <c r="C475" s="65"/>
      <c r="D475" s="65"/>
      <c r="E475" s="65"/>
      <c r="F475" s="65"/>
      <c r="G475" s="65"/>
      <c r="H475" s="65"/>
      <c r="I475" s="65"/>
      <c r="J475" s="65"/>
      <c r="K475" s="65"/>
      <c r="L475" s="65"/>
      <c r="M475" s="65"/>
      <c r="N475" s="65"/>
      <c r="O475" s="65"/>
      <c r="P475" s="65"/>
      <c r="Q475" s="65"/>
      <c r="R475" s="65"/>
      <c r="S475" s="65"/>
      <c r="T475" s="65"/>
      <c r="U475" s="65"/>
    </row>
    <row r="476" spans="1:21" ht="30" customHeight="1">
      <c r="A476" s="65"/>
      <c r="B476" s="65"/>
      <c r="C476" s="65"/>
      <c r="D476" s="65"/>
      <c r="E476" s="65"/>
      <c r="F476" s="65"/>
      <c r="G476" s="65"/>
      <c r="H476" s="65"/>
      <c r="I476" s="65"/>
      <c r="J476" s="65"/>
      <c r="K476" s="65"/>
      <c r="L476" s="65"/>
      <c r="M476" s="65"/>
      <c r="N476" s="65"/>
      <c r="O476" s="65"/>
      <c r="P476" s="65"/>
      <c r="Q476" s="65"/>
      <c r="R476" s="65"/>
      <c r="S476" s="65"/>
      <c r="T476" s="65"/>
      <c r="U476" s="65"/>
    </row>
    <row r="477" spans="1:21" ht="30" customHeight="1">
      <c r="A477" s="65"/>
      <c r="B477" s="65"/>
      <c r="C477" s="65"/>
      <c r="D477" s="65"/>
      <c r="E477" s="65"/>
      <c r="F477" s="65"/>
      <c r="G477" s="65"/>
      <c r="H477" s="65"/>
      <c r="I477" s="65"/>
      <c r="J477" s="65"/>
      <c r="K477" s="65"/>
      <c r="L477" s="65"/>
      <c r="M477" s="65"/>
      <c r="N477" s="65"/>
      <c r="O477" s="65"/>
      <c r="P477" s="65"/>
      <c r="Q477" s="65"/>
      <c r="R477" s="65"/>
      <c r="S477" s="65"/>
      <c r="T477" s="65"/>
      <c r="U477" s="65"/>
    </row>
    <row r="478" spans="1:21" ht="30" customHeight="1">
      <c r="A478" s="65"/>
      <c r="B478" s="65"/>
      <c r="C478" s="65"/>
      <c r="D478" s="65"/>
      <c r="E478" s="65"/>
      <c r="F478" s="65"/>
      <c r="G478" s="65"/>
      <c r="H478" s="65"/>
      <c r="I478" s="65"/>
      <c r="J478" s="65"/>
      <c r="K478" s="65"/>
      <c r="L478" s="65"/>
      <c r="M478" s="65"/>
      <c r="N478" s="65"/>
      <c r="O478" s="65"/>
      <c r="P478" s="65"/>
      <c r="Q478" s="65"/>
      <c r="R478" s="65"/>
      <c r="S478" s="65"/>
      <c r="T478" s="65"/>
      <c r="U478" s="65"/>
    </row>
    <row r="479" spans="1:21" ht="30" customHeight="1">
      <c r="A479" s="65"/>
      <c r="B479" s="65"/>
      <c r="C479" s="65"/>
      <c r="D479" s="65"/>
      <c r="E479" s="65"/>
      <c r="F479" s="65"/>
      <c r="G479" s="65"/>
      <c r="H479" s="65"/>
      <c r="I479" s="65"/>
      <c r="J479" s="65"/>
      <c r="K479" s="65"/>
      <c r="L479" s="65"/>
      <c r="M479" s="65"/>
      <c r="N479" s="65"/>
      <c r="O479" s="65"/>
      <c r="P479" s="65"/>
      <c r="Q479" s="65"/>
      <c r="R479" s="65"/>
      <c r="S479" s="65"/>
      <c r="T479" s="65"/>
      <c r="U479" s="65"/>
    </row>
    <row r="480" spans="1:21" ht="30" customHeight="1">
      <c r="A480" s="65"/>
      <c r="B480" s="65"/>
      <c r="C480" s="65"/>
      <c r="D480" s="65"/>
      <c r="E480" s="65"/>
      <c r="F480" s="65"/>
      <c r="G480" s="65"/>
      <c r="H480" s="65"/>
      <c r="I480" s="65"/>
      <c r="J480" s="65"/>
      <c r="K480" s="65"/>
      <c r="L480" s="65"/>
      <c r="M480" s="65"/>
      <c r="N480" s="65"/>
      <c r="O480" s="65"/>
      <c r="P480" s="65"/>
      <c r="Q480" s="65"/>
      <c r="R480" s="65"/>
      <c r="S480" s="65"/>
      <c r="T480" s="65"/>
      <c r="U480" s="65"/>
    </row>
    <row r="481" spans="1:21" ht="30" customHeight="1">
      <c r="A481" s="65"/>
      <c r="B481" s="65"/>
      <c r="C481" s="65"/>
      <c r="D481" s="65"/>
      <c r="E481" s="65"/>
      <c r="F481" s="65"/>
      <c r="G481" s="65"/>
      <c r="H481" s="65"/>
      <c r="I481" s="65"/>
      <c r="J481" s="65"/>
      <c r="K481" s="65"/>
      <c r="L481" s="65"/>
      <c r="M481" s="65"/>
      <c r="N481" s="65"/>
      <c r="O481" s="65"/>
      <c r="P481" s="65"/>
      <c r="Q481" s="65"/>
      <c r="R481" s="65"/>
      <c r="S481" s="65"/>
      <c r="T481" s="65"/>
      <c r="U481" s="65"/>
    </row>
    <row r="482" spans="1:21" ht="30" customHeight="1">
      <c r="A482" s="65"/>
      <c r="B482" s="65"/>
      <c r="C482" s="65"/>
      <c r="D482" s="65"/>
      <c r="E482" s="65"/>
      <c r="F482" s="65"/>
      <c r="G482" s="65"/>
      <c r="H482" s="65"/>
      <c r="I482" s="65"/>
      <c r="J482" s="65"/>
      <c r="K482" s="65"/>
      <c r="L482" s="65"/>
      <c r="M482" s="65"/>
      <c r="N482" s="65"/>
      <c r="O482" s="65"/>
      <c r="P482" s="65"/>
      <c r="Q482" s="65"/>
      <c r="R482" s="65"/>
      <c r="S482" s="65"/>
      <c r="T482" s="65"/>
      <c r="U482" s="65"/>
    </row>
    <row r="483" spans="1:21" ht="30" customHeight="1">
      <c r="A483" s="65"/>
      <c r="B483" s="65"/>
      <c r="C483" s="65"/>
      <c r="D483" s="65"/>
      <c r="E483" s="65"/>
      <c r="F483" s="65"/>
      <c r="G483" s="65"/>
      <c r="H483" s="65"/>
      <c r="I483" s="65"/>
      <c r="J483" s="65"/>
      <c r="K483" s="65"/>
      <c r="L483" s="65"/>
      <c r="M483" s="65"/>
      <c r="N483" s="65"/>
      <c r="O483" s="65"/>
      <c r="P483" s="65"/>
      <c r="Q483" s="65"/>
      <c r="R483" s="65"/>
      <c r="S483" s="65"/>
      <c r="T483" s="65"/>
      <c r="U483" s="65"/>
    </row>
    <row r="484" spans="1:21" ht="30" customHeight="1">
      <c r="A484" s="65"/>
      <c r="B484" s="65"/>
      <c r="C484" s="65"/>
      <c r="D484" s="65"/>
      <c r="E484" s="65"/>
      <c r="F484" s="65"/>
      <c r="G484" s="65"/>
      <c r="H484" s="65"/>
      <c r="I484" s="65"/>
      <c r="J484" s="65"/>
      <c r="K484" s="65"/>
      <c r="L484" s="65"/>
      <c r="M484" s="65"/>
      <c r="N484" s="65"/>
      <c r="O484" s="65"/>
      <c r="P484" s="65"/>
      <c r="Q484" s="65"/>
      <c r="R484" s="65"/>
      <c r="S484" s="65"/>
      <c r="T484" s="65"/>
      <c r="U484" s="65"/>
    </row>
    <row r="485" spans="1:21" ht="30" customHeight="1">
      <c r="A485" s="65"/>
      <c r="B485" s="65"/>
      <c r="C485" s="65"/>
      <c r="D485" s="65"/>
      <c r="E485" s="65"/>
      <c r="F485" s="65"/>
      <c r="G485" s="65"/>
      <c r="H485" s="65"/>
      <c r="I485" s="65"/>
      <c r="J485" s="65"/>
      <c r="K485" s="65"/>
      <c r="L485" s="65"/>
      <c r="M485" s="65"/>
      <c r="N485" s="65"/>
      <c r="O485" s="65"/>
      <c r="P485" s="65"/>
      <c r="Q485" s="65"/>
      <c r="R485" s="65"/>
      <c r="S485" s="65"/>
      <c r="T485" s="65"/>
      <c r="U485" s="65"/>
    </row>
    <row r="486" spans="1:21" ht="30" customHeight="1">
      <c r="A486" s="65"/>
      <c r="B486" s="65"/>
      <c r="C486" s="65"/>
      <c r="D486" s="65"/>
      <c r="E486" s="65"/>
      <c r="F486" s="65"/>
      <c r="G486" s="65"/>
      <c r="H486" s="65"/>
      <c r="I486" s="65"/>
      <c r="J486" s="65"/>
      <c r="K486" s="65"/>
      <c r="L486" s="65"/>
      <c r="M486" s="65"/>
      <c r="N486" s="65"/>
      <c r="O486" s="65"/>
      <c r="P486" s="65"/>
      <c r="Q486" s="65"/>
      <c r="R486" s="65"/>
      <c r="S486" s="65"/>
      <c r="T486" s="65"/>
      <c r="U486" s="65"/>
    </row>
    <row r="487" spans="1:21" ht="30" customHeight="1">
      <c r="A487" s="65"/>
      <c r="B487" s="65"/>
      <c r="C487" s="65"/>
      <c r="D487" s="65"/>
      <c r="E487" s="65"/>
      <c r="F487" s="65"/>
      <c r="G487" s="65"/>
      <c r="H487" s="65"/>
      <c r="I487" s="65"/>
      <c r="J487" s="65"/>
      <c r="K487" s="65"/>
      <c r="L487" s="65"/>
      <c r="M487" s="65"/>
      <c r="N487" s="65"/>
      <c r="O487" s="65"/>
      <c r="P487" s="65"/>
      <c r="Q487" s="65"/>
      <c r="R487" s="65"/>
      <c r="S487" s="65"/>
      <c r="T487" s="65"/>
      <c r="U487" s="65"/>
    </row>
    <row r="488" spans="1:21" ht="30" customHeight="1">
      <c r="A488" s="65"/>
      <c r="B488" s="65"/>
      <c r="C488" s="65"/>
      <c r="D488" s="65"/>
      <c r="E488" s="65"/>
      <c r="F488" s="65"/>
      <c r="G488" s="65"/>
      <c r="H488" s="65"/>
      <c r="I488" s="65"/>
      <c r="J488" s="65"/>
      <c r="K488" s="65"/>
      <c r="L488" s="65"/>
      <c r="M488" s="65"/>
      <c r="N488" s="65"/>
      <c r="O488" s="65"/>
      <c r="P488" s="65"/>
      <c r="Q488" s="65"/>
      <c r="R488" s="65"/>
      <c r="S488" s="65"/>
      <c r="T488" s="65"/>
      <c r="U488" s="65"/>
    </row>
    <row r="489" spans="1:21" ht="30" customHeight="1">
      <c r="A489" s="65"/>
      <c r="B489" s="65"/>
      <c r="C489" s="65"/>
      <c r="D489" s="65"/>
      <c r="E489" s="65"/>
      <c r="F489" s="65"/>
      <c r="G489" s="65"/>
      <c r="H489" s="65"/>
      <c r="I489" s="65"/>
      <c r="J489" s="65"/>
      <c r="K489" s="65"/>
      <c r="L489" s="65"/>
      <c r="M489" s="65"/>
      <c r="N489" s="65"/>
      <c r="O489" s="65"/>
      <c r="P489" s="65"/>
      <c r="Q489" s="65"/>
      <c r="R489" s="65"/>
      <c r="S489" s="65"/>
      <c r="T489" s="65"/>
      <c r="U489" s="65"/>
    </row>
    <row r="490" spans="1:21" ht="30" customHeight="1">
      <c r="A490" s="65"/>
      <c r="B490" s="65"/>
      <c r="C490" s="65"/>
      <c r="D490" s="65"/>
      <c r="E490" s="65"/>
      <c r="F490" s="65"/>
      <c r="G490" s="65"/>
      <c r="H490" s="65"/>
      <c r="I490" s="65"/>
      <c r="J490" s="65"/>
      <c r="K490" s="65"/>
      <c r="L490" s="65"/>
      <c r="M490" s="65"/>
      <c r="N490" s="65"/>
      <c r="O490" s="65"/>
      <c r="P490" s="65"/>
      <c r="Q490" s="65"/>
      <c r="R490" s="65"/>
      <c r="S490" s="65"/>
      <c r="T490" s="65"/>
      <c r="U490" s="65"/>
    </row>
    <row r="491" spans="1:21" ht="30" customHeight="1">
      <c r="A491" s="65"/>
      <c r="B491" s="65"/>
      <c r="C491" s="65"/>
      <c r="D491" s="65"/>
      <c r="E491" s="65"/>
      <c r="F491" s="65"/>
      <c r="G491" s="65"/>
      <c r="H491" s="65"/>
      <c r="I491" s="65"/>
      <c r="J491" s="65"/>
      <c r="K491" s="65"/>
      <c r="L491" s="65"/>
      <c r="M491" s="65"/>
      <c r="N491" s="65"/>
      <c r="O491" s="65"/>
      <c r="P491" s="65"/>
      <c r="Q491" s="65"/>
      <c r="R491" s="65"/>
      <c r="S491" s="65"/>
      <c r="T491" s="65"/>
      <c r="U491" s="65"/>
    </row>
    <row r="492" spans="1:21" ht="30" customHeight="1">
      <c r="A492" s="65"/>
      <c r="B492" s="65"/>
      <c r="C492" s="65"/>
      <c r="D492" s="65"/>
      <c r="E492" s="65"/>
      <c r="F492" s="65"/>
      <c r="G492" s="65"/>
      <c r="H492" s="65"/>
      <c r="I492" s="65"/>
      <c r="J492" s="65"/>
      <c r="K492" s="65"/>
      <c r="L492" s="65"/>
      <c r="M492" s="65"/>
      <c r="N492" s="65"/>
      <c r="O492" s="65"/>
      <c r="P492" s="65"/>
      <c r="Q492" s="65"/>
      <c r="R492" s="65"/>
      <c r="S492" s="65"/>
      <c r="T492" s="65"/>
      <c r="U492" s="65"/>
    </row>
    <row r="493" spans="1:21" ht="30" customHeight="1">
      <c r="A493" s="65"/>
      <c r="B493" s="65"/>
      <c r="C493" s="65"/>
      <c r="D493" s="65"/>
      <c r="E493" s="65"/>
      <c r="F493" s="65"/>
      <c r="G493" s="65"/>
      <c r="H493" s="65"/>
      <c r="I493" s="65"/>
      <c r="J493" s="65"/>
      <c r="K493" s="65"/>
      <c r="L493" s="65"/>
      <c r="M493" s="65"/>
      <c r="N493" s="65"/>
      <c r="O493" s="65"/>
      <c r="P493" s="65"/>
      <c r="Q493" s="65"/>
      <c r="R493" s="65"/>
      <c r="S493" s="65"/>
      <c r="T493" s="65"/>
      <c r="U493" s="65"/>
    </row>
    <row r="494" spans="1:21" ht="30" customHeight="1">
      <c r="A494" s="65"/>
      <c r="B494" s="65"/>
      <c r="C494" s="65"/>
      <c r="D494" s="65"/>
      <c r="E494" s="65"/>
      <c r="F494" s="65"/>
      <c r="G494" s="65"/>
      <c r="H494" s="65"/>
      <c r="I494" s="65"/>
      <c r="J494" s="65"/>
      <c r="K494" s="65"/>
      <c r="L494" s="65"/>
      <c r="M494" s="65"/>
      <c r="N494" s="65"/>
      <c r="O494" s="65"/>
      <c r="P494" s="65"/>
      <c r="Q494" s="65"/>
      <c r="R494" s="65"/>
      <c r="S494" s="65"/>
      <c r="T494" s="65"/>
      <c r="U494" s="65"/>
    </row>
    <row r="495" spans="1:21" ht="30" customHeight="1">
      <c r="A495" s="65"/>
      <c r="B495" s="65"/>
      <c r="C495" s="65"/>
      <c r="D495" s="65"/>
      <c r="E495" s="65"/>
      <c r="F495" s="65"/>
      <c r="G495" s="65"/>
      <c r="H495" s="65"/>
      <c r="I495" s="65"/>
      <c r="J495" s="65"/>
      <c r="K495" s="65"/>
      <c r="L495" s="65"/>
      <c r="M495" s="65"/>
      <c r="N495" s="65"/>
      <c r="O495" s="65"/>
      <c r="P495" s="65"/>
      <c r="Q495" s="65"/>
      <c r="R495" s="65"/>
      <c r="S495" s="65"/>
      <c r="T495" s="65"/>
      <c r="U495" s="65"/>
    </row>
    <row r="496" spans="1:21" ht="30" customHeight="1">
      <c r="A496" s="65"/>
      <c r="B496" s="65"/>
      <c r="C496" s="65"/>
      <c r="D496" s="65"/>
      <c r="E496" s="65"/>
      <c r="F496" s="65"/>
      <c r="G496" s="65"/>
      <c r="H496" s="65"/>
      <c r="I496" s="65"/>
      <c r="J496" s="65"/>
      <c r="K496" s="65"/>
      <c r="L496" s="65"/>
      <c r="M496" s="65"/>
      <c r="N496" s="65"/>
      <c r="O496" s="65"/>
      <c r="P496" s="65"/>
      <c r="Q496" s="65"/>
      <c r="R496" s="65"/>
      <c r="S496" s="65"/>
      <c r="T496" s="65"/>
      <c r="U496" s="65"/>
    </row>
    <row r="497" spans="1:21" ht="30" customHeight="1">
      <c r="A497" s="65"/>
      <c r="B497" s="65"/>
      <c r="C497" s="65"/>
      <c r="D497" s="65"/>
      <c r="E497" s="65"/>
      <c r="F497" s="65"/>
      <c r="G497" s="65"/>
      <c r="H497" s="65"/>
      <c r="I497" s="65"/>
      <c r="J497" s="65"/>
      <c r="K497" s="65"/>
      <c r="L497" s="65"/>
      <c r="M497" s="65"/>
      <c r="N497" s="65"/>
      <c r="O497" s="65"/>
      <c r="P497" s="65"/>
      <c r="Q497" s="65"/>
      <c r="R497" s="65"/>
      <c r="S497" s="65"/>
      <c r="T497" s="65"/>
      <c r="U497" s="65"/>
    </row>
    <row r="498" spans="1:21" ht="30" customHeight="1">
      <c r="A498" s="65"/>
      <c r="B498" s="65"/>
      <c r="C498" s="65"/>
      <c r="D498" s="65"/>
      <c r="E498" s="65"/>
      <c r="F498" s="65"/>
      <c r="G498" s="65"/>
      <c r="H498" s="65"/>
      <c r="I498" s="65"/>
      <c r="J498" s="65"/>
      <c r="K498" s="65"/>
      <c r="L498" s="65"/>
      <c r="M498" s="65"/>
      <c r="N498" s="65"/>
      <c r="O498" s="65"/>
      <c r="P498" s="65"/>
      <c r="Q498" s="65"/>
      <c r="R498" s="65"/>
      <c r="S498" s="65"/>
      <c r="T498" s="65"/>
      <c r="U498" s="65"/>
    </row>
    <row r="499" spans="1:21" ht="30" customHeight="1">
      <c r="A499" s="65"/>
      <c r="B499" s="65"/>
      <c r="C499" s="65"/>
      <c r="D499" s="65"/>
      <c r="E499" s="65"/>
      <c r="F499" s="65"/>
      <c r="G499" s="65"/>
      <c r="H499" s="65"/>
      <c r="I499" s="65"/>
      <c r="J499" s="65"/>
      <c r="K499" s="65"/>
      <c r="L499" s="65"/>
      <c r="M499" s="65"/>
      <c r="N499" s="65"/>
      <c r="O499" s="65"/>
      <c r="P499" s="65"/>
      <c r="Q499" s="65"/>
      <c r="R499" s="65"/>
      <c r="S499" s="65"/>
      <c r="T499" s="65"/>
      <c r="U499" s="65"/>
    </row>
    <row r="500" spans="1:21" ht="30" customHeight="1">
      <c r="A500" s="65"/>
      <c r="B500" s="65"/>
      <c r="C500" s="65"/>
      <c r="D500" s="65"/>
      <c r="E500" s="65"/>
      <c r="F500" s="65"/>
      <c r="G500" s="65"/>
      <c r="H500" s="65"/>
      <c r="I500" s="65"/>
      <c r="J500" s="65"/>
      <c r="K500" s="65"/>
      <c r="L500" s="65"/>
      <c r="M500" s="65"/>
      <c r="N500" s="65"/>
      <c r="O500" s="65"/>
      <c r="P500" s="65"/>
      <c r="Q500" s="65"/>
      <c r="R500" s="65"/>
      <c r="S500" s="65"/>
      <c r="T500" s="65"/>
      <c r="U500" s="65"/>
    </row>
    <row r="501" spans="1:21" ht="30" customHeight="1">
      <c r="A501" s="65"/>
      <c r="B501" s="65"/>
      <c r="C501" s="65"/>
      <c r="D501" s="65"/>
      <c r="E501" s="65"/>
      <c r="F501" s="65"/>
      <c r="G501" s="65"/>
      <c r="H501" s="65"/>
      <c r="I501" s="65"/>
      <c r="J501" s="65"/>
      <c r="K501" s="65"/>
      <c r="L501" s="65"/>
      <c r="M501" s="65"/>
      <c r="N501" s="65"/>
      <c r="O501" s="65"/>
      <c r="P501" s="65"/>
      <c r="Q501" s="65"/>
      <c r="R501" s="65"/>
      <c r="S501" s="65"/>
      <c r="T501" s="65"/>
      <c r="U501" s="65"/>
    </row>
    <row r="502" spans="1:21" ht="30" customHeight="1">
      <c r="A502" s="65"/>
      <c r="B502" s="65"/>
      <c r="C502" s="65"/>
      <c r="D502" s="65"/>
      <c r="E502" s="65"/>
      <c r="F502" s="65"/>
      <c r="G502" s="65"/>
      <c r="H502" s="65"/>
      <c r="I502" s="65"/>
      <c r="J502" s="65"/>
      <c r="K502" s="65"/>
      <c r="L502" s="65"/>
      <c r="M502" s="65"/>
      <c r="N502" s="65"/>
      <c r="O502" s="65"/>
      <c r="P502" s="65"/>
      <c r="Q502" s="65"/>
      <c r="R502" s="65"/>
      <c r="S502" s="65"/>
      <c r="T502" s="65"/>
      <c r="U502" s="65"/>
    </row>
    <row r="503" spans="1:21" ht="30" customHeight="1">
      <c r="A503" s="65"/>
      <c r="B503" s="65"/>
      <c r="C503" s="65"/>
      <c r="D503" s="65"/>
      <c r="E503" s="65"/>
      <c r="F503" s="65"/>
      <c r="G503" s="65"/>
      <c r="H503" s="65"/>
      <c r="I503" s="65"/>
      <c r="J503" s="65"/>
      <c r="K503" s="65"/>
      <c r="L503" s="65"/>
      <c r="M503" s="65"/>
      <c r="N503" s="65"/>
      <c r="O503" s="65"/>
      <c r="P503" s="65"/>
      <c r="Q503" s="65"/>
      <c r="R503" s="65"/>
      <c r="S503" s="65"/>
      <c r="T503" s="65"/>
      <c r="U503" s="65"/>
    </row>
    <row r="504" spans="1:21" ht="30" customHeight="1">
      <c r="A504" s="65"/>
      <c r="B504" s="65"/>
      <c r="C504" s="65"/>
      <c r="D504" s="65"/>
      <c r="E504" s="65"/>
      <c r="F504" s="65"/>
      <c r="G504" s="65"/>
      <c r="H504" s="65"/>
      <c r="I504" s="65"/>
      <c r="J504" s="65"/>
      <c r="K504" s="65"/>
      <c r="L504" s="65"/>
      <c r="M504" s="65"/>
      <c r="N504" s="65"/>
      <c r="O504" s="65"/>
      <c r="P504" s="65"/>
      <c r="Q504" s="65"/>
      <c r="R504" s="65"/>
      <c r="S504" s="65"/>
      <c r="T504" s="65"/>
      <c r="U504" s="65"/>
    </row>
    <row r="505" spans="1:21" ht="30" customHeight="1">
      <c r="A505" s="65"/>
      <c r="B505" s="65"/>
      <c r="C505" s="65"/>
      <c r="D505" s="65"/>
      <c r="E505" s="65"/>
      <c r="F505" s="65"/>
      <c r="G505" s="65"/>
      <c r="H505" s="65"/>
      <c r="I505" s="65"/>
      <c r="J505" s="65"/>
      <c r="K505" s="65"/>
      <c r="L505" s="65"/>
      <c r="M505" s="65"/>
      <c r="N505" s="65"/>
      <c r="O505" s="65"/>
      <c r="P505" s="65"/>
      <c r="Q505" s="65"/>
      <c r="R505" s="65"/>
      <c r="S505" s="65"/>
      <c r="T505" s="65"/>
      <c r="U505" s="65"/>
    </row>
    <row r="506" spans="1:21" ht="30" customHeight="1">
      <c r="A506" s="65"/>
      <c r="B506" s="65"/>
      <c r="C506" s="65"/>
      <c r="D506" s="65"/>
      <c r="E506" s="65"/>
      <c r="F506" s="65"/>
      <c r="G506" s="65"/>
      <c r="H506" s="65"/>
      <c r="I506" s="65"/>
      <c r="J506" s="65"/>
      <c r="K506" s="65"/>
      <c r="L506" s="65"/>
      <c r="M506" s="65"/>
      <c r="N506" s="65"/>
      <c r="O506" s="65"/>
      <c r="P506" s="65"/>
      <c r="Q506" s="65"/>
      <c r="R506" s="65"/>
      <c r="S506" s="65"/>
      <c r="T506" s="65"/>
      <c r="U506" s="65"/>
    </row>
    <row r="507" spans="1:21" ht="30" customHeight="1">
      <c r="A507" s="65"/>
      <c r="B507" s="65"/>
      <c r="C507" s="65"/>
      <c r="D507" s="65"/>
      <c r="E507" s="65"/>
      <c r="F507" s="65"/>
      <c r="G507" s="65"/>
      <c r="H507" s="65"/>
      <c r="I507" s="65"/>
      <c r="J507" s="65"/>
      <c r="K507" s="65"/>
      <c r="L507" s="65"/>
      <c r="M507" s="65"/>
      <c r="N507" s="65"/>
      <c r="O507" s="65"/>
      <c r="P507" s="65"/>
      <c r="Q507" s="65"/>
      <c r="R507" s="65"/>
      <c r="S507" s="65"/>
      <c r="T507" s="65"/>
      <c r="U507" s="65"/>
    </row>
    <row r="508" spans="1:21" ht="30" customHeight="1">
      <c r="A508" s="65"/>
      <c r="B508" s="65"/>
      <c r="C508" s="65"/>
      <c r="D508" s="65"/>
      <c r="E508" s="65"/>
      <c r="F508" s="65"/>
      <c r="G508" s="65"/>
      <c r="H508" s="65"/>
      <c r="I508" s="65"/>
      <c r="J508" s="65"/>
      <c r="K508" s="65"/>
      <c r="L508" s="65"/>
      <c r="M508" s="65"/>
      <c r="N508" s="65"/>
      <c r="O508" s="65"/>
      <c r="P508" s="65"/>
      <c r="Q508" s="65"/>
      <c r="R508" s="65"/>
      <c r="S508" s="65"/>
      <c r="T508" s="65"/>
      <c r="U508" s="65"/>
    </row>
    <row r="509" spans="1:21" ht="30" customHeight="1">
      <c r="A509" s="65"/>
      <c r="B509" s="65"/>
      <c r="C509" s="65"/>
      <c r="D509" s="65"/>
      <c r="E509" s="65"/>
      <c r="F509" s="65"/>
      <c r="G509" s="65"/>
      <c r="H509" s="65"/>
      <c r="I509" s="65"/>
      <c r="J509" s="65"/>
      <c r="K509" s="65"/>
      <c r="L509" s="65"/>
      <c r="M509" s="65"/>
      <c r="N509" s="65"/>
      <c r="O509" s="65"/>
      <c r="P509" s="65"/>
      <c r="Q509" s="65"/>
      <c r="R509" s="65"/>
      <c r="S509" s="65"/>
      <c r="T509" s="65"/>
      <c r="U509" s="65"/>
    </row>
    <row r="510" spans="1:21" ht="30" customHeight="1">
      <c r="A510" s="65"/>
      <c r="B510" s="65"/>
      <c r="C510" s="65"/>
      <c r="D510" s="65"/>
      <c r="E510" s="65"/>
      <c r="F510" s="65"/>
      <c r="G510" s="65"/>
      <c r="H510" s="65"/>
      <c r="I510" s="65"/>
      <c r="J510" s="65"/>
      <c r="K510" s="65"/>
      <c r="L510" s="65"/>
      <c r="M510" s="65"/>
      <c r="N510" s="65"/>
      <c r="O510" s="65"/>
      <c r="P510" s="65"/>
      <c r="Q510" s="65"/>
      <c r="R510" s="65"/>
      <c r="S510" s="65"/>
      <c r="T510" s="65"/>
      <c r="U510" s="65"/>
    </row>
    <row r="511" spans="1:21" ht="30" customHeight="1">
      <c r="A511" s="65"/>
      <c r="B511" s="65"/>
      <c r="C511" s="65"/>
      <c r="D511" s="65"/>
      <c r="E511" s="65"/>
      <c r="F511" s="65"/>
      <c r="G511" s="65"/>
      <c r="H511" s="65"/>
      <c r="I511" s="65"/>
      <c r="J511" s="65"/>
      <c r="K511" s="65"/>
      <c r="L511" s="65"/>
      <c r="M511" s="65"/>
      <c r="N511" s="65"/>
      <c r="O511" s="65"/>
      <c r="P511" s="65"/>
      <c r="Q511" s="65"/>
      <c r="R511" s="65"/>
      <c r="S511" s="65"/>
      <c r="T511" s="65"/>
      <c r="U511" s="65"/>
    </row>
    <row r="512" spans="1:21" ht="30" customHeight="1">
      <c r="A512" s="65"/>
      <c r="B512" s="65"/>
      <c r="C512" s="65"/>
      <c r="D512" s="65"/>
      <c r="E512" s="65"/>
      <c r="F512" s="65"/>
      <c r="G512" s="65"/>
      <c r="H512" s="65"/>
      <c r="I512" s="65"/>
      <c r="J512" s="65"/>
      <c r="K512" s="65"/>
      <c r="L512" s="65"/>
      <c r="M512" s="65"/>
      <c r="N512" s="65"/>
      <c r="O512" s="65"/>
      <c r="P512" s="65"/>
      <c r="Q512" s="65"/>
      <c r="R512" s="65"/>
      <c r="S512" s="65"/>
      <c r="T512" s="65"/>
      <c r="U512" s="65"/>
    </row>
    <row r="513" spans="1:21" ht="30" customHeight="1">
      <c r="A513" s="65"/>
      <c r="B513" s="65"/>
      <c r="C513" s="65"/>
      <c r="D513" s="65"/>
      <c r="E513" s="65"/>
      <c r="F513" s="65"/>
      <c r="G513" s="65"/>
      <c r="H513" s="65"/>
      <c r="I513" s="65"/>
      <c r="J513" s="65"/>
      <c r="K513" s="65"/>
      <c r="L513" s="65"/>
      <c r="M513" s="65"/>
      <c r="N513" s="65"/>
      <c r="O513" s="65"/>
      <c r="P513" s="65"/>
      <c r="Q513" s="65"/>
      <c r="R513" s="65"/>
      <c r="S513" s="65"/>
      <c r="T513" s="65"/>
      <c r="U513" s="65"/>
    </row>
    <row r="514" spans="1:21" ht="30" customHeight="1">
      <c r="A514" s="65"/>
      <c r="B514" s="65"/>
      <c r="C514" s="65"/>
      <c r="D514" s="65"/>
      <c r="E514" s="65"/>
      <c r="F514" s="65"/>
      <c r="G514" s="65"/>
      <c r="H514" s="65"/>
      <c r="I514" s="65"/>
      <c r="J514" s="65"/>
      <c r="K514" s="65"/>
      <c r="L514" s="65"/>
      <c r="M514" s="65"/>
      <c r="N514" s="65"/>
      <c r="O514" s="65"/>
      <c r="P514" s="65"/>
      <c r="Q514" s="65"/>
      <c r="R514" s="65"/>
      <c r="S514" s="65"/>
      <c r="T514" s="65"/>
      <c r="U514" s="65"/>
    </row>
    <row r="515" spans="1:21" ht="30" customHeight="1">
      <c r="A515" s="65"/>
      <c r="B515" s="65"/>
      <c r="C515" s="65"/>
      <c r="D515" s="65"/>
      <c r="E515" s="65"/>
      <c r="F515" s="65"/>
      <c r="G515" s="65"/>
      <c r="H515" s="65"/>
      <c r="I515" s="65"/>
      <c r="J515" s="65"/>
      <c r="K515" s="65"/>
      <c r="L515" s="65"/>
      <c r="M515" s="65"/>
      <c r="N515" s="65"/>
      <c r="O515" s="65"/>
      <c r="P515" s="65"/>
      <c r="Q515" s="65"/>
      <c r="R515" s="65"/>
      <c r="S515" s="65"/>
      <c r="T515" s="65"/>
      <c r="U515" s="65"/>
    </row>
  </sheetData>
  <mergeCells count="29">
    <mergeCell ref="B144:U144"/>
    <mergeCell ref="B153:U153"/>
    <mergeCell ref="L113:L135"/>
    <mergeCell ref="M113:M135"/>
    <mergeCell ref="N113:N135"/>
    <mergeCell ref="L136:L142"/>
    <mergeCell ref="M136:M142"/>
    <mergeCell ref="N136:N142"/>
    <mergeCell ref="L51:L100"/>
    <mergeCell ref="M51:M100"/>
    <mergeCell ref="N51:N100"/>
    <mergeCell ref="L102:L112"/>
    <mergeCell ref="M102:M112"/>
    <mergeCell ref="N102:N112"/>
    <mergeCell ref="L15:L26"/>
    <mergeCell ref="M15:M26"/>
    <mergeCell ref="N15:N26"/>
    <mergeCell ref="L27:L46"/>
    <mergeCell ref="M27:M46"/>
    <mergeCell ref="N27:N46"/>
    <mergeCell ref="S1:U1"/>
    <mergeCell ref="B2:U2"/>
    <mergeCell ref="B3:U3"/>
    <mergeCell ref="B4:U4"/>
    <mergeCell ref="B11:K14"/>
    <mergeCell ref="L11:L14"/>
    <mergeCell ref="M11:M14"/>
    <mergeCell ref="N11:N14"/>
    <mergeCell ref="P11:U14"/>
  </mergeCells>
  <pageMargins left="0.15748031496062992" right="0.11811023622047245" top="0.31496062992125984" bottom="0.23622047244094491" header="0.15748031496062992" footer="0.15748031496062992"/>
  <pageSetup scale="58" orientation="portrait" horizontalDpi="1200" verticalDpi="1200" r:id="rId1"/>
  <rowBreaks count="3" manualBreakCount="3">
    <brk id="48" max="20" man="1"/>
    <brk id="92" max="16383" man="1"/>
    <brk id="136" max="16383" man="1"/>
  </rowBreaks>
</worksheet>
</file>

<file path=xl/worksheets/sheet15.xml><?xml version="1.0" encoding="utf-8"?>
<worksheet xmlns="http://schemas.openxmlformats.org/spreadsheetml/2006/main" xmlns:r="http://schemas.openxmlformats.org/officeDocument/2006/relationships">
  <sheetPr>
    <pageSetUpPr fitToPage="1"/>
  </sheetPr>
  <dimension ref="A1:K77"/>
  <sheetViews>
    <sheetView topLeftCell="A70" zoomScale="70" zoomScaleNormal="70" workbookViewId="0">
      <selection sqref="A1:H1"/>
    </sheetView>
  </sheetViews>
  <sheetFormatPr defaultRowHeight="30" customHeight="1"/>
  <cols>
    <col min="1" max="1" width="7" style="113" customWidth="1"/>
    <col min="2" max="2" width="18.42578125" style="113" customWidth="1"/>
    <col min="3" max="3" width="19.5703125" style="12" customWidth="1"/>
    <col min="4" max="4" width="21.140625" style="46" customWidth="1"/>
    <col min="5" max="5" width="73.140625" style="60" customWidth="1"/>
    <col min="6" max="6" width="34.42578125" style="60" customWidth="1"/>
    <col min="7" max="7" width="29.7109375" style="12" customWidth="1"/>
    <col min="8" max="8" width="28" style="60" customWidth="1"/>
    <col min="9" max="9" width="9.140625" style="60" customWidth="1"/>
    <col min="10" max="10" width="9.140625" style="60"/>
    <col min="11" max="11" width="11.28515625" style="60" hidden="1" customWidth="1"/>
    <col min="12" max="256" width="9.140625" style="60"/>
    <col min="257" max="257" width="7" style="60" customWidth="1"/>
    <col min="258" max="258" width="18.42578125" style="60" customWidth="1"/>
    <col min="259" max="259" width="19.5703125" style="60" customWidth="1"/>
    <col min="260" max="260" width="21.140625" style="60" customWidth="1"/>
    <col min="261" max="261" width="73.140625" style="60" customWidth="1"/>
    <col min="262" max="262" width="34.42578125" style="60" customWidth="1"/>
    <col min="263" max="263" width="29.7109375" style="60" customWidth="1"/>
    <col min="264" max="264" width="28" style="60" customWidth="1"/>
    <col min="265" max="266" width="9.140625" style="60"/>
    <col min="267" max="267" width="0" style="60" hidden="1" customWidth="1"/>
    <col min="268" max="512" width="9.140625" style="60"/>
    <col min="513" max="513" width="7" style="60" customWidth="1"/>
    <col min="514" max="514" width="18.42578125" style="60" customWidth="1"/>
    <col min="515" max="515" width="19.5703125" style="60" customWidth="1"/>
    <col min="516" max="516" width="21.140625" style="60" customWidth="1"/>
    <col min="517" max="517" width="73.140625" style="60" customWidth="1"/>
    <col min="518" max="518" width="34.42578125" style="60" customWidth="1"/>
    <col min="519" max="519" width="29.7109375" style="60" customWidth="1"/>
    <col min="520" max="520" width="28" style="60" customWidth="1"/>
    <col min="521" max="522" width="9.140625" style="60"/>
    <col min="523" max="523" width="0" style="60" hidden="1" customWidth="1"/>
    <col min="524" max="768" width="9.140625" style="60"/>
    <col min="769" max="769" width="7" style="60" customWidth="1"/>
    <col min="770" max="770" width="18.42578125" style="60" customWidth="1"/>
    <col min="771" max="771" width="19.5703125" style="60" customWidth="1"/>
    <col min="772" max="772" width="21.140625" style="60" customWidth="1"/>
    <col min="773" max="773" width="73.140625" style="60" customWidth="1"/>
    <col min="774" max="774" width="34.42578125" style="60" customWidth="1"/>
    <col min="775" max="775" width="29.7109375" style="60" customWidth="1"/>
    <col min="776" max="776" width="28" style="60" customWidth="1"/>
    <col min="777" max="778" width="9.140625" style="60"/>
    <col min="779" max="779" width="0" style="60" hidden="1" customWidth="1"/>
    <col min="780" max="1024" width="9.140625" style="60"/>
    <col min="1025" max="1025" width="7" style="60" customWidth="1"/>
    <col min="1026" max="1026" width="18.42578125" style="60" customWidth="1"/>
    <col min="1027" max="1027" width="19.5703125" style="60" customWidth="1"/>
    <col min="1028" max="1028" width="21.140625" style="60" customWidth="1"/>
    <col min="1029" max="1029" width="73.140625" style="60" customWidth="1"/>
    <col min="1030" max="1030" width="34.42578125" style="60" customWidth="1"/>
    <col min="1031" max="1031" width="29.7109375" style="60" customWidth="1"/>
    <col min="1032" max="1032" width="28" style="60" customWidth="1"/>
    <col min="1033" max="1034" width="9.140625" style="60"/>
    <col min="1035" max="1035" width="0" style="60" hidden="1" customWidth="1"/>
    <col min="1036" max="1280" width="9.140625" style="60"/>
    <col min="1281" max="1281" width="7" style="60" customWidth="1"/>
    <col min="1282" max="1282" width="18.42578125" style="60" customWidth="1"/>
    <col min="1283" max="1283" width="19.5703125" style="60" customWidth="1"/>
    <col min="1284" max="1284" width="21.140625" style="60" customWidth="1"/>
    <col min="1285" max="1285" width="73.140625" style="60" customWidth="1"/>
    <col min="1286" max="1286" width="34.42578125" style="60" customWidth="1"/>
    <col min="1287" max="1287" width="29.7109375" style="60" customWidth="1"/>
    <col min="1288" max="1288" width="28" style="60" customWidth="1"/>
    <col min="1289" max="1290" width="9.140625" style="60"/>
    <col min="1291" max="1291" width="0" style="60" hidden="1" customWidth="1"/>
    <col min="1292" max="1536" width="9.140625" style="60"/>
    <col min="1537" max="1537" width="7" style="60" customWidth="1"/>
    <col min="1538" max="1538" width="18.42578125" style="60" customWidth="1"/>
    <col min="1539" max="1539" width="19.5703125" style="60" customWidth="1"/>
    <col min="1540" max="1540" width="21.140625" style="60" customWidth="1"/>
    <col min="1541" max="1541" width="73.140625" style="60" customWidth="1"/>
    <col min="1542" max="1542" width="34.42578125" style="60" customWidth="1"/>
    <col min="1543" max="1543" width="29.7109375" style="60" customWidth="1"/>
    <col min="1544" max="1544" width="28" style="60" customWidth="1"/>
    <col min="1545" max="1546" width="9.140625" style="60"/>
    <col min="1547" max="1547" width="0" style="60" hidden="1" customWidth="1"/>
    <col min="1548" max="1792" width="9.140625" style="60"/>
    <col min="1793" max="1793" width="7" style="60" customWidth="1"/>
    <col min="1794" max="1794" width="18.42578125" style="60" customWidth="1"/>
    <col min="1795" max="1795" width="19.5703125" style="60" customWidth="1"/>
    <col min="1796" max="1796" width="21.140625" style="60" customWidth="1"/>
    <col min="1797" max="1797" width="73.140625" style="60" customWidth="1"/>
    <col min="1798" max="1798" width="34.42578125" style="60" customWidth="1"/>
    <col min="1799" max="1799" width="29.7109375" style="60" customWidth="1"/>
    <col min="1800" max="1800" width="28" style="60" customWidth="1"/>
    <col min="1801" max="1802" width="9.140625" style="60"/>
    <col min="1803" max="1803" width="0" style="60" hidden="1" customWidth="1"/>
    <col min="1804" max="2048" width="9.140625" style="60"/>
    <col min="2049" max="2049" width="7" style="60" customWidth="1"/>
    <col min="2050" max="2050" width="18.42578125" style="60" customWidth="1"/>
    <col min="2051" max="2051" width="19.5703125" style="60" customWidth="1"/>
    <col min="2052" max="2052" width="21.140625" style="60" customWidth="1"/>
    <col min="2053" max="2053" width="73.140625" style="60" customWidth="1"/>
    <col min="2054" max="2054" width="34.42578125" style="60" customWidth="1"/>
    <col min="2055" max="2055" width="29.7109375" style="60" customWidth="1"/>
    <col min="2056" max="2056" width="28" style="60" customWidth="1"/>
    <col min="2057" max="2058" width="9.140625" style="60"/>
    <col min="2059" max="2059" width="0" style="60" hidden="1" customWidth="1"/>
    <col min="2060" max="2304" width="9.140625" style="60"/>
    <col min="2305" max="2305" width="7" style="60" customWidth="1"/>
    <col min="2306" max="2306" width="18.42578125" style="60" customWidth="1"/>
    <col min="2307" max="2307" width="19.5703125" style="60" customWidth="1"/>
    <col min="2308" max="2308" width="21.140625" style="60" customWidth="1"/>
    <col min="2309" max="2309" width="73.140625" style="60" customWidth="1"/>
    <col min="2310" max="2310" width="34.42578125" style="60" customWidth="1"/>
    <col min="2311" max="2311" width="29.7109375" style="60" customWidth="1"/>
    <col min="2312" max="2312" width="28" style="60" customWidth="1"/>
    <col min="2313" max="2314" width="9.140625" style="60"/>
    <col min="2315" max="2315" width="0" style="60" hidden="1" customWidth="1"/>
    <col min="2316" max="2560" width="9.140625" style="60"/>
    <col min="2561" max="2561" width="7" style="60" customWidth="1"/>
    <col min="2562" max="2562" width="18.42578125" style="60" customWidth="1"/>
    <col min="2563" max="2563" width="19.5703125" style="60" customWidth="1"/>
    <col min="2564" max="2564" width="21.140625" style="60" customWidth="1"/>
    <col min="2565" max="2565" width="73.140625" style="60" customWidth="1"/>
    <col min="2566" max="2566" width="34.42578125" style="60" customWidth="1"/>
    <col min="2567" max="2567" width="29.7109375" style="60" customWidth="1"/>
    <col min="2568" max="2568" width="28" style="60" customWidth="1"/>
    <col min="2569" max="2570" width="9.140625" style="60"/>
    <col min="2571" max="2571" width="0" style="60" hidden="1" customWidth="1"/>
    <col min="2572" max="2816" width="9.140625" style="60"/>
    <col min="2817" max="2817" width="7" style="60" customWidth="1"/>
    <col min="2818" max="2818" width="18.42578125" style="60" customWidth="1"/>
    <col min="2819" max="2819" width="19.5703125" style="60" customWidth="1"/>
    <col min="2820" max="2820" width="21.140625" style="60" customWidth="1"/>
    <col min="2821" max="2821" width="73.140625" style="60" customWidth="1"/>
    <col min="2822" max="2822" width="34.42578125" style="60" customWidth="1"/>
    <col min="2823" max="2823" width="29.7109375" style="60" customWidth="1"/>
    <col min="2824" max="2824" width="28" style="60" customWidth="1"/>
    <col min="2825" max="2826" width="9.140625" style="60"/>
    <col min="2827" max="2827" width="0" style="60" hidden="1" customWidth="1"/>
    <col min="2828" max="3072" width="9.140625" style="60"/>
    <col min="3073" max="3073" width="7" style="60" customWidth="1"/>
    <col min="3074" max="3074" width="18.42578125" style="60" customWidth="1"/>
    <col min="3075" max="3075" width="19.5703125" style="60" customWidth="1"/>
    <col min="3076" max="3076" width="21.140625" style="60" customWidth="1"/>
    <col min="3077" max="3077" width="73.140625" style="60" customWidth="1"/>
    <col min="3078" max="3078" width="34.42578125" style="60" customWidth="1"/>
    <col min="3079" max="3079" width="29.7109375" style="60" customWidth="1"/>
    <col min="3080" max="3080" width="28" style="60" customWidth="1"/>
    <col min="3081" max="3082" width="9.140625" style="60"/>
    <col min="3083" max="3083" width="0" style="60" hidden="1" customWidth="1"/>
    <col min="3084" max="3328" width="9.140625" style="60"/>
    <col min="3329" max="3329" width="7" style="60" customWidth="1"/>
    <col min="3330" max="3330" width="18.42578125" style="60" customWidth="1"/>
    <col min="3331" max="3331" width="19.5703125" style="60" customWidth="1"/>
    <col min="3332" max="3332" width="21.140625" style="60" customWidth="1"/>
    <col min="3333" max="3333" width="73.140625" style="60" customWidth="1"/>
    <col min="3334" max="3334" width="34.42578125" style="60" customWidth="1"/>
    <col min="3335" max="3335" width="29.7109375" style="60" customWidth="1"/>
    <col min="3336" max="3336" width="28" style="60" customWidth="1"/>
    <col min="3337" max="3338" width="9.140625" style="60"/>
    <col min="3339" max="3339" width="0" style="60" hidden="1" customWidth="1"/>
    <col min="3340" max="3584" width="9.140625" style="60"/>
    <col min="3585" max="3585" width="7" style="60" customWidth="1"/>
    <col min="3586" max="3586" width="18.42578125" style="60" customWidth="1"/>
    <col min="3587" max="3587" width="19.5703125" style="60" customWidth="1"/>
    <col min="3588" max="3588" width="21.140625" style="60" customWidth="1"/>
    <col min="3589" max="3589" width="73.140625" style="60" customWidth="1"/>
    <col min="3590" max="3590" width="34.42578125" style="60" customWidth="1"/>
    <col min="3591" max="3591" width="29.7109375" style="60" customWidth="1"/>
    <col min="3592" max="3592" width="28" style="60" customWidth="1"/>
    <col min="3593" max="3594" width="9.140625" style="60"/>
    <col min="3595" max="3595" width="0" style="60" hidden="1" customWidth="1"/>
    <col min="3596" max="3840" width="9.140625" style="60"/>
    <col min="3841" max="3841" width="7" style="60" customWidth="1"/>
    <col min="3842" max="3842" width="18.42578125" style="60" customWidth="1"/>
    <col min="3843" max="3843" width="19.5703125" style="60" customWidth="1"/>
    <col min="3844" max="3844" width="21.140625" style="60" customWidth="1"/>
    <col min="3845" max="3845" width="73.140625" style="60" customWidth="1"/>
    <col min="3846" max="3846" width="34.42578125" style="60" customWidth="1"/>
    <col min="3847" max="3847" width="29.7109375" style="60" customWidth="1"/>
    <col min="3848" max="3848" width="28" style="60" customWidth="1"/>
    <col min="3849" max="3850" width="9.140625" style="60"/>
    <col min="3851" max="3851" width="0" style="60" hidden="1" customWidth="1"/>
    <col min="3852" max="4096" width="9.140625" style="60"/>
    <col min="4097" max="4097" width="7" style="60" customWidth="1"/>
    <col min="4098" max="4098" width="18.42578125" style="60" customWidth="1"/>
    <col min="4099" max="4099" width="19.5703125" style="60" customWidth="1"/>
    <col min="4100" max="4100" width="21.140625" style="60" customWidth="1"/>
    <col min="4101" max="4101" width="73.140625" style="60" customWidth="1"/>
    <col min="4102" max="4102" width="34.42578125" style="60" customWidth="1"/>
    <col min="4103" max="4103" width="29.7109375" style="60" customWidth="1"/>
    <col min="4104" max="4104" width="28" style="60" customWidth="1"/>
    <col min="4105" max="4106" width="9.140625" style="60"/>
    <col min="4107" max="4107" width="0" style="60" hidden="1" customWidth="1"/>
    <col min="4108" max="4352" width="9.140625" style="60"/>
    <col min="4353" max="4353" width="7" style="60" customWidth="1"/>
    <col min="4354" max="4354" width="18.42578125" style="60" customWidth="1"/>
    <col min="4355" max="4355" width="19.5703125" style="60" customWidth="1"/>
    <col min="4356" max="4356" width="21.140625" style="60" customWidth="1"/>
    <col min="4357" max="4357" width="73.140625" style="60" customWidth="1"/>
    <col min="4358" max="4358" width="34.42578125" style="60" customWidth="1"/>
    <col min="4359" max="4359" width="29.7109375" style="60" customWidth="1"/>
    <col min="4360" max="4360" width="28" style="60" customWidth="1"/>
    <col min="4361" max="4362" width="9.140625" style="60"/>
    <col min="4363" max="4363" width="0" style="60" hidden="1" customWidth="1"/>
    <col min="4364" max="4608" width="9.140625" style="60"/>
    <col min="4609" max="4609" width="7" style="60" customWidth="1"/>
    <col min="4610" max="4610" width="18.42578125" style="60" customWidth="1"/>
    <col min="4611" max="4611" width="19.5703125" style="60" customWidth="1"/>
    <col min="4612" max="4612" width="21.140625" style="60" customWidth="1"/>
    <col min="4613" max="4613" width="73.140625" style="60" customWidth="1"/>
    <col min="4614" max="4614" width="34.42578125" style="60" customWidth="1"/>
    <col min="4615" max="4615" width="29.7109375" style="60" customWidth="1"/>
    <col min="4616" max="4616" width="28" style="60" customWidth="1"/>
    <col min="4617" max="4618" width="9.140625" style="60"/>
    <col min="4619" max="4619" width="0" style="60" hidden="1" customWidth="1"/>
    <col min="4620" max="4864" width="9.140625" style="60"/>
    <col min="4865" max="4865" width="7" style="60" customWidth="1"/>
    <col min="4866" max="4866" width="18.42578125" style="60" customWidth="1"/>
    <col min="4867" max="4867" width="19.5703125" style="60" customWidth="1"/>
    <col min="4868" max="4868" width="21.140625" style="60" customWidth="1"/>
    <col min="4869" max="4869" width="73.140625" style="60" customWidth="1"/>
    <col min="4870" max="4870" width="34.42578125" style="60" customWidth="1"/>
    <col min="4871" max="4871" width="29.7109375" style="60" customWidth="1"/>
    <col min="4872" max="4872" width="28" style="60" customWidth="1"/>
    <col min="4873" max="4874" width="9.140625" style="60"/>
    <col min="4875" max="4875" width="0" style="60" hidden="1" customWidth="1"/>
    <col min="4876" max="5120" width="9.140625" style="60"/>
    <col min="5121" max="5121" width="7" style="60" customWidth="1"/>
    <col min="5122" max="5122" width="18.42578125" style="60" customWidth="1"/>
    <col min="5123" max="5123" width="19.5703125" style="60" customWidth="1"/>
    <col min="5124" max="5124" width="21.140625" style="60" customWidth="1"/>
    <col min="5125" max="5125" width="73.140625" style="60" customWidth="1"/>
    <col min="5126" max="5126" width="34.42578125" style="60" customWidth="1"/>
    <col min="5127" max="5127" width="29.7109375" style="60" customWidth="1"/>
    <col min="5128" max="5128" width="28" style="60" customWidth="1"/>
    <col min="5129" max="5130" width="9.140625" style="60"/>
    <col min="5131" max="5131" width="0" style="60" hidden="1" customWidth="1"/>
    <col min="5132" max="5376" width="9.140625" style="60"/>
    <col min="5377" max="5377" width="7" style="60" customWidth="1"/>
    <col min="5378" max="5378" width="18.42578125" style="60" customWidth="1"/>
    <col min="5379" max="5379" width="19.5703125" style="60" customWidth="1"/>
    <col min="5380" max="5380" width="21.140625" style="60" customWidth="1"/>
    <col min="5381" max="5381" width="73.140625" style="60" customWidth="1"/>
    <col min="5382" max="5382" width="34.42578125" style="60" customWidth="1"/>
    <col min="5383" max="5383" width="29.7109375" style="60" customWidth="1"/>
    <col min="5384" max="5384" width="28" style="60" customWidth="1"/>
    <col min="5385" max="5386" width="9.140625" style="60"/>
    <col min="5387" max="5387" width="0" style="60" hidden="1" customWidth="1"/>
    <col min="5388" max="5632" width="9.140625" style="60"/>
    <col min="5633" max="5633" width="7" style="60" customWidth="1"/>
    <col min="5634" max="5634" width="18.42578125" style="60" customWidth="1"/>
    <col min="5635" max="5635" width="19.5703125" style="60" customWidth="1"/>
    <col min="5636" max="5636" width="21.140625" style="60" customWidth="1"/>
    <col min="5637" max="5637" width="73.140625" style="60" customWidth="1"/>
    <col min="5638" max="5638" width="34.42578125" style="60" customWidth="1"/>
    <col min="5639" max="5639" width="29.7109375" style="60" customWidth="1"/>
    <col min="5640" max="5640" width="28" style="60" customWidth="1"/>
    <col min="5641" max="5642" width="9.140625" style="60"/>
    <col min="5643" max="5643" width="0" style="60" hidden="1" customWidth="1"/>
    <col min="5644" max="5888" width="9.140625" style="60"/>
    <col min="5889" max="5889" width="7" style="60" customWidth="1"/>
    <col min="5890" max="5890" width="18.42578125" style="60" customWidth="1"/>
    <col min="5891" max="5891" width="19.5703125" style="60" customWidth="1"/>
    <col min="5892" max="5892" width="21.140625" style="60" customWidth="1"/>
    <col min="5893" max="5893" width="73.140625" style="60" customWidth="1"/>
    <col min="5894" max="5894" width="34.42578125" style="60" customWidth="1"/>
    <col min="5895" max="5895" width="29.7109375" style="60" customWidth="1"/>
    <col min="5896" max="5896" width="28" style="60" customWidth="1"/>
    <col min="5897" max="5898" width="9.140625" style="60"/>
    <col min="5899" max="5899" width="0" style="60" hidden="1" customWidth="1"/>
    <col min="5900" max="6144" width="9.140625" style="60"/>
    <col min="6145" max="6145" width="7" style="60" customWidth="1"/>
    <col min="6146" max="6146" width="18.42578125" style="60" customWidth="1"/>
    <col min="6147" max="6147" width="19.5703125" style="60" customWidth="1"/>
    <col min="6148" max="6148" width="21.140625" style="60" customWidth="1"/>
    <col min="6149" max="6149" width="73.140625" style="60" customWidth="1"/>
    <col min="6150" max="6150" width="34.42578125" style="60" customWidth="1"/>
    <col min="6151" max="6151" width="29.7109375" style="60" customWidth="1"/>
    <col min="6152" max="6152" width="28" style="60" customWidth="1"/>
    <col min="6153" max="6154" width="9.140625" style="60"/>
    <col min="6155" max="6155" width="0" style="60" hidden="1" customWidth="1"/>
    <col min="6156" max="6400" width="9.140625" style="60"/>
    <col min="6401" max="6401" width="7" style="60" customWidth="1"/>
    <col min="6402" max="6402" width="18.42578125" style="60" customWidth="1"/>
    <col min="6403" max="6403" width="19.5703125" style="60" customWidth="1"/>
    <col min="6404" max="6404" width="21.140625" style="60" customWidth="1"/>
    <col min="6405" max="6405" width="73.140625" style="60" customWidth="1"/>
    <col min="6406" max="6406" width="34.42578125" style="60" customWidth="1"/>
    <col min="6407" max="6407" width="29.7109375" style="60" customWidth="1"/>
    <col min="6408" max="6408" width="28" style="60" customWidth="1"/>
    <col min="6409" max="6410" width="9.140625" style="60"/>
    <col min="6411" max="6411" width="0" style="60" hidden="1" customWidth="1"/>
    <col min="6412" max="6656" width="9.140625" style="60"/>
    <col min="6657" max="6657" width="7" style="60" customWidth="1"/>
    <col min="6658" max="6658" width="18.42578125" style="60" customWidth="1"/>
    <col min="6659" max="6659" width="19.5703125" style="60" customWidth="1"/>
    <col min="6660" max="6660" width="21.140625" style="60" customWidth="1"/>
    <col min="6661" max="6661" width="73.140625" style="60" customWidth="1"/>
    <col min="6662" max="6662" width="34.42578125" style="60" customWidth="1"/>
    <col min="6663" max="6663" width="29.7109375" style="60" customWidth="1"/>
    <col min="6664" max="6664" width="28" style="60" customWidth="1"/>
    <col min="6665" max="6666" width="9.140625" style="60"/>
    <col min="6667" max="6667" width="0" style="60" hidden="1" customWidth="1"/>
    <col min="6668" max="6912" width="9.140625" style="60"/>
    <col min="6913" max="6913" width="7" style="60" customWidth="1"/>
    <col min="6914" max="6914" width="18.42578125" style="60" customWidth="1"/>
    <col min="6915" max="6915" width="19.5703125" style="60" customWidth="1"/>
    <col min="6916" max="6916" width="21.140625" style="60" customWidth="1"/>
    <col min="6917" max="6917" width="73.140625" style="60" customWidth="1"/>
    <col min="6918" max="6918" width="34.42578125" style="60" customWidth="1"/>
    <col min="6919" max="6919" width="29.7109375" style="60" customWidth="1"/>
    <col min="6920" max="6920" width="28" style="60" customWidth="1"/>
    <col min="6921" max="6922" width="9.140625" style="60"/>
    <col min="6923" max="6923" width="0" style="60" hidden="1" customWidth="1"/>
    <col min="6924" max="7168" width="9.140625" style="60"/>
    <col min="7169" max="7169" width="7" style="60" customWidth="1"/>
    <col min="7170" max="7170" width="18.42578125" style="60" customWidth="1"/>
    <col min="7171" max="7171" width="19.5703125" style="60" customWidth="1"/>
    <col min="7172" max="7172" width="21.140625" style="60" customWidth="1"/>
    <col min="7173" max="7173" width="73.140625" style="60" customWidth="1"/>
    <col min="7174" max="7174" width="34.42578125" style="60" customWidth="1"/>
    <col min="7175" max="7175" width="29.7109375" style="60" customWidth="1"/>
    <col min="7176" max="7176" width="28" style="60" customWidth="1"/>
    <col min="7177" max="7178" width="9.140625" style="60"/>
    <col min="7179" max="7179" width="0" style="60" hidden="1" customWidth="1"/>
    <col min="7180" max="7424" width="9.140625" style="60"/>
    <col min="7425" max="7425" width="7" style="60" customWidth="1"/>
    <col min="7426" max="7426" width="18.42578125" style="60" customWidth="1"/>
    <col min="7427" max="7427" width="19.5703125" style="60" customWidth="1"/>
    <col min="7428" max="7428" width="21.140625" style="60" customWidth="1"/>
    <col min="7429" max="7429" width="73.140625" style="60" customWidth="1"/>
    <col min="7430" max="7430" width="34.42578125" style="60" customWidth="1"/>
    <col min="7431" max="7431" width="29.7109375" style="60" customWidth="1"/>
    <col min="7432" max="7432" width="28" style="60" customWidth="1"/>
    <col min="7433" max="7434" width="9.140625" style="60"/>
    <col min="7435" max="7435" width="0" style="60" hidden="1" customWidth="1"/>
    <col min="7436" max="7680" width="9.140625" style="60"/>
    <col min="7681" max="7681" width="7" style="60" customWidth="1"/>
    <col min="7682" max="7682" width="18.42578125" style="60" customWidth="1"/>
    <col min="7683" max="7683" width="19.5703125" style="60" customWidth="1"/>
    <col min="7684" max="7684" width="21.140625" style="60" customWidth="1"/>
    <col min="7685" max="7685" width="73.140625" style="60" customWidth="1"/>
    <col min="7686" max="7686" width="34.42578125" style="60" customWidth="1"/>
    <col min="7687" max="7687" width="29.7109375" style="60" customWidth="1"/>
    <col min="7688" max="7688" width="28" style="60" customWidth="1"/>
    <col min="7689" max="7690" width="9.140625" style="60"/>
    <col min="7691" max="7691" width="0" style="60" hidden="1" customWidth="1"/>
    <col min="7692" max="7936" width="9.140625" style="60"/>
    <col min="7937" max="7937" width="7" style="60" customWidth="1"/>
    <col min="7938" max="7938" width="18.42578125" style="60" customWidth="1"/>
    <col min="7939" max="7939" width="19.5703125" style="60" customWidth="1"/>
    <col min="7940" max="7940" width="21.140625" style="60" customWidth="1"/>
    <col min="7941" max="7941" width="73.140625" style="60" customWidth="1"/>
    <col min="7942" max="7942" width="34.42578125" style="60" customWidth="1"/>
    <col min="7943" max="7943" width="29.7109375" style="60" customWidth="1"/>
    <col min="7944" max="7944" width="28" style="60" customWidth="1"/>
    <col min="7945" max="7946" width="9.140625" style="60"/>
    <col min="7947" max="7947" width="0" style="60" hidden="1" customWidth="1"/>
    <col min="7948" max="8192" width="9.140625" style="60"/>
    <col min="8193" max="8193" width="7" style="60" customWidth="1"/>
    <col min="8194" max="8194" width="18.42578125" style="60" customWidth="1"/>
    <col min="8195" max="8195" width="19.5703125" style="60" customWidth="1"/>
    <col min="8196" max="8196" width="21.140625" style="60" customWidth="1"/>
    <col min="8197" max="8197" width="73.140625" style="60" customWidth="1"/>
    <col min="8198" max="8198" width="34.42578125" style="60" customWidth="1"/>
    <col min="8199" max="8199" width="29.7109375" style="60" customWidth="1"/>
    <col min="8200" max="8200" width="28" style="60" customWidth="1"/>
    <col min="8201" max="8202" width="9.140625" style="60"/>
    <col min="8203" max="8203" width="0" style="60" hidden="1" customWidth="1"/>
    <col min="8204" max="8448" width="9.140625" style="60"/>
    <col min="8449" max="8449" width="7" style="60" customWidth="1"/>
    <col min="8450" max="8450" width="18.42578125" style="60" customWidth="1"/>
    <col min="8451" max="8451" width="19.5703125" style="60" customWidth="1"/>
    <col min="8452" max="8452" width="21.140625" style="60" customWidth="1"/>
    <col min="8453" max="8453" width="73.140625" style="60" customWidth="1"/>
    <col min="8454" max="8454" width="34.42578125" style="60" customWidth="1"/>
    <col min="8455" max="8455" width="29.7109375" style="60" customWidth="1"/>
    <col min="8456" max="8456" width="28" style="60" customWidth="1"/>
    <col min="8457" max="8458" width="9.140625" style="60"/>
    <col min="8459" max="8459" width="0" style="60" hidden="1" customWidth="1"/>
    <col min="8460" max="8704" width="9.140625" style="60"/>
    <col min="8705" max="8705" width="7" style="60" customWidth="1"/>
    <col min="8706" max="8706" width="18.42578125" style="60" customWidth="1"/>
    <col min="8707" max="8707" width="19.5703125" style="60" customWidth="1"/>
    <col min="8708" max="8708" width="21.140625" style="60" customWidth="1"/>
    <col min="8709" max="8709" width="73.140625" style="60" customWidth="1"/>
    <col min="8710" max="8710" width="34.42578125" style="60" customWidth="1"/>
    <col min="8711" max="8711" width="29.7109375" style="60" customWidth="1"/>
    <col min="8712" max="8712" width="28" style="60" customWidth="1"/>
    <col min="8713" max="8714" width="9.140625" style="60"/>
    <col min="8715" max="8715" width="0" style="60" hidden="1" customWidth="1"/>
    <col min="8716" max="8960" width="9.140625" style="60"/>
    <col min="8961" max="8961" width="7" style="60" customWidth="1"/>
    <col min="8962" max="8962" width="18.42578125" style="60" customWidth="1"/>
    <col min="8963" max="8963" width="19.5703125" style="60" customWidth="1"/>
    <col min="8964" max="8964" width="21.140625" style="60" customWidth="1"/>
    <col min="8965" max="8965" width="73.140625" style="60" customWidth="1"/>
    <col min="8966" max="8966" width="34.42578125" style="60" customWidth="1"/>
    <col min="8967" max="8967" width="29.7109375" style="60" customWidth="1"/>
    <col min="8968" max="8968" width="28" style="60" customWidth="1"/>
    <col min="8969" max="8970" width="9.140625" style="60"/>
    <col min="8971" max="8971" width="0" style="60" hidden="1" customWidth="1"/>
    <col min="8972" max="9216" width="9.140625" style="60"/>
    <col min="9217" max="9217" width="7" style="60" customWidth="1"/>
    <col min="9218" max="9218" width="18.42578125" style="60" customWidth="1"/>
    <col min="9219" max="9219" width="19.5703125" style="60" customWidth="1"/>
    <col min="9220" max="9220" width="21.140625" style="60" customWidth="1"/>
    <col min="9221" max="9221" width="73.140625" style="60" customWidth="1"/>
    <col min="9222" max="9222" width="34.42578125" style="60" customWidth="1"/>
    <col min="9223" max="9223" width="29.7109375" style="60" customWidth="1"/>
    <col min="9224" max="9224" width="28" style="60" customWidth="1"/>
    <col min="9225" max="9226" width="9.140625" style="60"/>
    <col min="9227" max="9227" width="0" style="60" hidden="1" customWidth="1"/>
    <col min="9228" max="9472" width="9.140625" style="60"/>
    <col min="9473" max="9473" width="7" style="60" customWidth="1"/>
    <col min="9474" max="9474" width="18.42578125" style="60" customWidth="1"/>
    <col min="9475" max="9475" width="19.5703125" style="60" customWidth="1"/>
    <col min="9476" max="9476" width="21.140625" style="60" customWidth="1"/>
    <col min="9477" max="9477" width="73.140625" style="60" customWidth="1"/>
    <col min="9478" max="9478" width="34.42578125" style="60" customWidth="1"/>
    <col min="9479" max="9479" width="29.7109375" style="60" customWidth="1"/>
    <col min="9480" max="9480" width="28" style="60" customWidth="1"/>
    <col min="9481" max="9482" width="9.140625" style="60"/>
    <col min="9483" max="9483" width="0" style="60" hidden="1" customWidth="1"/>
    <col min="9484" max="9728" width="9.140625" style="60"/>
    <col min="9729" max="9729" width="7" style="60" customWidth="1"/>
    <col min="9730" max="9730" width="18.42578125" style="60" customWidth="1"/>
    <col min="9731" max="9731" width="19.5703125" style="60" customWidth="1"/>
    <col min="9732" max="9732" width="21.140625" style="60" customWidth="1"/>
    <col min="9733" max="9733" width="73.140625" style="60" customWidth="1"/>
    <col min="9734" max="9734" width="34.42578125" style="60" customWidth="1"/>
    <col min="9735" max="9735" width="29.7109375" style="60" customWidth="1"/>
    <col min="9736" max="9736" width="28" style="60" customWidth="1"/>
    <col min="9737" max="9738" width="9.140625" style="60"/>
    <col min="9739" max="9739" width="0" style="60" hidden="1" customWidth="1"/>
    <col min="9740" max="9984" width="9.140625" style="60"/>
    <col min="9985" max="9985" width="7" style="60" customWidth="1"/>
    <col min="9986" max="9986" width="18.42578125" style="60" customWidth="1"/>
    <col min="9987" max="9987" width="19.5703125" style="60" customWidth="1"/>
    <col min="9988" max="9988" width="21.140625" style="60" customWidth="1"/>
    <col min="9989" max="9989" width="73.140625" style="60" customWidth="1"/>
    <col min="9990" max="9990" width="34.42578125" style="60" customWidth="1"/>
    <col min="9991" max="9991" width="29.7109375" style="60" customWidth="1"/>
    <col min="9992" max="9992" width="28" style="60" customWidth="1"/>
    <col min="9993" max="9994" width="9.140625" style="60"/>
    <col min="9995" max="9995" width="0" style="60" hidden="1" customWidth="1"/>
    <col min="9996" max="10240" width="9.140625" style="60"/>
    <col min="10241" max="10241" width="7" style="60" customWidth="1"/>
    <col min="10242" max="10242" width="18.42578125" style="60" customWidth="1"/>
    <col min="10243" max="10243" width="19.5703125" style="60" customWidth="1"/>
    <col min="10244" max="10244" width="21.140625" style="60" customWidth="1"/>
    <col min="10245" max="10245" width="73.140625" style="60" customWidth="1"/>
    <col min="10246" max="10246" width="34.42578125" style="60" customWidth="1"/>
    <col min="10247" max="10247" width="29.7109375" style="60" customWidth="1"/>
    <col min="10248" max="10248" width="28" style="60" customWidth="1"/>
    <col min="10249" max="10250" width="9.140625" style="60"/>
    <col min="10251" max="10251" width="0" style="60" hidden="1" customWidth="1"/>
    <col min="10252" max="10496" width="9.140625" style="60"/>
    <col min="10497" max="10497" width="7" style="60" customWidth="1"/>
    <col min="10498" max="10498" width="18.42578125" style="60" customWidth="1"/>
    <col min="10499" max="10499" width="19.5703125" style="60" customWidth="1"/>
    <col min="10500" max="10500" width="21.140625" style="60" customWidth="1"/>
    <col min="10501" max="10501" width="73.140625" style="60" customWidth="1"/>
    <col min="10502" max="10502" width="34.42578125" style="60" customWidth="1"/>
    <col min="10503" max="10503" width="29.7109375" style="60" customWidth="1"/>
    <col min="10504" max="10504" width="28" style="60" customWidth="1"/>
    <col min="10505" max="10506" width="9.140625" style="60"/>
    <col min="10507" max="10507" width="0" style="60" hidden="1" customWidth="1"/>
    <col min="10508" max="10752" width="9.140625" style="60"/>
    <col min="10753" max="10753" width="7" style="60" customWidth="1"/>
    <col min="10754" max="10754" width="18.42578125" style="60" customWidth="1"/>
    <col min="10755" max="10755" width="19.5703125" style="60" customWidth="1"/>
    <col min="10756" max="10756" width="21.140625" style="60" customWidth="1"/>
    <col min="10757" max="10757" width="73.140625" style="60" customWidth="1"/>
    <col min="10758" max="10758" width="34.42578125" style="60" customWidth="1"/>
    <col min="10759" max="10759" width="29.7109375" style="60" customWidth="1"/>
    <col min="10760" max="10760" width="28" style="60" customWidth="1"/>
    <col min="10761" max="10762" width="9.140625" style="60"/>
    <col min="10763" max="10763" width="0" style="60" hidden="1" customWidth="1"/>
    <col min="10764" max="11008" width="9.140625" style="60"/>
    <col min="11009" max="11009" width="7" style="60" customWidth="1"/>
    <col min="11010" max="11010" width="18.42578125" style="60" customWidth="1"/>
    <col min="11011" max="11011" width="19.5703125" style="60" customWidth="1"/>
    <col min="11012" max="11012" width="21.140625" style="60" customWidth="1"/>
    <col min="11013" max="11013" width="73.140625" style="60" customWidth="1"/>
    <col min="11014" max="11014" width="34.42578125" style="60" customWidth="1"/>
    <col min="11015" max="11015" width="29.7109375" style="60" customWidth="1"/>
    <col min="11016" max="11016" width="28" style="60" customWidth="1"/>
    <col min="11017" max="11018" width="9.140625" style="60"/>
    <col min="11019" max="11019" width="0" style="60" hidden="1" customWidth="1"/>
    <col min="11020" max="11264" width="9.140625" style="60"/>
    <col min="11265" max="11265" width="7" style="60" customWidth="1"/>
    <col min="11266" max="11266" width="18.42578125" style="60" customWidth="1"/>
    <col min="11267" max="11267" width="19.5703125" style="60" customWidth="1"/>
    <col min="11268" max="11268" width="21.140625" style="60" customWidth="1"/>
    <col min="11269" max="11269" width="73.140625" style="60" customWidth="1"/>
    <col min="11270" max="11270" width="34.42578125" style="60" customWidth="1"/>
    <col min="11271" max="11271" width="29.7109375" style="60" customWidth="1"/>
    <col min="11272" max="11272" width="28" style="60" customWidth="1"/>
    <col min="11273" max="11274" width="9.140625" style="60"/>
    <col min="11275" max="11275" width="0" style="60" hidden="1" customWidth="1"/>
    <col min="11276" max="11520" width="9.140625" style="60"/>
    <col min="11521" max="11521" width="7" style="60" customWidth="1"/>
    <col min="11522" max="11522" width="18.42578125" style="60" customWidth="1"/>
    <col min="11523" max="11523" width="19.5703125" style="60" customWidth="1"/>
    <col min="11524" max="11524" width="21.140625" style="60" customWidth="1"/>
    <col min="11525" max="11525" width="73.140625" style="60" customWidth="1"/>
    <col min="11526" max="11526" width="34.42578125" style="60" customWidth="1"/>
    <col min="11527" max="11527" width="29.7109375" style="60" customWidth="1"/>
    <col min="11528" max="11528" width="28" style="60" customWidth="1"/>
    <col min="11529" max="11530" width="9.140625" style="60"/>
    <col min="11531" max="11531" width="0" style="60" hidden="1" customWidth="1"/>
    <col min="11532" max="11776" width="9.140625" style="60"/>
    <col min="11777" max="11777" width="7" style="60" customWidth="1"/>
    <col min="11778" max="11778" width="18.42578125" style="60" customWidth="1"/>
    <col min="11779" max="11779" width="19.5703125" style="60" customWidth="1"/>
    <col min="11780" max="11780" width="21.140625" style="60" customWidth="1"/>
    <col min="11781" max="11781" width="73.140625" style="60" customWidth="1"/>
    <col min="11782" max="11782" width="34.42578125" style="60" customWidth="1"/>
    <col min="11783" max="11783" width="29.7109375" style="60" customWidth="1"/>
    <col min="11784" max="11784" width="28" style="60" customWidth="1"/>
    <col min="11785" max="11786" width="9.140625" style="60"/>
    <col min="11787" max="11787" width="0" style="60" hidden="1" customWidth="1"/>
    <col min="11788" max="12032" width="9.140625" style="60"/>
    <col min="12033" max="12033" width="7" style="60" customWidth="1"/>
    <col min="12034" max="12034" width="18.42578125" style="60" customWidth="1"/>
    <col min="12035" max="12035" width="19.5703125" style="60" customWidth="1"/>
    <col min="12036" max="12036" width="21.140625" style="60" customWidth="1"/>
    <col min="12037" max="12037" width="73.140625" style="60" customWidth="1"/>
    <col min="12038" max="12038" width="34.42578125" style="60" customWidth="1"/>
    <col min="12039" max="12039" width="29.7109375" style="60" customWidth="1"/>
    <col min="12040" max="12040" width="28" style="60" customWidth="1"/>
    <col min="12041" max="12042" width="9.140625" style="60"/>
    <col min="12043" max="12043" width="0" style="60" hidden="1" customWidth="1"/>
    <col min="12044" max="12288" width="9.140625" style="60"/>
    <col min="12289" max="12289" width="7" style="60" customWidth="1"/>
    <col min="12290" max="12290" width="18.42578125" style="60" customWidth="1"/>
    <col min="12291" max="12291" width="19.5703125" style="60" customWidth="1"/>
    <col min="12292" max="12292" width="21.140625" style="60" customWidth="1"/>
    <col min="12293" max="12293" width="73.140625" style="60" customWidth="1"/>
    <col min="12294" max="12294" width="34.42578125" style="60" customWidth="1"/>
    <col min="12295" max="12295" width="29.7109375" style="60" customWidth="1"/>
    <col min="12296" max="12296" width="28" style="60" customWidth="1"/>
    <col min="12297" max="12298" width="9.140625" style="60"/>
    <col min="12299" max="12299" width="0" style="60" hidden="1" customWidth="1"/>
    <col min="12300" max="12544" width="9.140625" style="60"/>
    <col min="12545" max="12545" width="7" style="60" customWidth="1"/>
    <col min="12546" max="12546" width="18.42578125" style="60" customWidth="1"/>
    <col min="12547" max="12547" width="19.5703125" style="60" customWidth="1"/>
    <col min="12548" max="12548" width="21.140625" style="60" customWidth="1"/>
    <col min="12549" max="12549" width="73.140625" style="60" customWidth="1"/>
    <col min="12550" max="12550" width="34.42578125" style="60" customWidth="1"/>
    <col min="12551" max="12551" width="29.7109375" style="60" customWidth="1"/>
    <col min="12552" max="12552" width="28" style="60" customWidth="1"/>
    <col min="12553" max="12554" width="9.140625" style="60"/>
    <col min="12555" max="12555" width="0" style="60" hidden="1" customWidth="1"/>
    <col min="12556" max="12800" width="9.140625" style="60"/>
    <col min="12801" max="12801" width="7" style="60" customWidth="1"/>
    <col min="12802" max="12802" width="18.42578125" style="60" customWidth="1"/>
    <col min="12803" max="12803" width="19.5703125" style="60" customWidth="1"/>
    <col min="12804" max="12804" width="21.140625" style="60" customWidth="1"/>
    <col min="12805" max="12805" width="73.140625" style="60" customWidth="1"/>
    <col min="12806" max="12806" width="34.42578125" style="60" customWidth="1"/>
    <col min="12807" max="12807" width="29.7109375" style="60" customWidth="1"/>
    <col min="12808" max="12808" width="28" style="60" customWidth="1"/>
    <col min="12809" max="12810" width="9.140625" style="60"/>
    <col min="12811" max="12811" width="0" style="60" hidden="1" customWidth="1"/>
    <col min="12812" max="13056" width="9.140625" style="60"/>
    <col min="13057" max="13057" width="7" style="60" customWidth="1"/>
    <col min="13058" max="13058" width="18.42578125" style="60" customWidth="1"/>
    <col min="13059" max="13059" width="19.5703125" style="60" customWidth="1"/>
    <col min="13060" max="13060" width="21.140625" style="60" customWidth="1"/>
    <col min="13061" max="13061" width="73.140625" style="60" customWidth="1"/>
    <col min="13062" max="13062" width="34.42578125" style="60" customWidth="1"/>
    <col min="13063" max="13063" width="29.7109375" style="60" customWidth="1"/>
    <col min="13064" max="13064" width="28" style="60" customWidth="1"/>
    <col min="13065" max="13066" width="9.140625" style="60"/>
    <col min="13067" max="13067" width="0" style="60" hidden="1" customWidth="1"/>
    <col min="13068" max="13312" width="9.140625" style="60"/>
    <col min="13313" max="13313" width="7" style="60" customWidth="1"/>
    <col min="13314" max="13314" width="18.42578125" style="60" customWidth="1"/>
    <col min="13315" max="13315" width="19.5703125" style="60" customWidth="1"/>
    <col min="13316" max="13316" width="21.140625" style="60" customWidth="1"/>
    <col min="13317" max="13317" width="73.140625" style="60" customWidth="1"/>
    <col min="13318" max="13318" width="34.42578125" style="60" customWidth="1"/>
    <col min="13319" max="13319" width="29.7109375" style="60" customWidth="1"/>
    <col min="13320" max="13320" width="28" style="60" customWidth="1"/>
    <col min="13321" max="13322" width="9.140625" style="60"/>
    <col min="13323" max="13323" width="0" style="60" hidden="1" customWidth="1"/>
    <col min="13324" max="13568" width="9.140625" style="60"/>
    <col min="13569" max="13569" width="7" style="60" customWidth="1"/>
    <col min="13570" max="13570" width="18.42578125" style="60" customWidth="1"/>
    <col min="13571" max="13571" width="19.5703125" style="60" customWidth="1"/>
    <col min="13572" max="13572" width="21.140625" style="60" customWidth="1"/>
    <col min="13573" max="13573" width="73.140625" style="60" customWidth="1"/>
    <col min="13574" max="13574" width="34.42578125" style="60" customWidth="1"/>
    <col min="13575" max="13575" width="29.7109375" style="60" customWidth="1"/>
    <col min="13576" max="13576" width="28" style="60" customWidth="1"/>
    <col min="13577" max="13578" width="9.140625" style="60"/>
    <col min="13579" max="13579" width="0" style="60" hidden="1" customWidth="1"/>
    <col min="13580" max="13824" width="9.140625" style="60"/>
    <col min="13825" max="13825" width="7" style="60" customWidth="1"/>
    <col min="13826" max="13826" width="18.42578125" style="60" customWidth="1"/>
    <col min="13827" max="13827" width="19.5703125" style="60" customWidth="1"/>
    <col min="13828" max="13828" width="21.140625" style="60" customWidth="1"/>
    <col min="13829" max="13829" width="73.140625" style="60" customWidth="1"/>
    <col min="13830" max="13830" width="34.42578125" style="60" customWidth="1"/>
    <col min="13831" max="13831" width="29.7109375" style="60" customWidth="1"/>
    <col min="13832" max="13832" width="28" style="60" customWidth="1"/>
    <col min="13833" max="13834" width="9.140625" style="60"/>
    <col min="13835" max="13835" width="0" style="60" hidden="1" customWidth="1"/>
    <col min="13836" max="14080" width="9.140625" style="60"/>
    <col min="14081" max="14081" width="7" style="60" customWidth="1"/>
    <col min="14082" max="14082" width="18.42578125" style="60" customWidth="1"/>
    <col min="14083" max="14083" width="19.5703125" style="60" customWidth="1"/>
    <col min="14084" max="14084" width="21.140625" style="60" customWidth="1"/>
    <col min="14085" max="14085" width="73.140625" style="60" customWidth="1"/>
    <col min="14086" max="14086" width="34.42578125" style="60" customWidth="1"/>
    <col min="14087" max="14087" width="29.7109375" style="60" customWidth="1"/>
    <col min="14088" max="14088" width="28" style="60" customWidth="1"/>
    <col min="14089" max="14090" width="9.140625" style="60"/>
    <col min="14091" max="14091" width="0" style="60" hidden="1" customWidth="1"/>
    <col min="14092" max="14336" width="9.140625" style="60"/>
    <col min="14337" max="14337" width="7" style="60" customWidth="1"/>
    <col min="14338" max="14338" width="18.42578125" style="60" customWidth="1"/>
    <col min="14339" max="14339" width="19.5703125" style="60" customWidth="1"/>
    <col min="14340" max="14340" width="21.140625" style="60" customWidth="1"/>
    <col min="14341" max="14341" width="73.140625" style="60" customWidth="1"/>
    <col min="14342" max="14342" width="34.42578125" style="60" customWidth="1"/>
    <col min="14343" max="14343" width="29.7109375" style="60" customWidth="1"/>
    <col min="14344" max="14344" width="28" style="60" customWidth="1"/>
    <col min="14345" max="14346" width="9.140625" style="60"/>
    <col min="14347" max="14347" width="0" style="60" hidden="1" customWidth="1"/>
    <col min="14348" max="14592" width="9.140625" style="60"/>
    <col min="14593" max="14593" width="7" style="60" customWidth="1"/>
    <col min="14594" max="14594" width="18.42578125" style="60" customWidth="1"/>
    <col min="14595" max="14595" width="19.5703125" style="60" customWidth="1"/>
    <col min="14596" max="14596" width="21.140625" style="60" customWidth="1"/>
    <col min="14597" max="14597" width="73.140625" style="60" customWidth="1"/>
    <col min="14598" max="14598" width="34.42578125" style="60" customWidth="1"/>
    <col min="14599" max="14599" width="29.7109375" style="60" customWidth="1"/>
    <col min="14600" max="14600" width="28" style="60" customWidth="1"/>
    <col min="14601" max="14602" width="9.140625" style="60"/>
    <col min="14603" max="14603" width="0" style="60" hidden="1" customWidth="1"/>
    <col min="14604" max="14848" width="9.140625" style="60"/>
    <col min="14849" max="14849" width="7" style="60" customWidth="1"/>
    <col min="14850" max="14850" width="18.42578125" style="60" customWidth="1"/>
    <col min="14851" max="14851" width="19.5703125" style="60" customWidth="1"/>
    <col min="14852" max="14852" width="21.140625" style="60" customWidth="1"/>
    <col min="14853" max="14853" width="73.140625" style="60" customWidth="1"/>
    <col min="14854" max="14854" width="34.42578125" style="60" customWidth="1"/>
    <col min="14855" max="14855" width="29.7109375" style="60" customWidth="1"/>
    <col min="14856" max="14856" width="28" style="60" customWidth="1"/>
    <col min="14857" max="14858" width="9.140625" style="60"/>
    <col min="14859" max="14859" width="0" style="60" hidden="1" customWidth="1"/>
    <col min="14860" max="15104" width="9.140625" style="60"/>
    <col min="15105" max="15105" width="7" style="60" customWidth="1"/>
    <col min="15106" max="15106" width="18.42578125" style="60" customWidth="1"/>
    <col min="15107" max="15107" width="19.5703125" style="60" customWidth="1"/>
    <col min="15108" max="15108" width="21.140625" style="60" customWidth="1"/>
    <col min="15109" max="15109" width="73.140625" style="60" customWidth="1"/>
    <col min="15110" max="15110" width="34.42578125" style="60" customWidth="1"/>
    <col min="15111" max="15111" width="29.7109375" style="60" customWidth="1"/>
    <col min="15112" max="15112" width="28" style="60" customWidth="1"/>
    <col min="15113" max="15114" width="9.140625" style="60"/>
    <col min="15115" max="15115" width="0" style="60" hidden="1" customWidth="1"/>
    <col min="15116" max="15360" width="9.140625" style="60"/>
    <col min="15361" max="15361" width="7" style="60" customWidth="1"/>
    <col min="15362" max="15362" width="18.42578125" style="60" customWidth="1"/>
    <col min="15363" max="15363" width="19.5703125" style="60" customWidth="1"/>
    <col min="15364" max="15364" width="21.140625" style="60" customWidth="1"/>
    <col min="15365" max="15365" width="73.140625" style="60" customWidth="1"/>
    <col min="15366" max="15366" width="34.42578125" style="60" customWidth="1"/>
    <col min="15367" max="15367" width="29.7109375" style="60" customWidth="1"/>
    <col min="15368" max="15368" width="28" style="60" customWidth="1"/>
    <col min="15369" max="15370" width="9.140625" style="60"/>
    <col min="15371" max="15371" width="0" style="60" hidden="1" customWidth="1"/>
    <col min="15372" max="15616" width="9.140625" style="60"/>
    <col min="15617" max="15617" width="7" style="60" customWidth="1"/>
    <col min="15618" max="15618" width="18.42578125" style="60" customWidth="1"/>
    <col min="15619" max="15619" width="19.5703125" style="60" customWidth="1"/>
    <col min="15620" max="15620" width="21.140625" style="60" customWidth="1"/>
    <col min="15621" max="15621" width="73.140625" style="60" customWidth="1"/>
    <col min="15622" max="15622" width="34.42578125" style="60" customWidth="1"/>
    <col min="15623" max="15623" width="29.7109375" style="60" customWidth="1"/>
    <col min="15624" max="15624" width="28" style="60" customWidth="1"/>
    <col min="15625" max="15626" width="9.140625" style="60"/>
    <col min="15627" max="15627" width="0" style="60" hidden="1" customWidth="1"/>
    <col min="15628" max="15872" width="9.140625" style="60"/>
    <col min="15873" max="15873" width="7" style="60" customWidth="1"/>
    <col min="15874" max="15874" width="18.42578125" style="60" customWidth="1"/>
    <col min="15875" max="15875" width="19.5703125" style="60" customWidth="1"/>
    <col min="15876" max="15876" width="21.140625" style="60" customWidth="1"/>
    <col min="15877" max="15877" width="73.140625" style="60" customWidth="1"/>
    <col min="15878" max="15878" width="34.42578125" style="60" customWidth="1"/>
    <col min="15879" max="15879" width="29.7109375" style="60" customWidth="1"/>
    <col min="15880" max="15880" width="28" style="60" customWidth="1"/>
    <col min="15881" max="15882" width="9.140625" style="60"/>
    <col min="15883" max="15883" width="0" style="60" hidden="1" customWidth="1"/>
    <col min="15884" max="16128" width="9.140625" style="60"/>
    <col min="16129" max="16129" width="7" style="60" customWidth="1"/>
    <col min="16130" max="16130" width="18.42578125" style="60" customWidth="1"/>
    <col min="16131" max="16131" width="19.5703125" style="60" customWidth="1"/>
    <col min="16132" max="16132" width="21.140625" style="60" customWidth="1"/>
    <col min="16133" max="16133" width="73.140625" style="60" customWidth="1"/>
    <col min="16134" max="16134" width="34.42578125" style="60" customWidth="1"/>
    <col min="16135" max="16135" width="29.7109375" style="60" customWidth="1"/>
    <col min="16136" max="16136" width="28" style="60" customWidth="1"/>
    <col min="16137" max="16138" width="9.140625" style="60"/>
    <col min="16139" max="16139" width="0" style="60" hidden="1" customWidth="1"/>
    <col min="16140" max="16384" width="9.140625" style="60"/>
  </cols>
  <sheetData>
    <row r="1" spans="1:11" ht="43.5" customHeight="1">
      <c r="A1" s="521" t="s">
        <v>400</v>
      </c>
      <c r="B1" s="522"/>
      <c r="C1" s="522"/>
      <c r="D1" s="522"/>
      <c r="E1" s="522"/>
      <c r="F1" s="522"/>
      <c r="G1" s="522"/>
      <c r="H1" s="523"/>
    </row>
    <row r="2" spans="1:11" ht="42" customHeight="1" thickBot="1">
      <c r="A2" s="524" t="s">
        <v>549</v>
      </c>
      <c r="B2" s="525"/>
      <c r="C2" s="525"/>
      <c r="D2" s="525"/>
      <c r="E2" s="525"/>
      <c r="F2" s="525"/>
      <c r="G2" s="525"/>
      <c r="H2" s="526"/>
    </row>
    <row r="3" spans="1:11" ht="30" customHeight="1">
      <c r="A3" s="527" t="s">
        <v>132</v>
      </c>
      <c r="B3" s="528"/>
      <c r="C3" s="528"/>
      <c r="D3" s="528"/>
      <c r="E3" s="528"/>
      <c r="F3" s="531" t="s">
        <v>550</v>
      </c>
      <c r="G3" s="533" t="s">
        <v>133</v>
      </c>
      <c r="H3" s="534"/>
    </row>
    <row r="4" spans="1:11" ht="30" customHeight="1" thickBot="1">
      <c r="A4" s="529"/>
      <c r="B4" s="530"/>
      <c r="C4" s="530"/>
      <c r="D4" s="530"/>
      <c r="E4" s="530"/>
      <c r="F4" s="532"/>
      <c r="G4" s="535"/>
      <c r="H4" s="536"/>
    </row>
    <row r="5" spans="1:11" ht="30" customHeight="1" thickBot="1">
      <c r="A5" s="163" t="s">
        <v>141</v>
      </c>
      <c r="B5" s="164" t="s">
        <v>484</v>
      </c>
      <c r="C5" s="164" t="s">
        <v>401</v>
      </c>
      <c r="D5" s="164" t="s">
        <v>485</v>
      </c>
      <c r="E5" s="165" t="s">
        <v>402</v>
      </c>
      <c r="F5" s="166" t="s">
        <v>480</v>
      </c>
      <c r="G5" s="167" t="s">
        <v>481</v>
      </c>
      <c r="H5" s="168" t="s">
        <v>129</v>
      </c>
    </row>
    <row r="6" spans="1:11" ht="30" customHeight="1">
      <c r="A6" s="116">
        <v>1</v>
      </c>
      <c r="B6" s="117" t="str">
        <f>TEXT(D6,"dddd")</f>
        <v>Tuesday</v>
      </c>
      <c r="C6" s="117" t="s">
        <v>403</v>
      </c>
      <c r="D6" s="118">
        <v>43634</v>
      </c>
      <c r="E6" s="169" t="s">
        <v>424</v>
      </c>
      <c r="F6" s="170"/>
      <c r="G6" s="171"/>
      <c r="H6" s="119"/>
    </row>
    <row r="7" spans="1:11" ht="30" customHeight="1">
      <c r="A7" s="116">
        <v>2</v>
      </c>
      <c r="B7" s="117" t="str">
        <f>TEXT(D7,"dddd")</f>
        <v>Tuesday</v>
      </c>
      <c r="C7" s="117" t="s">
        <v>404</v>
      </c>
      <c r="D7" s="118">
        <f>+D6+J7</f>
        <v>43634</v>
      </c>
      <c r="E7" s="169" t="s">
        <v>405</v>
      </c>
      <c r="F7" s="170"/>
      <c r="G7" s="172"/>
      <c r="H7" s="120"/>
      <c r="K7" s="173">
        <v>11</v>
      </c>
    </row>
    <row r="8" spans="1:11" s="3" customFormat="1" ht="30" customHeight="1" thickBot="1">
      <c r="A8" s="116"/>
      <c r="B8" s="117"/>
      <c r="C8" s="123" t="s">
        <v>408</v>
      </c>
      <c r="D8" s="124">
        <v>2</v>
      </c>
      <c r="E8" s="174">
        <v>43617</v>
      </c>
      <c r="F8" s="175"/>
      <c r="G8" s="176"/>
      <c r="H8" s="177"/>
      <c r="K8" s="173"/>
    </row>
    <row r="9" spans="1:11" ht="30" customHeight="1">
      <c r="A9" s="116">
        <v>3</v>
      </c>
      <c r="B9" s="117" t="str">
        <f t="shared" ref="B9:B68" si="0">TEXT(D9,"dddd")</f>
        <v>Tuesday</v>
      </c>
      <c r="C9" s="117" t="s">
        <v>406</v>
      </c>
      <c r="D9" s="118">
        <f>+D7+J9</f>
        <v>43634</v>
      </c>
      <c r="E9" s="169" t="s">
        <v>407</v>
      </c>
      <c r="F9" s="170"/>
      <c r="G9" s="172"/>
      <c r="H9" s="120"/>
      <c r="K9" s="173">
        <v>11</v>
      </c>
    </row>
    <row r="10" spans="1:11" ht="30" customHeight="1">
      <c r="A10" s="116">
        <f>+A9+1</f>
        <v>4</v>
      </c>
      <c r="B10" s="117" t="str">
        <f t="shared" si="0"/>
        <v>Tuesday</v>
      </c>
      <c r="C10" s="117" t="s">
        <v>409</v>
      </c>
      <c r="D10" s="118">
        <f>+D9+J10</f>
        <v>43634</v>
      </c>
      <c r="E10" s="169" t="s">
        <v>410</v>
      </c>
      <c r="F10" s="170"/>
      <c r="G10" s="178"/>
      <c r="H10" s="121"/>
      <c r="K10" s="173">
        <v>3</v>
      </c>
    </row>
    <row r="11" spans="1:11" ht="30" customHeight="1">
      <c r="A11" s="116">
        <f>+A10+1</f>
        <v>5</v>
      </c>
      <c r="B11" s="117" t="str">
        <f t="shared" si="0"/>
        <v>Tuesday</v>
      </c>
      <c r="C11" s="117" t="s">
        <v>411</v>
      </c>
      <c r="D11" s="118">
        <f>+D10+J11</f>
        <v>43634</v>
      </c>
      <c r="E11" s="169" t="s">
        <v>424</v>
      </c>
      <c r="F11" s="170"/>
      <c r="G11" s="172"/>
      <c r="H11" s="120"/>
      <c r="K11" s="173">
        <v>4</v>
      </c>
    </row>
    <row r="12" spans="1:11" ht="30" customHeight="1">
      <c r="A12" s="116">
        <f>+A11+1</f>
        <v>6</v>
      </c>
      <c r="B12" s="117" t="str">
        <f>TEXT(D12,"dddd")</f>
        <v>Tuesday</v>
      </c>
      <c r="C12" s="117" t="s">
        <v>412</v>
      </c>
      <c r="D12" s="118">
        <f>+D11+J12</f>
        <v>43634</v>
      </c>
      <c r="E12" s="169" t="s">
        <v>413</v>
      </c>
      <c r="F12" s="170"/>
      <c r="G12" s="172"/>
      <c r="H12" s="120"/>
      <c r="K12" s="173">
        <v>15</v>
      </c>
    </row>
    <row r="13" spans="1:11" s="3" customFormat="1" ht="30" customHeight="1" thickBot="1">
      <c r="A13" s="116"/>
      <c r="B13" s="117"/>
      <c r="C13" s="123" t="s">
        <v>408</v>
      </c>
      <c r="D13" s="124">
        <v>4</v>
      </c>
      <c r="E13" s="174">
        <f>+E8+30</f>
        <v>43647</v>
      </c>
      <c r="F13" s="175"/>
      <c r="G13" s="176"/>
      <c r="H13" s="177"/>
      <c r="K13" s="173"/>
    </row>
    <row r="14" spans="1:11" ht="30" customHeight="1">
      <c r="A14" s="116">
        <f>+A12+1</f>
        <v>7</v>
      </c>
      <c r="B14" s="117" t="str">
        <f t="shared" si="0"/>
        <v>Tuesday</v>
      </c>
      <c r="C14" s="117" t="s">
        <v>414</v>
      </c>
      <c r="D14" s="118">
        <f>+D12+J14</f>
        <v>43634</v>
      </c>
      <c r="E14" s="169" t="s">
        <v>551</v>
      </c>
      <c r="F14" s="170"/>
      <c r="G14" s="172"/>
      <c r="H14" s="120"/>
      <c r="K14" s="173">
        <v>14</v>
      </c>
    </row>
    <row r="15" spans="1:11" ht="30" customHeight="1">
      <c r="A15" s="116">
        <f>+A14+1</f>
        <v>8</v>
      </c>
      <c r="B15" s="117" t="str">
        <f t="shared" si="0"/>
        <v>Tuesday</v>
      </c>
      <c r="C15" s="117" t="s">
        <v>415</v>
      </c>
      <c r="D15" s="118">
        <f>+D14+J15</f>
        <v>43634</v>
      </c>
      <c r="E15" s="169" t="s">
        <v>424</v>
      </c>
      <c r="F15" s="170"/>
      <c r="G15" s="172"/>
      <c r="H15" s="120"/>
      <c r="K15" s="173">
        <v>5</v>
      </c>
    </row>
    <row r="16" spans="1:11" ht="30" customHeight="1">
      <c r="A16" s="116">
        <v>9</v>
      </c>
      <c r="B16" s="117" t="str">
        <f t="shared" si="0"/>
        <v>Tuesday</v>
      </c>
      <c r="C16" s="117" t="s">
        <v>416</v>
      </c>
      <c r="D16" s="118">
        <f>+D14+J16</f>
        <v>43634</v>
      </c>
      <c r="E16" s="169" t="s">
        <v>417</v>
      </c>
      <c r="F16" s="170"/>
      <c r="G16" s="172"/>
      <c r="H16" s="120"/>
      <c r="K16" s="173">
        <v>8</v>
      </c>
    </row>
    <row r="17" spans="1:11" s="3" customFormat="1" ht="30" customHeight="1" thickBot="1">
      <c r="A17" s="116"/>
      <c r="B17" s="117"/>
      <c r="C17" s="123" t="s">
        <v>408</v>
      </c>
      <c r="D17" s="124">
        <v>3</v>
      </c>
      <c r="E17" s="174">
        <f>+E13+31</f>
        <v>43678</v>
      </c>
      <c r="F17" s="175"/>
      <c r="G17" s="176"/>
      <c r="H17" s="177"/>
      <c r="K17" s="173"/>
    </row>
    <row r="18" spans="1:11" s="3" customFormat="1" ht="30" customHeight="1">
      <c r="A18" s="116">
        <f>+A16+1</f>
        <v>10</v>
      </c>
      <c r="B18" s="117" t="str">
        <f t="shared" si="0"/>
        <v>Tuesday</v>
      </c>
      <c r="C18" s="117" t="s">
        <v>482</v>
      </c>
      <c r="D18" s="118">
        <f>+D15+J18</f>
        <v>43634</v>
      </c>
      <c r="E18" s="169" t="s">
        <v>483</v>
      </c>
      <c r="F18" s="170"/>
      <c r="G18" s="179"/>
      <c r="H18" s="122"/>
      <c r="K18" s="173">
        <f>16-1</f>
        <v>15</v>
      </c>
    </row>
    <row r="19" spans="1:11" ht="30" customHeight="1">
      <c r="A19" s="116">
        <f>+A18+1</f>
        <v>11</v>
      </c>
      <c r="B19" s="117" t="str">
        <f t="shared" si="0"/>
        <v>Tuesday</v>
      </c>
      <c r="C19" s="117" t="s">
        <v>418</v>
      </c>
      <c r="D19" s="118">
        <f>+D18+J19</f>
        <v>43634</v>
      </c>
      <c r="E19" s="169" t="s">
        <v>552</v>
      </c>
      <c r="F19" s="170"/>
      <c r="G19" s="172"/>
      <c r="H19" s="120"/>
      <c r="K19" s="173">
        <f>14</f>
        <v>14</v>
      </c>
    </row>
    <row r="20" spans="1:11" ht="30" customHeight="1">
      <c r="A20" s="116">
        <f>+A19+1</f>
        <v>12</v>
      </c>
      <c r="B20" s="117" t="str">
        <f t="shared" si="0"/>
        <v>Tuesday</v>
      </c>
      <c r="C20" s="117" t="s">
        <v>419</v>
      </c>
      <c r="D20" s="118">
        <f>+D19+J20</f>
        <v>43634</v>
      </c>
      <c r="E20" s="169" t="s">
        <v>420</v>
      </c>
      <c r="F20" s="170"/>
      <c r="G20" s="172"/>
      <c r="H20" s="120"/>
      <c r="K20" s="173">
        <v>2</v>
      </c>
    </row>
    <row r="21" spans="1:11" ht="30" customHeight="1">
      <c r="A21" s="116">
        <f>+A20+1</f>
        <v>13</v>
      </c>
      <c r="B21" s="117" t="str">
        <f>TEXT(D21,"dddd")</f>
        <v>Tuesday</v>
      </c>
      <c r="C21" s="117" t="s">
        <v>421</v>
      </c>
      <c r="D21" s="118">
        <f>+D19+J21</f>
        <v>43634</v>
      </c>
      <c r="E21" s="169" t="s">
        <v>422</v>
      </c>
      <c r="F21" s="170"/>
      <c r="G21" s="172"/>
      <c r="H21" s="120"/>
      <c r="K21" s="173">
        <v>11</v>
      </c>
    </row>
    <row r="22" spans="1:11" s="3" customFormat="1" ht="30" customHeight="1" thickBot="1">
      <c r="A22" s="116"/>
      <c r="B22" s="117"/>
      <c r="C22" s="123" t="s">
        <v>408</v>
      </c>
      <c r="D22" s="124">
        <v>4</v>
      </c>
      <c r="E22" s="174">
        <f>+E17+31</f>
        <v>43709</v>
      </c>
      <c r="F22" s="175"/>
      <c r="G22" s="176"/>
      <c r="H22" s="177"/>
      <c r="K22" s="173"/>
    </row>
    <row r="23" spans="1:11" ht="30" customHeight="1">
      <c r="A23" s="116">
        <f>+A21+1</f>
        <v>14</v>
      </c>
      <c r="B23" s="117" t="str">
        <f t="shared" si="0"/>
        <v>Tuesday</v>
      </c>
      <c r="C23" s="117" t="s">
        <v>423</v>
      </c>
      <c r="D23" s="118">
        <f>+D21+J23</f>
        <v>43634</v>
      </c>
      <c r="E23" s="169" t="s">
        <v>424</v>
      </c>
      <c r="F23" s="170"/>
      <c r="G23" s="172"/>
      <c r="H23" s="120"/>
      <c r="K23" s="173">
        <v>19</v>
      </c>
    </row>
    <row r="24" spans="1:11" ht="30" customHeight="1">
      <c r="A24" s="116">
        <f>+A23+1</f>
        <v>15</v>
      </c>
      <c r="B24" s="117" t="str">
        <f>TEXT(D24,"dddd")</f>
        <v>Tuesday</v>
      </c>
      <c r="C24" s="117" t="s">
        <v>425</v>
      </c>
      <c r="D24" s="118">
        <f>+D23+J24</f>
        <v>43634</v>
      </c>
      <c r="E24" s="169" t="s">
        <v>426</v>
      </c>
      <c r="F24" s="170"/>
      <c r="G24" s="172"/>
      <c r="H24" s="120"/>
      <c r="K24" s="173">
        <v>12</v>
      </c>
    </row>
    <row r="25" spans="1:11" s="3" customFormat="1" ht="30" customHeight="1" thickBot="1">
      <c r="A25" s="116"/>
      <c r="B25" s="117"/>
      <c r="C25" s="123" t="s">
        <v>408</v>
      </c>
      <c r="D25" s="124">
        <v>2</v>
      </c>
      <c r="E25" s="174">
        <f>+E22+30</f>
        <v>43739</v>
      </c>
      <c r="F25" s="175"/>
      <c r="G25" s="176"/>
      <c r="H25" s="177"/>
      <c r="K25" s="173"/>
    </row>
    <row r="26" spans="1:11" ht="30" customHeight="1">
      <c r="A26" s="116">
        <f>+A24+1</f>
        <v>16</v>
      </c>
      <c r="B26" s="117" t="str">
        <f t="shared" si="0"/>
        <v>Tuesday</v>
      </c>
      <c r="C26" s="117" t="s">
        <v>427</v>
      </c>
      <c r="D26" s="118">
        <f>+D23+J26</f>
        <v>43634</v>
      </c>
      <c r="E26" s="169" t="s">
        <v>428</v>
      </c>
      <c r="F26" s="170"/>
      <c r="G26" s="172"/>
      <c r="H26" s="120"/>
      <c r="K26" s="173">
        <v>23</v>
      </c>
    </row>
    <row r="27" spans="1:11" ht="30" customHeight="1">
      <c r="A27" s="116">
        <f t="shared" ref="A27:A37" si="1">+A26+1</f>
        <v>17</v>
      </c>
      <c r="B27" s="117" t="str">
        <f t="shared" si="0"/>
        <v>Tuesday</v>
      </c>
      <c r="C27" s="117" t="s">
        <v>429</v>
      </c>
      <c r="D27" s="118">
        <f>+D24+J27</f>
        <v>43634</v>
      </c>
      <c r="E27" s="169" t="s">
        <v>430</v>
      </c>
      <c r="F27" s="170"/>
      <c r="G27" s="172"/>
      <c r="H27" s="120"/>
      <c r="K27" s="173">
        <v>13</v>
      </c>
    </row>
    <row r="28" spans="1:11" ht="30" customHeight="1">
      <c r="A28" s="116">
        <f t="shared" si="1"/>
        <v>18</v>
      </c>
      <c r="B28" s="117" t="str">
        <f t="shared" si="0"/>
        <v>Tuesday</v>
      </c>
      <c r="C28" s="117" t="s">
        <v>431</v>
      </c>
      <c r="D28" s="118">
        <f t="shared" ref="D28:D37" si="2">+D27+J28</f>
        <v>43634</v>
      </c>
      <c r="E28" s="169" t="s">
        <v>432</v>
      </c>
      <c r="F28" s="170"/>
      <c r="G28" s="172"/>
      <c r="H28" s="120"/>
      <c r="K28" s="173">
        <v>2</v>
      </c>
    </row>
    <row r="29" spans="1:11" ht="30" customHeight="1">
      <c r="A29" s="116">
        <f t="shared" si="1"/>
        <v>19</v>
      </c>
      <c r="B29" s="117" t="str">
        <f t="shared" si="0"/>
        <v>Tuesday</v>
      </c>
      <c r="C29" s="117" t="s">
        <v>433</v>
      </c>
      <c r="D29" s="118">
        <f t="shared" si="2"/>
        <v>43634</v>
      </c>
      <c r="E29" s="169" t="s">
        <v>432</v>
      </c>
      <c r="F29" s="170"/>
      <c r="G29" s="172"/>
      <c r="H29" s="120"/>
      <c r="K29" s="173">
        <v>1</v>
      </c>
    </row>
    <row r="30" spans="1:11" ht="30" customHeight="1">
      <c r="A30" s="116">
        <f t="shared" si="1"/>
        <v>20</v>
      </c>
      <c r="B30" s="117" t="str">
        <f t="shared" si="0"/>
        <v>Tuesday</v>
      </c>
      <c r="C30" s="117" t="s">
        <v>434</v>
      </c>
      <c r="D30" s="118">
        <f t="shared" si="2"/>
        <v>43634</v>
      </c>
      <c r="E30" s="169" t="s">
        <v>553</v>
      </c>
      <c r="F30" s="170"/>
      <c r="G30" s="172"/>
      <c r="H30" s="120"/>
      <c r="K30" s="173">
        <v>1</v>
      </c>
    </row>
    <row r="31" spans="1:11" ht="30" customHeight="1">
      <c r="A31" s="116">
        <f t="shared" si="1"/>
        <v>21</v>
      </c>
      <c r="B31" s="117" t="str">
        <f t="shared" si="0"/>
        <v>Tuesday</v>
      </c>
      <c r="C31" s="117" t="s">
        <v>435</v>
      </c>
      <c r="D31" s="118">
        <f t="shared" si="2"/>
        <v>43634</v>
      </c>
      <c r="E31" s="169" t="s">
        <v>436</v>
      </c>
      <c r="F31" s="170"/>
      <c r="G31" s="172"/>
      <c r="H31" s="120"/>
      <c r="K31" s="173">
        <v>1</v>
      </c>
    </row>
    <row r="32" spans="1:11" ht="30" customHeight="1">
      <c r="A32" s="116">
        <f t="shared" si="1"/>
        <v>22</v>
      </c>
      <c r="B32" s="117" t="str">
        <f t="shared" si="0"/>
        <v>Tuesday</v>
      </c>
      <c r="C32" s="117" t="s">
        <v>554</v>
      </c>
      <c r="D32" s="118">
        <f t="shared" si="2"/>
        <v>43634</v>
      </c>
      <c r="E32" s="169" t="s">
        <v>437</v>
      </c>
      <c r="F32" s="170"/>
      <c r="G32" s="172"/>
      <c r="H32" s="120"/>
      <c r="K32" s="173">
        <v>1</v>
      </c>
    </row>
    <row r="33" spans="1:11" ht="30" customHeight="1">
      <c r="A33" s="116">
        <f t="shared" si="1"/>
        <v>23</v>
      </c>
      <c r="B33" s="117" t="str">
        <f t="shared" si="0"/>
        <v>Tuesday</v>
      </c>
      <c r="C33" s="117" t="s">
        <v>555</v>
      </c>
      <c r="D33" s="118">
        <f t="shared" si="2"/>
        <v>43634</v>
      </c>
      <c r="E33" s="169" t="s">
        <v>437</v>
      </c>
      <c r="F33" s="170"/>
      <c r="G33" s="172"/>
      <c r="H33" s="120"/>
      <c r="K33" s="173">
        <v>2</v>
      </c>
    </row>
    <row r="34" spans="1:11" ht="30" customHeight="1">
      <c r="A34" s="116">
        <f t="shared" si="1"/>
        <v>24</v>
      </c>
      <c r="B34" s="117" t="str">
        <f>TEXT(D34,"dddd")</f>
        <v>Tuesday</v>
      </c>
      <c r="C34" s="117" t="s">
        <v>556</v>
      </c>
      <c r="D34" s="118">
        <f t="shared" si="2"/>
        <v>43634</v>
      </c>
      <c r="E34" s="169" t="s">
        <v>437</v>
      </c>
      <c r="F34" s="170"/>
      <c r="G34" s="172"/>
      <c r="H34" s="120"/>
      <c r="K34" s="173">
        <v>5</v>
      </c>
    </row>
    <row r="35" spans="1:11" ht="30" customHeight="1">
      <c r="A35" s="116">
        <f t="shared" si="1"/>
        <v>25</v>
      </c>
      <c r="B35" s="117" t="str">
        <f>TEXT(D35,"dddd")</f>
        <v>Tuesday</v>
      </c>
      <c r="C35" s="117" t="s">
        <v>557</v>
      </c>
      <c r="D35" s="118">
        <f t="shared" si="2"/>
        <v>43634</v>
      </c>
      <c r="E35" s="169" t="s">
        <v>437</v>
      </c>
      <c r="F35" s="170"/>
      <c r="G35" s="172"/>
      <c r="H35" s="120"/>
      <c r="K35" s="173">
        <v>2</v>
      </c>
    </row>
    <row r="36" spans="1:11" ht="30" customHeight="1">
      <c r="A36" s="116">
        <f t="shared" si="1"/>
        <v>26</v>
      </c>
      <c r="B36" s="117" t="str">
        <f>TEXT(D36,"dddd")</f>
        <v>Tuesday</v>
      </c>
      <c r="C36" s="117" t="s">
        <v>558</v>
      </c>
      <c r="D36" s="118">
        <f t="shared" si="2"/>
        <v>43634</v>
      </c>
      <c r="E36" s="169" t="s">
        <v>437</v>
      </c>
      <c r="F36" s="170"/>
      <c r="G36" s="172"/>
      <c r="H36" s="120"/>
      <c r="K36" s="173">
        <v>5</v>
      </c>
    </row>
    <row r="37" spans="1:11" ht="30" customHeight="1">
      <c r="A37" s="116">
        <f t="shared" si="1"/>
        <v>27</v>
      </c>
      <c r="B37" s="117" t="str">
        <f>TEXT(D37,"dddd")</f>
        <v>Tuesday</v>
      </c>
      <c r="C37" s="117" t="s">
        <v>438</v>
      </c>
      <c r="D37" s="118">
        <f t="shared" si="2"/>
        <v>43634</v>
      </c>
      <c r="E37" s="169" t="s">
        <v>437</v>
      </c>
      <c r="F37" s="170"/>
      <c r="G37" s="172"/>
      <c r="H37" s="120"/>
      <c r="K37" s="173">
        <v>2</v>
      </c>
    </row>
    <row r="38" spans="1:11" s="3" customFormat="1" ht="30" customHeight="1" thickBot="1">
      <c r="A38" s="116"/>
      <c r="B38" s="117"/>
      <c r="C38" s="123" t="s">
        <v>408</v>
      </c>
      <c r="D38" s="124">
        <v>12</v>
      </c>
      <c r="E38" s="174">
        <f>+E25+31</f>
        <v>43770</v>
      </c>
      <c r="F38" s="125"/>
      <c r="G38" s="176"/>
      <c r="H38" s="177"/>
      <c r="K38" s="173"/>
    </row>
    <row r="39" spans="1:11" ht="30" customHeight="1">
      <c r="A39" s="116">
        <f>+A37+1</f>
        <v>28</v>
      </c>
      <c r="B39" s="117" t="str">
        <f t="shared" si="0"/>
        <v>Tuesday</v>
      </c>
      <c r="C39" s="117" t="s">
        <v>439</v>
      </c>
      <c r="D39" s="118">
        <f>+D37+J39</f>
        <v>43634</v>
      </c>
      <c r="E39" s="169" t="s">
        <v>440</v>
      </c>
      <c r="F39" s="170"/>
      <c r="G39" s="172"/>
      <c r="H39" s="120"/>
      <c r="K39" s="173">
        <v>7</v>
      </c>
    </row>
    <row r="40" spans="1:11" ht="30" customHeight="1">
      <c r="A40" s="116">
        <f>+A39+1</f>
        <v>29</v>
      </c>
      <c r="B40" s="117" t="str">
        <f t="shared" si="0"/>
        <v>Tuesday</v>
      </c>
      <c r="C40" s="117" t="s">
        <v>441</v>
      </c>
      <c r="D40" s="118">
        <f>+D39+J40</f>
        <v>43634</v>
      </c>
      <c r="E40" s="169" t="s">
        <v>424</v>
      </c>
      <c r="F40" s="170"/>
      <c r="G40" s="172"/>
      <c r="H40" s="120"/>
      <c r="K40" s="173">
        <v>5</v>
      </c>
    </row>
    <row r="41" spans="1:11" ht="30" customHeight="1">
      <c r="A41" s="116">
        <f>+A40+1</f>
        <v>30</v>
      </c>
      <c r="B41" s="117" t="str">
        <f t="shared" si="0"/>
        <v>Tuesday</v>
      </c>
      <c r="C41" s="117" t="s">
        <v>442</v>
      </c>
      <c r="D41" s="118">
        <f>+D40+J41</f>
        <v>43634</v>
      </c>
      <c r="E41" s="169" t="s">
        <v>443</v>
      </c>
      <c r="F41" s="170"/>
      <c r="G41" s="172"/>
      <c r="H41" s="120"/>
      <c r="K41" s="173">
        <v>4</v>
      </c>
    </row>
    <row r="42" spans="1:11" ht="30" customHeight="1">
      <c r="A42" s="116">
        <f>+A41+1</f>
        <v>31</v>
      </c>
      <c r="B42" s="117" t="str">
        <f t="shared" si="0"/>
        <v>Tuesday</v>
      </c>
      <c r="C42" s="117" t="s">
        <v>444</v>
      </c>
      <c r="D42" s="118">
        <f>+D41+J42</f>
        <v>43634</v>
      </c>
      <c r="E42" s="169" t="s">
        <v>445</v>
      </c>
      <c r="F42" s="170"/>
      <c r="G42" s="172"/>
      <c r="H42" s="120"/>
      <c r="K42" s="173">
        <v>1</v>
      </c>
    </row>
    <row r="43" spans="1:11" s="3" customFormat="1" ht="30" customHeight="1" thickBot="1">
      <c r="A43" s="116"/>
      <c r="B43" s="117"/>
      <c r="C43" s="123" t="s">
        <v>408</v>
      </c>
      <c r="D43" s="124">
        <v>4</v>
      </c>
      <c r="E43" s="174">
        <f>+E38+30</f>
        <v>43800</v>
      </c>
      <c r="F43" s="125"/>
      <c r="G43" s="176"/>
      <c r="H43" s="177"/>
      <c r="K43" s="173"/>
    </row>
    <row r="44" spans="1:11" ht="30" customHeight="1">
      <c r="A44" s="116">
        <f>+A42+1</f>
        <v>32</v>
      </c>
      <c r="B44" s="117" t="str">
        <f t="shared" si="0"/>
        <v>Tuesday</v>
      </c>
      <c r="C44" s="117" t="s">
        <v>446</v>
      </c>
      <c r="D44" s="118">
        <f>+D42+J44</f>
        <v>43634</v>
      </c>
      <c r="E44" s="169" t="s">
        <v>447</v>
      </c>
      <c r="F44" s="170"/>
      <c r="G44" s="172"/>
      <c r="H44" s="120"/>
      <c r="K44" s="173">
        <v>18</v>
      </c>
    </row>
    <row r="45" spans="1:11" ht="30" customHeight="1">
      <c r="A45" s="116">
        <f>+A44+1</f>
        <v>33</v>
      </c>
      <c r="B45" s="117" t="str">
        <f t="shared" si="0"/>
        <v>Tuesday</v>
      </c>
      <c r="C45" s="117" t="s">
        <v>448</v>
      </c>
      <c r="D45" s="118">
        <f>+D44+J45</f>
        <v>43634</v>
      </c>
      <c r="E45" s="169" t="s">
        <v>424</v>
      </c>
      <c r="F45" s="170"/>
      <c r="G45" s="172"/>
      <c r="H45" s="120"/>
      <c r="K45" s="173">
        <v>6</v>
      </c>
    </row>
    <row r="46" spans="1:11" s="3" customFormat="1" ht="30" customHeight="1" thickBot="1">
      <c r="A46" s="116"/>
      <c r="B46" s="117"/>
      <c r="C46" s="123" t="s">
        <v>408</v>
      </c>
      <c r="D46" s="124">
        <v>2</v>
      </c>
      <c r="E46" s="174">
        <f>+E43+31</f>
        <v>43831</v>
      </c>
      <c r="F46" s="125"/>
      <c r="G46" s="176"/>
      <c r="H46" s="177"/>
      <c r="K46" s="173"/>
    </row>
    <row r="47" spans="1:11" ht="30" customHeight="1">
      <c r="A47" s="116">
        <f>+A45+1</f>
        <v>34</v>
      </c>
      <c r="B47" s="117" t="str">
        <f t="shared" si="0"/>
        <v>Tuesday</v>
      </c>
      <c r="C47" s="117" t="s">
        <v>449</v>
      </c>
      <c r="D47" s="118">
        <f>+D45+J47</f>
        <v>43634</v>
      </c>
      <c r="E47" s="169" t="s">
        <v>478</v>
      </c>
      <c r="F47" s="170"/>
      <c r="G47" s="172"/>
      <c r="H47" s="120"/>
      <c r="K47" s="173">
        <v>30</v>
      </c>
    </row>
    <row r="48" spans="1:11" ht="30" customHeight="1">
      <c r="A48" s="116">
        <f>+A47+1</f>
        <v>35</v>
      </c>
      <c r="B48" s="117" t="str">
        <f t="shared" si="0"/>
        <v>Tuesday</v>
      </c>
      <c r="C48" s="117" t="s">
        <v>450</v>
      </c>
      <c r="D48" s="118">
        <f>+D47+J48</f>
        <v>43634</v>
      </c>
      <c r="E48" s="169" t="s">
        <v>451</v>
      </c>
      <c r="F48" s="170"/>
      <c r="G48" s="172"/>
      <c r="H48" s="120"/>
      <c r="K48" s="173">
        <v>7</v>
      </c>
    </row>
    <row r="49" spans="1:11" ht="30" customHeight="1">
      <c r="A49" s="116">
        <f>+A48+1</f>
        <v>36</v>
      </c>
      <c r="B49" s="117" t="str">
        <f>TEXT(D49,"dddd")</f>
        <v>Tuesday</v>
      </c>
      <c r="C49" s="117" t="s">
        <v>452</v>
      </c>
      <c r="D49" s="118">
        <f>+D48+J49</f>
        <v>43634</v>
      </c>
      <c r="E49" s="169" t="s">
        <v>453</v>
      </c>
      <c r="F49" s="170"/>
      <c r="G49" s="172"/>
      <c r="H49" s="120"/>
      <c r="K49" s="173">
        <v>4</v>
      </c>
    </row>
    <row r="50" spans="1:11" ht="30" customHeight="1">
      <c r="A50" s="116">
        <f>+A49+1</f>
        <v>37</v>
      </c>
      <c r="B50" s="117" t="str">
        <f>TEXT(D50,"dddd")</f>
        <v>Tuesday</v>
      </c>
      <c r="C50" s="117" t="s">
        <v>454</v>
      </c>
      <c r="D50" s="118">
        <f>+D49+J50</f>
        <v>43634</v>
      </c>
      <c r="E50" s="169" t="s">
        <v>455</v>
      </c>
      <c r="F50" s="170"/>
      <c r="G50" s="172"/>
      <c r="H50" s="120"/>
      <c r="K50" s="173">
        <v>2</v>
      </c>
    </row>
    <row r="51" spans="1:11" ht="30" customHeight="1">
      <c r="A51" s="116">
        <f>+A50+1</f>
        <v>38</v>
      </c>
      <c r="B51" s="117" t="str">
        <f>TEXT(D51,"dddd")</f>
        <v>Tuesday</v>
      </c>
      <c r="C51" s="117" t="s">
        <v>456</v>
      </c>
      <c r="D51" s="118">
        <f>+D50+J51</f>
        <v>43634</v>
      </c>
      <c r="E51" s="169" t="s">
        <v>457</v>
      </c>
      <c r="F51" s="170"/>
      <c r="G51" s="172"/>
      <c r="H51" s="120"/>
      <c r="K51" s="173">
        <v>4</v>
      </c>
    </row>
    <row r="52" spans="1:11" ht="30" customHeight="1">
      <c r="A52" s="116">
        <f>+A51+1</f>
        <v>39</v>
      </c>
      <c r="B52" s="117" t="str">
        <f>TEXT(D52,"dddd")</f>
        <v>Tuesday</v>
      </c>
      <c r="C52" s="117" t="s">
        <v>458</v>
      </c>
      <c r="D52" s="118">
        <f>+D51+J52</f>
        <v>43634</v>
      </c>
      <c r="E52" s="169" t="s">
        <v>459</v>
      </c>
      <c r="F52" s="170"/>
      <c r="G52" s="172"/>
      <c r="H52" s="120"/>
      <c r="K52" s="173">
        <v>3</v>
      </c>
    </row>
    <row r="53" spans="1:11" s="3" customFormat="1" ht="30" customHeight="1" thickBot="1">
      <c r="A53" s="116"/>
      <c r="B53" s="117"/>
      <c r="C53" s="123" t="s">
        <v>408</v>
      </c>
      <c r="D53" s="124">
        <v>6</v>
      </c>
      <c r="E53" s="174">
        <f>+E46+31</f>
        <v>43862</v>
      </c>
      <c r="F53" s="125"/>
      <c r="G53" s="176"/>
      <c r="H53" s="177"/>
      <c r="K53" s="173"/>
    </row>
    <row r="54" spans="1:11" ht="30" customHeight="1">
      <c r="A54" s="116">
        <f>+A52+1</f>
        <v>40</v>
      </c>
      <c r="B54" s="117" t="str">
        <f t="shared" si="0"/>
        <v>Tuesday</v>
      </c>
      <c r="C54" s="117" t="s">
        <v>460</v>
      </c>
      <c r="D54" s="118">
        <f>+D52+J54</f>
        <v>43634</v>
      </c>
      <c r="E54" s="169" t="s">
        <v>461</v>
      </c>
      <c r="F54" s="170"/>
      <c r="G54" s="172"/>
      <c r="H54" s="120"/>
      <c r="K54" s="173">
        <v>5</v>
      </c>
    </row>
    <row r="55" spans="1:11" ht="30" customHeight="1">
      <c r="A55" s="116">
        <f t="shared" ref="A55:A61" si="3">+A54+1</f>
        <v>41</v>
      </c>
      <c r="B55" s="117" t="str">
        <f t="shared" si="0"/>
        <v>Tuesday</v>
      </c>
      <c r="C55" s="117" t="s">
        <v>462</v>
      </c>
      <c r="D55" s="118">
        <f t="shared" ref="D55:D61" si="4">+D54+J55</f>
        <v>43634</v>
      </c>
      <c r="E55" s="169" t="s">
        <v>463</v>
      </c>
      <c r="F55" s="170"/>
      <c r="G55" s="172"/>
      <c r="H55" s="120"/>
      <c r="K55" s="173">
        <v>2</v>
      </c>
    </row>
    <row r="56" spans="1:11" ht="30" customHeight="1">
      <c r="A56" s="116">
        <f t="shared" si="3"/>
        <v>42</v>
      </c>
      <c r="B56" s="117" t="str">
        <f t="shared" si="0"/>
        <v>Tuesday</v>
      </c>
      <c r="C56" s="117" t="s">
        <v>464</v>
      </c>
      <c r="D56" s="118">
        <f t="shared" si="4"/>
        <v>43634</v>
      </c>
      <c r="E56" s="169" t="s">
        <v>424</v>
      </c>
      <c r="F56" s="170"/>
      <c r="G56" s="172"/>
      <c r="H56" s="120"/>
      <c r="K56" s="173">
        <v>2</v>
      </c>
    </row>
    <row r="57" spans="1:11" ht="30" customHeight="1">
      <c r="A57" s="116">
        <f t="shared" si="3"/>
        <v>43</v>
      </c>
      <c r="B57" s="117" t="str">
        <f t="shared" si="0"/>
        <v>Tuesday</v>
      </c>
      <c r="C57" s="117" t="s">
        <v>465</v>
      </c>
      <c r="D57" s="118">
        <f t="shared" si="4"/>
        <v>43634</v>
      </c>
      <c r="E57" s="169" t="s">
        <v>432</v>
      </c>
      <c r="F57" s="170"/>
      <c r="G57" s="172"/>
      <c r="H57" s="120"/>
      <c r="K57" s="173">
        <v>1</v>
      </c>
    </row>
    <row r="58" spans="1:11" ht="30" customHeight="1">
      <c r="A58" s="116">
        <f t="shared" si="3"/>
        <v>44</v>
      </c>
      <c r="B58" s="117" t="str">
        <f t="shared" si="0"/>
        <v>Tuesday</v>
      </c>
      <c r="C58" s="117" t="s">
        <v>466</v>
      </c>
      <c r="D58" s="118">
        <f t="shared" si="4"/>
        <v>43634</v>
      </c>
      <c r="E58" s="169" t="s">
        <v>432</v>
      </c>
      <c r="F58" s="170"/>
      <c r="G58" s="172"/>
      <c r="H58" s="120"/>
      <c r="K58" s="173">
        <v>1</v>
      </c>
    </row>
    <row r="59" spans="1:11" ht="30" customHeight="1">
      <c r="A59" s="116">
        <f t="shared" si="3"/>
        <v>45</v>
      </c>
      <c r="B59" s="117" t="str">
        <f t="shared" si="0"/>
        <v>Tuesday</v>
      </c>
      <c r="C59" s="117" t="s">
        <v>467</v>
      </c>
      <c r="D59" s="118">
        <f t="shared" si="4"/>
        <v>43634</v>
      </c>
      <c r="E59" s="169" t="s">
        <v>468</v>
      </c>
      <c r="F59" s="170"/>
      <c r="G59" s="172"/>
      <c r="H59" s="120"/>
      <c r="K59" s="173">
        <v>1</v>
      </c>
    </row>
    <row r="60" spans="1:11" ht="30" customHeight="1">
      <c r="A60" s="116">
        <f t="shared" si="3"/>
        <v>46</v>
      </c>
      <c r="B60" s="117" t="str">
        <f t="shared" si="0"/>
        <v>Tuesday</v>
      </c>
      <c r="C60" s="117" t="s">
        <v>469</v>
      </c>
      <c r="D60" s="118">
        <f t="shared" si="4"/>
        <v>43634</v>
      </c>
      <c r="E60" s="169" t="s">
        <v>470</v>
      </c>
      <c r="F60" s="170"/>
      <c r="G60" s="172"/>
      <c r="H60" s="120"/>
      <c r="K60" s="173">
        <v>1</v>
      </c>
    </row>
    <row r="61" spans="1:11" ht="30" customHeight="1">
      <c r="A61" s="116">
        <f t="shared" si="3"/>
        <v>47</v>
      </c>
      <c r="B61" s="117" t="str">
        <f>TEXT(D61,"dddd")</f>
        <v>Tuesday</v>
      </c>
      <c r="C61" s="117" t="s">
        <v>471</v>
      </c>
      <c r="D61" s="118">
        <f t="shared" si="4"/>
        <v>43634</v>
      </c>
      <c r="E61" s="169" t="s">
        <v>472</v>
      </c>
      <c r="F61" s="170"/>
      <c r="G61" s="172"/>
      <c r="H61" s="120"/>
      <c r="K61" s="173">
        <v>8</v>
      </c>
    </row>
    <row r="62" spans="1:11" s="3" customFormat="1" ht="30" customHeight="1" thickBot="1">
      <c r="A62" s="116"/>
      <c r="B62" s="117"/>
      <c r="C62" s="123" t="s">
        <v>408</v>
      </c>
      <c r="D62" s="124">
        <v>8</v>
      </c>
      <c r="E62" s="174">
        <f>+E53+31</f>
        <v>43893</v>
      </c>
      <c r="F62" s="125"/>
      <c r="G62" s="176"/>
      <c r="H62" s="177"/>
      <c r="K62" s="173"/>
    </row>
    <row r="63" spans="1:11" ht="30" customHeight="1">
      <c r="A63" s="116">
        <f>+A61+1</f>
        <v>48</v>
      </c>
      <c r="B63" s="117" t="str">
        <f t="shared" si="0"/>
        <v>Tuesday</v>
      </c>
      <c r="C63" s="117" t="s">
        <v>473</v>
      </c>
      <c r="D63" s="118">
        <f>+D61+J63</f>
        <v>43634</v>
      </c>
      <c r="E63" s="169" t="s">
        <v>424</v>
      </c>
      <c r="F63" s="170"/>
      <c r="G63" s="172"/>
      <c r="H63" s="120"/>
      <c r="K63" s="173">
        <v>18</v>
      </c>
    </row>
    <row r="64" spans="1:11" ht="30" customHeight="1">
      <c r="A64" s="116">
        <f>+A63+1</f>
        <v>49</v>
      </c>
      <c r="B64" s="117" t="str">
        <f t="shared" si="0"/>
        <v>Tuesday</v>
      </c>
      <c r="C64" s="117" t="s">
        <v>474</v>
      </c>
      <c r="D64" s="118">
        <f>+D63+J64</f>
        <v>43634</v>
      </c>
      <c r="E64" s="169" t="s">
        <v>475</v>
      </c>
      <c r="F64" s="170"/>
      <c r="G64" s="172"/>
      <c r="H64" s="120"/>
      <c r="K64" s="173">
        <v>6</v>
      </c>
    </row>
    <row r="65" spans="1:11" s="3" customFormat="1" ht="30" customHeight="1" thickBot="1">
      <c r="A65" s="116"/>
      <c r="B65" s="117"/>
      <c r="C65" s="123" t="s">
        <v>408</v>
      </c>
      <c r="D65" s="124">
        <v>2</v>
      </c>
      <c r="E65" s="174">
        <f>+E62+31</f>
        <v>43924</v>
      </c>
      <c r="F65" s="125"/>
      <c r="G65" s="176"/>
      <c r="H65" s="177"/>
      <c r="K65" s="173"/>
    </row>
    <row r="66" spans="1:11" s="3" customFormat="1" ht="30" customHeight="1">
      <c r="A66" s="116">
        <f>+A64+1</f>
        <v>50</v>
      </c>
      <c r="B66" s="117" t="str">
        <f t="shared" si="0"/>
        <v>Tuesday</v>
      </c>
      <c r="C66" s="117" t="s">
        <v>477</v>
      </c>
      <c r="D66" s="118">
        <f>+D64+J66</f>
        <v>43634</v>
      </c>
      <c r="E66" s="169" t="s">
        <v>424</v>
      </c>
      <c r="F66" s="170"/>
      <c r="G66" s="179"/>
      <c r="H66" s="122"/>
      <c r="K66" s="173">
        <v>23</v>
      </c>
    </row>
    <row r="67" spans="1:11" ht="30" customHeight="1">
      <c r="A67" s="116">
        <f>+A66+1</f>
        <v>51</v>
      </c>
      <c r="B67" s="117" t="str">
        <f t="shared" si="0"/>
        <v>Tuesday</v>
      </c>
      <c r="C67" s="117" t="s">
        <v>486</v>
      </c>
      <c r="D67" s="118">
        <f>+D66+J67</f>
        <v>43634</v>
      </c>
      <c r="E67" s="169" t="s">
        <v>487</v>
      </c>
      <c r="F67" s="170"/>
      <c r="G67" s="172"/>
      <c r="H67" s="120"/>
      <c r="K67" s="173">
        <v>4</v>
      </c>
    </row>
    <row r="68" spans="1:11" s="3" customFormat="1" ht="30" customHeight="1">
      <c r="A68" s="116">
        <f>+A67+1</f>
        <v>52</v>
      </c>
      <c r="B68" s="117" t="str">
        <f t="shared" si="0"/>
        <v>Tuesday</v>
      </c>
      <c r="C68" s="117" t="s">
        <v>559</v>
      </c>
      <c r="D68" s="118">
        <f>+D67+J68</f>
        <v>43634</v>
      </c>
      <c r="E68" s="169" t="s">
        <v>488</v>
      </c>
      <c r="F68" s="170"/>
      <c r="G68" s="179"/>
      <c r="H68" s="122"/>
      <c r="K68" s="173">
        <v>3</v>
      </c>
    </row>
    <row r="69" spans="1:11" s="3" customFormat="1" ht="30" customHeight="1">
      <c r="A69" s="116">
        <f>+A68+1</f>
        <v>53</v>
      </c>
      <c r="B69" s="117" t="str">
        <f>TEXT(D69,"dddd")</f>
        <v>Tuesday</v>
      </c>
      <c r="C69" s="117" t="s">
        <v>560</v>
      </c>
      <c r="D69" s="118">
        <f>+D68+J69</f>
        <v>43634</v>
      </c>
      <c r="E69" s="169" t="s">
        <v>561</v>
      </c>
      <c r="F69" s="170"/>
      <c r="G69" s="179"/>
      <c r="H69" s="122"/>
      <c r="K69" s="173">
        <v>8</v>
      </c>
    </row>
    <row r="70" spans="1:11" s="3" customFormat="1" ht="30" customHeight="1" thickBot="1">
      <c r="A70" s="116"/>
      <c r="B70" s="117"/>
      <c r="C70" s="117" t="s">
        <v>408</v>
      </c>
      <c r="D70" s="124">
        <v>4</v>
      </c>
      <c r="E70" s="174">
        <f>+E65+31</f>
        <v>43955</v>
      </c>
      <c r="F70" s="125"/>
      <c r="G70" s="176"/>
      <c r="H70" s="177"/>
      <c r="K70" s="173"/>
    </row>
    <row r="71" spans="1:11" s="3" customFormat="1" ht="35.25" customHeight="1" thickBot="1">
      <c r="A71" s="108"/>
      <c r="B71" s="109"/>
      <c r="C71" s="117"/>
      <c r="D71" s="110"/>
      <c r="E71" s="180"/>
      <c r="F71" s="111"/>
      <c r="G71" s="181"/>
      <c r="H71" s="112"/>
    </row>
    <row r="72" spans="1:11" s="3" customFormat="1" ht="42.75" customHeight="1" thickBot="1">
      <c r="A72" s="537"/>
      <c r="B72" s="538"/>
      <c r="C72" s="117" t="s">
        <v>408</v>
      </c>
      <c r="D72" s="124">
        <f>+A69</f>
        <v>53</v>
      </c>
      <c r="E72" s="174" t="s">
        <v>476</v>
      </c>
      <c r="F72" s="182">
        <f>+F8+F13+F17+F22+F25+F38+F43+F46+F53+F62+F65+F70</f>
        <v>0</v>
      </c>
      <c r="G72" s="183">
        <v>12</v>
      </c>
      <c r="H72" s="184" t="s">
        <v>562</v>
      </c>
    </row>
    <row r="73" spans="1:11" ht="52.5" customHeight="1" thickBot="1">
      <c r="A73" s="515" t="s">
        <v>563</v>
      </c>
      <c r="B73" s="516"/>
      <c r="C73" s="516"/>
      <c r="D73" s="516"/>
      <c r="E73" s="516"/>
      <c r="F73" s="516"/>
      <c r="G73" s="516"/>
      <c r="H73" s="517"/>
    </row>
    <row r="74" spans="1:11" ht="32.25" customHeight="1" thickBot="1">
      <c r="A74" s="518" t="s">
        <v>564</v>
      </c>
      <c r="B74" s="519"/>
      <c r="C74" s="519"/>
      <c r="D74" s="519"/>
      <c r="E74" s="519"/>
      <c r="F74" s="519"/>
      <c r="G74" s="519"/>
      <c r="H74" s="520"/>
    </row>
    <row r="75" spans="1:11" ht="30" customHeight="1" thickBot="1">
      <c r="A75" s="518" t="s">
        <v>489</v>
      </c>
      <c r="B75" s="519"/>
      <c r="C75" s="519"/>
      <c r="D75" s="519"/>
      <c r="E75" s="519"/>
      <c r="F75" s="519"/>
      <c r="G75" s="519"/>
      <c r="H75" s="520"/>
    </row>
    <row r="77" spans="1:11" ht="30" customHeight="1">
      <c r="F77" s="185"/>
    </row>
  </sheetData>
  <mergeCells count="9">
    <mergeCell ref="A73:H73"/>
    <mergeCell ref="A74:H74"/>
    <mergeCell ref="A75:H75"/>
    <mergeCell ref="A1:H1"/>
    <mergeCell ref="A2:H2"/>
    <mergeCell ref="A3:E4"/>
    <mergeCell ref="F3:F4"/>
    <mergeCell ref="G3:H4"/>
    <mergeCell ref="A72:B72"/>
  </mergeCells>
  <pageMargins left="0.74803149606299213" right="0.15748031496062992" top="0.15748031496062992" bottom="0.15748031496062992" header="0.31496062992125984" footer="0.31496062992125984"/>
  <pageSetup paperSize="9" scale="39" orientation="portrait" r:id="rId1"/>
</worksheet>
</file>

<file path=xl/worksheets/sheet16.xml><?xml version="1.0" encoding="utf-8"?>
<worksheet xmlns="http://schemas.openxmlformats.org/spreadsheetml/2006/main" xmlns:r="http://schemas.openxmlformats.org/officeDocument/2006/relationships">
  <sheetPr>
    <pageSetUpPr fitToPage="1"/>
  </sheetPr>
  <dimension ref="A1:J76"/>
  <sheetViews>
    <sheetView zoomScale="70" zoomScaleNormal="70" workbookViewId="0">
      <selection sqref="A1:H74"/>
    </sheetView>
  </sheetViews>
  <sheetFormatPr defaultColWidth="8.7109375" defaultRowHeight="30" customHeight="1"/>
  <cols>
    <col min="1" max="1" width="6.42578125" style="113" customWidth="1"/>
    <col min="2" max="2" width="16.7109375" style="113" customWidth="1"/>
    <col min="3" max="3" width="17.85546875" style="12" customWidth="1"/>
    <col min="4" max="4" width="19.140625" style="46" customWidth="1"/>
    <col min="5" max="5" width="50" style="46" customWidth="1"/>
    <col min="6" max="6" width="31.28515625" style="60" customWidth="1"/>
    <col min="7" max="7" width="27" style="12" customWidth="1"/>
    <col min="8" max="8" width="25.42578125" style="60" customWidth="1"/>
    <col min="9" max="9" width="8.28515625" style="60" customWidth="1"/>
    <col min="10" max="10" width="6.5703125" style="60" hidden="1" customWidth="1"/>
    <col min="11" max="16384" width="8.7109375" style="60"/>
  </cols>
  <sheetData>
    <row r="1" spans="1:10" ht="42" customHeight="1" thickBot="1">
      <c r="A1" s="521" t="s">
        <v>574</v>
      </c>
      <c r="B1" s="522"/>
      <c r="C1" s="522"/>
      <c r="D1" s="522"/>
      <c r="E1" s="522"/>
      <c r="F1" s="522"/>
      <c r="G1" s="522"/>
      <c r="H1" s="523"/>
    </row>
    <row r="2" spans="1:10" ht="30" customHeight="1">
      <c r="A2" s="527" t="s">
        <v>132</v>
      </c>
      <c r="B2" s="528"/>
      <c r="C2" s="528"/>
      <c r="D2" s="528"/>
      <c r="E2" s="528"/>
      <c r="F2" s="531" t="s">
        <v>550</v>
      </c>
      <c r="G2" s="533" t="s">
        <v>133</v>
      </c>
      <c r="H2" s="534"/>
    </row>
    <row r="3" spans="1:10" ht="30" customHeight="1" thickBot="1">
      <c r="A3" s="529"/>
      <c r="B3" s="530"/>
      <c r="C3" s="530"/>
      <c r="D3" s="530"/>
      <c r="E3" s="530"/>
      <c r="F3" s="532"/>
      <c r="G3" s="535"/>
      <c r="H3" s="536"/>
    </row>
    <row r="4" spans="1:10" ht="30" customHeight="1" thickBot="1">
      <c r="A4" s="163" t="s">
        <v>141</v>
      </c>
      <c r="B4" s="164" t="s">
        <v>484</v>
      </c>
      <c r="C4" s="164" t="s">
        <v>401</v>
      </c>
      <c r="D4" s="164" t="s">
        <v>485</v>
      </c>
      <c r="E4" s="306" t="s">
        <v>402</v>
      </c>
      <c r="F4" s="166" t="s">
        <v>480</v>
      </c>
      <c r="G4" s="167" t="s">
        <v>481</v>
      </c>
      <c r="H4" s="168" t="s">
        <v>129</v>
      </c>
    </row>
    <row r="5" spans="1:10" s="3" customFormat="1" ht="30" customHeight="1">
      <c r="A5" s="116">
        <f>+A68+1</f>
        <v>10</v>
      </c>
      <c r="B5" s="117" t="str">
        <f>TEXT(D5,"dddd")</f>
        <v>Saturday</v>
      </c>
      <c r="C5" s="117" t="s">
        <v>482</v>
      </c>
      <c r="D5" s="118">
        <v>43708</v>
      </c>
      <c r="E5" s="305" t="s">
        <v>483</v>
      </c>
      <c r="F5" s="170"/>
      <c r="G5" s="179"/>
      <c r="H5" s="122"/>
      <c r="J5" s="173">
        <f>16-1</f>
        <v>15</v>
      </c>
    </row>
    <row r="6" spans="1:10" ht="30" customHeight="1">
      <c r="A6" s="116">
        <f>+A5+1</f>
        <v>11</v>
      </c>
      <c r="B6" s="117" t="str">
        <f>TEXT(D6,"dddd")</f>
        <v>Saturday</v>
      </c>
      <c r="C6" s="117" t="s">
        <v>418</v>
      </c>
      <c r="D6" s="118">
        <f>+D5+J6</f>
        <v>43722</v>
      </c>
      <c r="E6" s="305" t="s">
        <v>552</v>
      </c>
      <c r="F6" s="170"/>
      <c r="G6" s="172"/>
      <c r="H6" s="120"/>
      <c r="J6" s="173">
        <f>14</f>
        <v>14</v>
      </c>
    </row>
    <row r="7" spans="1:10" ht="30" customHeight="1">
      <c r="A7" s="116">
        <f>+A6+1</f>
        <v>12</v>
      </c>
      <c r="B7" s="117" t="str">
        <f>TEXT(D7,"dddd")</f>
        <v>Monday</v>
      </c>
      <c r="C7" s="117" t="s">
        <v>419</v>
      </c>
      <c r="D7" s="118">
        <f>+D6+J7</f>
        <v>43724</v>
      </c>
      <c r="E7" s="305" t="s">
        <v>420</v>
      </c>
      <c r="F7" s="170"/>
      <c r="G7" s="172"/>
      <c r="H7" s="120"/>
      <c r="J7" s="173">
        <v>2</v>
      </c>
    </row>
    <row r="8" spans="1:10" ht="30" customHeight="1">
      <c r="A8" s="116">
        <f>+A7+1</f>
        <v>13</v>
      </c>
      <c r="B8" s="117" t="str">
        <f>TEXT(D8,"dddd")</f>
        <v>Wednesday</v>
      </c>
      <c r="C8" s="117" t="s">
        <v>421</v>
      </c>
      <c r="D8" s="118">
        <f>+D6+J8</f>
        <v>43733</v>
      </c>
      <c r="E8" s="305" t="s">
        <v>422</v>
      </c>
      <c r="F8" s="170"/>
      <c r="G8" s="172"/>
      <c r="H8" s="120"/>
      <c r="J8" s="173">
        <v>11</v>
      </c>
    </row>
    <row r="9" spans="1:10" s="3" customFormat="1" ht="30" customHeight="1" thickBot="1">
      <c r="A9" s="116"/>
      <c r="B9" s="117"/>
      <c r="C9" s="123" t="s">
        <v>408</v>
      </c>
      <c r="D9" s="124">
        <v>4</v>
      </c>
      <c r="E9" s="174">
        <f>+E69+31</f>
        <v>43709</v>
      </c>
      <c r="F9" s="175"/>
      <c r="G9" s="176"/>
      <c r="H9" s="177"/>
      <c r="J9" s="173"/>
    </row>
    <row r="10" spans="1:10" ht="30" customHeight="1">
      <c r="A10" s="116">
        <f>+A8+1</f>
        <v>14</v>
      </c>
      <c r="B10" s="117" t="str">
        <f>TEXT(D10,"dddd")</f>
        <v>Monday</v>
      </c>
      <c r="C10" s="117" t="s">
        <v>423</v>
      </c>
      <c r="D10" s="118">
        <f>+D8+J10</f>
        <v>43752</v>
      </c>
      <c r="E10" s="305" t="s">
        <v>424</v>
      </c>
      <c r="F10" s="170"/>
      <c r="G10" s="172"/>
      <c r="H10" s="120"/>
      <c r="J10" s="173">
        <v>19</v>
      </c>
    </row>
    <row r="11" spans="1:10" ht="30" customHeight="1">
      <c r="A11" s="116">
        <f>+A10+1</f>
        <v>15</v>
      </c>
      <c r="B11" s="117" t="str">
        <f>TEXT(D11,"dddd")</f>
        <v>Saturday</v>
      </c>
      <c r="C11" s="117" t="s">
        <v>425</v>
      </c>
      <c r="D11" s="118">
        <f>+D10+J11</f>
        <v>43764</v>
      </c>
      <c r="E11" s="305" t="s">
        <v>426</v>
      </c>
      <c r="F11" s="170"/>
      <c r="G11" s="172"/>
      <c r="H11" s="120"/>
      <c r="J11" s="173">
        <v>12</v>
      </c>
    </row>
    <row r="12" spans="1:10" s="3" customFormat="1" ht="30" customHeight="1" thickBot="1">
      <c r="A12" s="116"/>
      <c r="B12" s="117"/>
      <c r="C12" s="123" t="s">
        <v>408</v>
      </c>
      <c r="D12" s="124">
        <v>2</v>
      </c>
      <c r="E12" s="174">
        <f>+E9+30</f>
        <v>43739</v>
      </c>
      <c r="F12" s="175"/>
      <c r="G12" s="176"/>
      <c r="H12" s="177"/>
      <c r="J12" s="173"/>
    </row>
    <row r="13" spans="1:10" ht="30" customHeight="1">
      <c r="A13" s="116">
        <f>+A11+1</f>
        <v>16</v>
      </c>
      <c r="B13" s="117" t="str">
        <f t="shared" ref="B13:B24" si="0">TEXT(D13,"dddd")</f>
        <v>Wednesday</v>
      </c>
      <c r="C13" s="117" t="s">
        <v>427</v>
      </c>
      <c r="D13" s="118">
        <f>+D10+J13</f>
        <v>43775</v>
      </c>
      <c r="E13" s="305" t="s">
        <v>428</v>
      </c>
      <c r="F13" s="170"/>
      <c r="G13" s="172"/>
      <c r="H13" s="120"/>
      <c r="J13" s="173">
        <v>23</v>
      </c>
    </row>
    <row r="14" spans="1:10" ht="30" customHeight="1">
      <c r="A14" s="116">
        <f t="shared" ref="A14:A24" si="1">+A13+1</f>
        <v>17</v>
      </c>
      <c r="B14" s="117" t="str">
        <f t="shared" si="0"/>
        <v>Friday</v>
      </c>
      <c r="C14" s="117" t="s">
        <v>429</v>
      </c>
      <c r="D14" s="118">
        <f>+D11+J14</f>
        <v>43777</v>
      </c>
      <c r="E14" s="305" t="s">
        <v>430</v>
      </c>
      <c r="F14" s="170"/>
      <c r="G14" s="172"/>
      <c r="H14" s="120"/>
      <c r="J14" s="173">
        <v>13</v>
      </c>
    </row>
    <row r="15" spans="1:10" ht="30" customHeight="1">
      <c r="A15" s="116">
        <f t="shared" si="1"/>
        <v>18</v>
      </c>
      <c r="B15" s="117" t="str">
        <f t="shared" si="0"/>
        <v>Sunday</v>
      </c>
      <c r="C15" s="117" t="s">
        <v>431</v>
      </c>
      <c r="D15" s="118">
        <f t="shared" ref="D15:D24" si="2">+D14+J15</f>
        <v>43779</v>
      </c>
      <c r="E15" s="305" t="s">
        <v>432</v>
      </c>
      <c r="F15" s="170"/>
      <c r="G15" s="172"/>
      <c r="H15" s="120"/>
      <c r="J15" s="173">
        <v>2</v>
      </c>
    </row>
    <row r="16" spans="1:10" ht="30" customHeight="1">
      <c r="A16" s="116">
        <f t="shared" si="1"/>
        <v>19</v>
      </c>
      <c r="B16" s="117" t="str">
        <f t="shared" si="0"/>
        <v>Monday</v>
      </c>
      <c r="C16" s="117" t="s">
        <v>433</v>
      </c>
      <c r="D16" s="118">
        <f t="shared" si="2"/>
        <v>43780</v>
      </c>
      <c r="E16" s="305" t="s">
        <v>432</v>
      </c>
      <c r="F16" s="170"/>
      <c r="G16" s="172"/>
      <c r="H16" s="120"/>
      <c r="J16" s="173">
        <v>1</v>
      </c>
    </row>
    <row r="17" spans="1:10" ht="30" customHeight="1">
      <c r="A17" s="116">
        <f t="shared" si="1"/>
        <v>20</v>
      </c>
      <c r="B17" s="117" t="str">
        <f t="shared" si="0"/>
        <v>Tuesday</v>
      </c>
      <c r="C17" s="117" t="s">
        <v>434</v>
      </c>
      <c r="D17" s="118">
        <f t="shared" si="2"/>
        <v>43781</v>
      </c>
      <c r="E17" s="305" t="s">
        <v>553</v>
      </c>
      <c r="F17" s="170"/>
      <c r="G17" s="172"/>
      <c r="H17" s="120"/>
      <c r="J17" s="173">
        <v>1</v>
      </c>
    </row>
    <row r="18" spans="1:10" ht="30" customHeight="1">
      <c r="A18" s="116">
        <f t="shared" si="1"/>
        <v>21</v>
      </c>
      <c r="B18" s="117" t="str">
        <f t="shared" si="0"/>
        <v>Wednesday</v>
      </c>
      <c r="C18" s="117" t="s">
        <v>435</v>
      </c>
      <c r="D18" s="118">
        <f t="shared" si="2"/>
        <v>43782</v>
      </c>
      <c r="E18" s="305" t="s">
        <v>436</v>
      </c>
      <c r="F18" s="170"/>
      <c r="G18" s="172"/>
      <c r="H18" s="120"/>
      <c r="J18" s="173">
        <v>1</v>
      </c>
    </row>
    <row r="19" spans="1:10" ht="30" customHeight="1">
      <c r="A19" s="116">
        <f t="shared" si="1"/>
        <v>22</v>
      </c>
      <c r="B19" s="117" t="str">
        <f t="shared" si="0"/>
        <v>Thursday</v>
      </c>
      <c r="C19" s="117" t="s">
        <v>554</v>
      </c>
      <c r="D19" s="118">
        <f t="shared" si="2"/>
        <v>43783</v>
      </c>
      <c r="E19" s="305" t="s">
        <v>437</v>
      </c>
      <c r="F19" s="170"/>
      <c r="G19" s="172"/>
      <c r="H19" s="120"/>
      <c r="J19" s="173">
        <v>1</v>
      </c>
    </row>
    <row r="20" spans="1:10" ht="30" customHeight="1">
      <c r="A20" s="116">
        <f t="shared" si="1"/>
        <v>23</v>
      </c>
      <c r="B20" s="117" t="str">
        <f t="shared" si="0"/>
        <v>Saturday</v>
      </c>
      <c r="C20" s="117" t="s">
        <v>555</v>
      </c>
      <c r="D20" s="118">
        <f t="shared" si="2"/>
        <v>43785</v>
      </c>
      <c r="E20" s="305" t="s">
        <v>437</v>
      </c>
      <c r="F20" s="170"/>
      <c r="G20" s="172"/>
      <c r="H20" s="120"/>
      <c r="J20" s="173">
        <v>2</v>
      </c>
    </row>
    <row r="21" spans="1:10" ht="30" customHeight="1">
      <c r="A21" s="116">
        <f t="shared" si="1"/>
        <v>24</v>
      </c>
      <c r="B21" s="117" t="str">
        <f t="shared" si="0"/>
        <v>Thursday</v>
      </c>
      <c r="C21" s="117" t="s">
        <v>556</v>
      </c>
      <c r="D21" s="118">
        <f t="shared" si="2"/>
        <v>43790</v>
      </c>
      <c r="E21" s="305" t="s">
        <v>437</v>
      </c>
      <c r="F21" s="170"/>
      <c r="G21" s="172"/>
      <c r="H21" s="120"/>
      <c r="J21" s="173">
        <v>5</v>
      </c>
    </row>
    <row r="22" spans="1:10" ht="30" customHeight="1">
      <c r="A22" s="116">
        <f t="shared" si="1"/>
        <v>25</v>
      </c>
      <c r="B22" s="117" t="str">
        <f t="shared" si="0"/>
        <v>Saturday</v>
      </c>
      <c r="C22" s="117" t="s">
        <v>557</v>
      </c>
      <c r="D22" s="118">
        <f t="shared" si="2"/>
        <v>43792</v>
      </c>
      <c r="E22" s="305" t="s">
        <v>437</v>
      </c>
      <c r="F22" s="170"/>
      <c r="G22" s="172"/>
      <c r="H22" s="120"/>
      <c r="J22" s="173">
        <v>2</v>
      </c>
    </row>
    <row r="23" spans="1:10" ht="30" customHeight="1">
      <c r="A23" s="116">
        <f t="shared" si="1"/>
        <v>26</v>
      </c>
      <c r="B23" s="117" t="str">
        <f t="shared" si="0"/>
        <v>Thursday</v>
      </c>
      <c r="C23" s="117" t="s">
        <v>558</v>
      </c>
      <c r="D23" s="118">
        <f t="shared" si="2"/>
        <v>43797</v>
      </c>
      <c r="E23" s="305" t="s">
        <v>437</v>
      </c>
      <c r="F23" s="170"/>
      <c r="G23" s="172"/>
      <c r="H23" s="120"/>
      <c r="J23" s="173">
        <v>5</v>
      </c>
    </row>
    <row r="24" spans="1:10" ht="30" customHeight="1">
      <c r="A24" s="116">
        <f t="shared" si="1"/>
        <v>27</v>
      </c>
      <c r="B24" s="117" t="str">
        <f t="shared" si="0"/>
        <v>Saturday</v>
      </c>
      <c r="C24" s="117" t="s">
        <v>438</v>
      </c>
      <c r="D24" s="118">
        <f t="shared" si="2"/>
        <v>43799</v>
      </c>
      <c r="E24" s="305" t="s">
        <v>437</v>
      </c>
      <c r="F24" s="170"/>
      <c r="G24" s="172"/>
      <c r="H24" s="120"/>
      <c r="J24" s="173">
        <v>2</v>
      </c>
    </row>
    <row r="25" spans="1:10" s="3" customFormat="1" ht="30" customHeight="1" thickBot="1">
      <c r="A25" s="116"/>
      <c r="B25" s="117"/>
      <c r="C25" s="123" t="s">
        <v>408</v>
      </c>
      <c r="D25" s="124">
        <v>12</v>
      </c>
      <c r="E25" s="174">
        <f>+E12+31</f>
        <v>43770</v>
      </c>
      <c r="F25" s="125"/>
      <c r="G25" s="176"/>
      <c r="H25" s="177"/>
      <c r="J25" s="173"/>
    </row>
    <row r="26" spans="1:10" ht="30" customHeight="1">
      <c r="A26" s="116">
        <f>+A24+1</f>
        <v>28</v>
      </c>
      <c r="B26" s="117" t="str">
        <f>TEXT(D26,"dddd")</f>
        <v>Saturday</v>
      </c>
      <c r="C26" s="117" t="s">
        <v>439</v>
      </c>
      <c r="D26" s="118">
        <f>+D24+J26</f>
        <v>43806</v>
      </c>
      <c r="E26" s="305" t="s">
        <v>440</v>
      </c>
      <c r="F26" s="170"/>
      <c r="G26" s="172"/>
      <c r="H26" s="120"/>
      <c r="J26" s="173">
        <v>7</v>
      </c>
    </row>
    <row r="27" spans="1:10" ht="30" customHeight="1">
      <c r="A27" s="116">
        <f>+A26+1</f>
        <v>29</v>
      </c>
      <c r="B27" s="117" t="str">
        <f>TEXT(D27,"dddd")</f>
        <v>Thursday</v>
      </c>
      <c r="C27" s="117" t="s">
        <v>441</v>
      </c>
      <c r="D27" s="118">
        <f>+D26+J27</f>
        <v>43811</v>
      </c>
      <c r="E27" s="305" t="s">
        <v>424</v>
      </c>
      <c r="F27" s="170"/>
      <c r="G27" s="172"/>
      <c r="H27" s="120"/>
      <c r="J27" s="173">
        <v>5</v>
      </c>
    </row>
    <row r="28" spans="1:10" ht="30" customHeight="1">
      <c r="A28" s="116">
        <f>+A27+1</f>
        <v>30</v>
      </c>
      <c r="B28" s="117" t="str">
        <f>TEXT(D28,"dddd")</f>
        <v>Monday</v>
      </c>
      <c r="C28" s="117" t="s">
        <v>442</v>
      </c>
      <c r="D28" s="118">
        <f>+D27+J28</f>
        <v>43815</v>
      </c>
      <c r="E28" s="305" t="s">
        <v>443</v>
      </c>
      <c r="F28" s="170"/>
      <c r="G28" s="172"/>
      <c r="H28" s="120"/>
      <c r="J28" s="173">
        <v>4</v>
      </c>
    </row>
    <row r="29" spans="1:10" ht="30" customHeight="1">
      <c r="A29" s="116">
        <f>+A28+1</f>
        <v>31</v>
      </c>
      <c r="B29" s="117" t="str">
        <f>TEXT(D29,"dddd")</f>
        <v>Tuesday</v>
      </c>
      <c r="C29" s="117" t="s">
        <v>444</v>
      </c>
      <c r="D29" s="118">
        <f>+D28+J29</f>
        <v>43816</v>
      </c>
      <c r="E29" s="305" t="s">
        <v>445</v>
      </c>
      <c r="F29" s="170"/>
      <c r="G29" s="172"/>
      <c r="H29" s="120"/>
      <c r="J29" s="173">
        <v>1</v>
      </c>
    </row>
    <row r="30" spans="1:10" s="3" customFormat="1" ht="30" customHeight="1" thickBot="1">
      <c r="A30" s="116"/>
      <c r="B30" s="117"/>
      <c r="C30" s="123" t="s">
        <v>408</v>
      </c>
      <c r="D30" s="124">
        <v>4</v>
      </c>
      <c r="E30" s="174">
        <f>+E25+30</f>
        <v>43800</v>
      </c>
      <c r="F30" s="125"/>
      <c r="G30" s="176"/>
      <c r="H30" s="177"/>
      <c r="J30" s="173"/>
    </row>
    <row r="31" spans="1:10" ht="30" customHeight="1">
      <c r="A31" s="116">
        <f>+A29+1</f>
        <v>32</v>
      </c>
      <c r="B31" s="117" t="str">
        <f>TEXT(D31,"dddd")</f>
        <v>Saturday</v>
      </c>
      <c r="C31" s="117" t="s">
        <v>446</v>
      </c>
      <c r="D31" s="118">
        <f>+D29+J31</f>
        <v>43834</v>
      </c>
      <c r="E31" s="305" t="s">
        <v>447</v>
      </c>
      <c r="F31" s="170"/>
      <c r="G31" s="172"/>
      <c r="H31" s="120"/>
      <c r="J31" s="173">
        <v>18</v>
      </c>
    </row>
    <row r="32" spans="1:10" ht="30" customHeight="1">
      <c r="A32" s="116">
        <f>+A31+1</f>
        <v>33</v>
      </c>
      <c r="B32" s="117" t="str">
        <f>TEXT(D32,"dddd")</f>
        <v>Friday</v>
      </c>
      <c r="C32" s="117" t="s">
        <v>448</v>
      </c>
      <c r="D32" s="118">
        <f>+D31+J32</f>
        <v>43840</v>
      </c>
      <c r="E32" s="305" t="s">
        <v>424</v>
      </c>
      <c r="F32" s="170"/>
      <c r="G32" s="172"/>
      <c r="H32" s="120"/>
      <c r="J32" s="173">
        <v>6</v>
      </c>
    </row>
    <row r="33" spans="1:10" s="3" customFormat="1" ht="30" customHeight="1" thickBot="1">
      <c r="A33" s="116"/>
      <c r="B33" s="117"/>
      <c r="C33" s="123" t="s">
        <v>408</v>
      </c>
      <c r="D33" s="124">
        <v>2</v>
      </c>
      <c r="E33" s="174">
        <f>+E30+31</f>
        <v>43831</v>
      </c>
      <c r="F33" s="125"/>
      <c r="G33" s="176"/>
      <c r="H33" s="177"/>
      <c r="J33" s="173"/>
    </row>
    <row r="34" spans="1:10" ht="30" customHeight="1">
      <c r="A34" s="116">
        <f>+A32+1</f>
        <v>34</v>
      </c>
      <c r="B34" s="117" t="str">
        <f t="shared" ref="B34:B39" si="3">TEXT(D34,"dddd")</f>
        <v>Sunday</v>
      </c>
      <c r="C34" s="117" t="s">
        <v>449</v>
      </c>
      <c r="D34" s="118">
        <f>+D32+J34</f>
        <v>43870</v>
      </c>
      <c r="E34" s="305" t="s">
        <v>478</v>
      </c>
      <c r="F34" s="170"/>
      <c r="G34" s="172"/>
      <c r="H34" s="120"/>
      <c r="J34" s="173">
        <v>30</v>
      </c>
    </row>
    <row r="35" spans="1:10" ht="30" customHeight="1">
      <c r="A35" s="116">
        <f>+A34+1</f>
        <v>35</v>
      </c>
      <c r="B35" s="117" t="str">
        <f t="shared" si="3"/>
        <v>Sunday</v>
      </c>
      <c r="C35" s="117" t="s">
        <v>450</v>
      </c>
      <c r="D35" s="118">
        <f>+D34+J35</f>
        <v>43877</v>
      </c>
      <c r="E35" s="305" t="s">
        <v>451</v>
      </c>
      <c r="F35" s="170"/>
      <c r="G35" s="172"/>
      <c r="H35" s="120"/>
      <c r="J35" s="173">
        <v>7</v>
      </c>
    </row>
    <row r="36" spans="1:10" ht="30" customHeight="1">
      <c r="A36" s="116">
        <f>+A35+1</f>
        <v>36</v>
      </c>
      <c r="B36" s="117" t="str">
        <f t="shared" si="3"/>
        <v>Thursday</v>
      </c>
      <c r="C36" s="117" t="s">
        <v>452</v>
      </c>
      <c r="D36" s="118">
        <f>+D35+J36</f>
        <v>43881</v>
      </c>
      <c r="E36" s="305" t="s">
        <v>453</v>
      </c>
      <c r="F36" s="170"/>
      <c r="G36" s="172"/>
      <c r="H36" s="120"/>
      <c r="J36" s="173">
        <v>4</v>
      </c>
    </row>
    <row r="37" spans="1:10" ht="30" customHeight="1">
      <c r="A37" s="116">
        <f>+A36+1</f>
        <v>37</v>
      </c>
      <c r="B37" s="117" t="str">
        <f t="shared" si="3"/>
        <v>Saturday</v>
      </c>
      <c r="C37" s="117" t="s">
        <v>454</v>
      </c>
      <c r="D37" s="118">
        <f>+D36+J37</f>
        <v>43883</v>
      </c>
      <c r="E37" s="305" t="s">
        <v>455</v>
      </c>
      <c r="F37" s="170"/>
      <c r="G37" s="172"/>
      <c r="H37" s="120"/>
      <c r="J37" s="173">
        <v>2</v>
      </c>
    </row>
    <row r="38" spans="1:10" ht="30" customHeight="1">
      <c r="A38" s="116">
        <f>+A37+1</f>
        <v>38</v>
      </c>
      <c r="B38" s="117" t="str">
        <f t="shared" si="3"/>
        <v>Wednesday</v>
      </c>
      <c r="C38" s="117" t="s">
        <v>456</v>
      </c>
      <c r="D38" s="118">
        <f>+D37+J38</f>
        <v>43887</v>
      </c>
      <c r="E38" s="305" t="s">
        <v>457</v>
      </c>
      <c r="F38" s="170"/>
      <c r="G38" s="172"/>
      <c r="H38" s="120"/>
      <c r="J38" s="173">
        <v>4</v>
      </c>
    </row>
    <row r="39" spans="1:10" ht="30" customHeight="1">
      <c r="A39" s="116">
        <f>+A38+1</f>
        <v>39</v>
      </c>
      <c r="B39" s="117" t="str">
        <f t="shared" si="3"/>
        <v>Saturday</v>
      </c>
      <c r="C39" s="117" t="s">
        <v>458</v>
      </c>
      <c r="D39" s="118">
        <f>+D38+J39</f>
        <v>43890</v>
      </c>
      <c r="E39" s="305" t="s">
        <v>459</v>
      </c>
      <c r="F39" s="170"/>
      <c r="G39" s="172"/>
      <c r="H39" s="120"/>
      <c r="J39" s="173">
        <v>3</v>
      </c>
    </row>
    <row r="40" spans="1:10" s="3" customFormat="1" ht="30" customHeight="1" thickBot="1">
      <c r="A40" s="116"/>
      <c r="B40" s="117"/>
      <c r="C40" s="123" t="s">
        <v>408</v>
      </c>
      <c r="D40" s="124">
        <v>6</v>
      </c>
      <c r="E40" s="174">
        <f>+E33+31</f>
        <v>43862</v>
      </c>
      <c r="F40" s="125"/>
      <c r="G40" s="176"/>
      <c r="H40" s="177"/>
      <c r="J40" s="173"/>
    </row>
    <row r="41" spans="1:10" ht="30" customHeight="1">
      <c r="A41" s="116">
        <f>+A39+1</f>
        <v>40</v>
      </c>
      <c r="B41" s="117" t="str">
        <f t="shared" ref="B41:B48" si="4">TEXT(D41,"dddd")</f>
        <v>Thursday</v>
      </c>
      <c r="C41" s="117" t="s">
        <v>460</v>
      </c>
      <c r="D41" s="118">
        <f>+D39+J41</f>
        <v>43895</v>
      </c>
      <c r="E41" s="305" t="s">
        <v>461</v>
      </c>
      <c r="F41" s="170"/>
      <c r="G41" s="172"/>
      <c r="H41" s="120"/>
      <c r="J41" s="173">
        <v>5</v>
      </c>
    </row>
    <row r="42" spans="1:10" ht="30" customHeight="1">
      <c r="A42" s="116">
        <f t="shared" ref="A42:A48" si="5">+A41+1</f>
        <v>41</v>
      </c>
      <c r="B42" s="117" t="str">
        <f t="shared" si="4"/>
        <v>Saturday</v>
      </c>
      <c r="C42" s="117" t="s">
        <v>462</v>
      </c>
      <c r="D42" s="118">
        <f t="shared" ref="D42:D48" si="6">+D41+J42</f>
        <v>43897</v>
      </c>
      <c r="E42" s="305" t="s">
        <v>463</v>
      </c>
      <c r="F42" s="170"/>
      <c r="G42" s="172"/>
      <c r="H42" s="120"/>
      <c r="J42" s="173">
        <v>2</v>
      </c>
    </row>
    <row r="43" spans="1:10" ht="30" customHeight="1">
      <c r="A43" s="116">
        <f t="shared" si="5"/>
        <v>42</v>
      </c>
      <c r="B43" s="117" t="str">
        <f t="shared" si="4"/>
        <v>Monday</v>
      </c>
      <c r="C43" s="117" t="s">
        <v>464</v>
      </c>
      <c r="D43" s="118">
        <f t="shared" si="6"/>
        <v>43899</v>
      </c>
      <c r="E43" s="305" t="s">
        <v>424</v>
      </c>
      <c r="F43" s="170"/>
      <c r="G43" s="172"/>
      <c r="H43" s="120"/>
      <c r="J43" s="173">
        <v>2</v>
      </c>
    </row>
    <row r="44" spans="1:10" ht="30" customHeight="1">
      <c r="A44" s="116">
        <f t="shared" si="5"/>
        <v>43</v>
      </c>
      <c r="B44" s="117" t="str">
        <f t="shared" si="4"/>
        <v>Tuesday</v>
      </c>
      <c r="C44" s="117" t="s">
        <v>465</v>
      </c>
      <c r="D44" s="118">
        <f t="shared" si="6"/>
        <v>43900</v>
      </c>
      <c r="E44" s="305" t="s">
        <v>432</v>
      </c>
      <c r="F44" s="170"/>
      <c r="G44" s="172"/>
      <c r="H44" s="120"/>
      <c r="J44" s="173">
        <v>1</v>
      </c>
    </row>
    <row r="45" spans="1:10" ht="30" customHeight="1">
      <c r="A45" s="116">
        <f t="shared" si="5"/>
        <v>44</v>
      </c>
      <c r="B45" s="117" t="str">
        <f t="shared" si="4"/>
        <v>Wednesday</v>
      </c>
      <c r="C45" s="117" t="s">
        <v>466</v>
      </c>
      <c r="D45" s="118">
        <f t="shared" si="6"/>
        <v>43901</v>
      </c>
      <c r="E45" s="305" t="s">
        <v>432</v>
      </c>
      <c r="F45" s="170"/>
      <c r="G45" s="172"/>
      <c r="H45" s="120"/>
      <c r="J45" s="173">
        <v>1</v>
      </c>
    </row>
    <row r="46" spans="1:10" ht="30" customHeight="1">
      <c r="A46" s="116">
        <f t="shared" si="5"/>
        <v>45</v>
      </c>
      <c r="B46" s="117" t="str">
        <f t="shared" si="4"/>
        <v>Thursday</v>
      </c>
      <c r="C46" s="117" t="s">
        <v>467</v>
      </c>
      <c r="D46" s="118">
        <f t="shared" si="6"/>
        <v>43902</v>
      </c>
      <c r="E46" s="305" t="s">
        <v>468</v>
      </c>
      <c r="F46" s="170"/>
      <c r="G46" s="172"/>
      <c r="H46" s="120"/>
      <c r="J46" s="173">
        <v>1</v>
      </c>
    </row>
    <row r="47" spans="1:10" ht="30" customHeight="1">
      <c r="A47" s="116">
        <f t="shared" si="5"/>
        <v>46</v>
      </c>
      <c r="B47" s="117" t="str">
        <f t="shared" si="4"/>
        <v>Friday</v>
      </c>
      <c r="C47" s="117" t="s">
        <v>469</v>
      </c>
      <c r="D47" s="118">
        <f t="shared" si="6"/>
        <v>43903</v>
      </c>
      <c r="E47" s="305" t="s">
        <v>470</v>
      </c>
      <c r="F47" s="170"/>
      <c r="G47" s="172"/>
      <c r="H47" s="120"/>
      <c r="J47" s="173">
        <v>1</v>
      </c>
    </row>
    <row r="48" spans="1:10" ht="30" customHeight="1">
      <c r="A48" s="116">
        <f t="shared" si="5"/>
        <v>47</v>
      </c>
      <c r="B48" s="117" t="str">
        <f t="shared" si="4"/>
        <v>Saturday</v>
      </c>
      <c r="C48" s="117" t="s">
        <v>471</v>
      </c>
      <c r="D48" s="118">
        <f t="shared" si="6"/>
        <v>43911</v>
      </c>
      <c r="E48" s="305" t="s">
        <v>472</v>
      </c>
      <c r="F48" s="170"/>
      <c r="G48" s="172"/>
      <c r="H48" s="120"/>
      <c r="J48" s="173">
        <v>8</v>
      </c>
    </row>
    <row r="49" spans="1:10" s="3" customFormat="1" ht="30" customHeight="1" thickBot="1">
      <c r="A49" s="116"/>
      <c r="B49" s="117"/>
      <c r="C49" s="123" t="s">
        <v>408</v>
      </c>
      <c r="D49" s="124">
        <v>8</v>
      </c>
      <c r="E49" s="174">
        <f>+E40+31</f>
        <v>43893</v>
      </c>
      <c r="F49" s="125"/>
      <c r="G49" s="176"/>
      <c r="H49" s="177"/>
      <c r="J49" s="173"/>
    </row>
    <row r="50" spans="1:10" ht="30" customHeight="1">
      <c r="A50" s="116">
        <f>+A48+1</f>
        <v>48</v>
      </c>
      <c r="B50" s="117" t="str">
        <f>TEXT(D50,"dddd")</f>
        <v>Wednesday</v>
      </c>
      <c r="C50" s="117" t="s">
        <v>473</v>
      </c>
      <c r="D50" s="118">
        <f>+D48+J50</f>
        <v>43929</v>
      </c>
      <c r="E50" s="305" t="s">
        <v>424</v>
      </c>
      <c r="F50" s="170"/>
      <c r="G50" s="172"/>
      <c r="H50" s="120"/>
      <c r="J50" s="173">
        <v>18</v>
      </c>
    </row>
    <row r="51" spans="1:10" ht="30" customHeight="1">
      <c r="A51" s="116">
        <f>+A50+1</f>
        <v>49</v>
      </c>
      <c r="B51" s="117" t="str">
        <f>TEXT(D51,"dddd")</f>
        <v>Tuesday</v>
      </c>
      <c r="C51" s="117" t="s">
        <v>474</v>
      </c>
      <c r="D51" s="118">
        <f>+D50+J51</f>
        <v>43935</v>
      </c>
      <c r="E51" s="305" t="s">
        <v>475</v>
      </c>
      <c r="F51" s="170"/>
      <c r="G51" s="172"/>
      <c r="H51" s="120"/>
      <c r="J51" s="173">
        <v>6</v>
      </c>
    </row>
    <row r="52" spans="1:10" s="3" customFormat="1" ht="30" customHeight="1" thickBot="1">
      <c r="A52" s="116"/>
      <c r="B52" s="117"/>
      <c r="C52" s="123" t="s">
        <v>408</v>
      </c>
      <c r="D52" s="124">
        <v>2</v>
      </c>
      <c r="E52" s="174">
        <f>+E49+31</f>
        <v>43924</v>
      </c>
      <c r="F52" s="125"/>
      <c r="G52" s="176"/>
      <c r="H52" s="177"/>
      <c r="J52" s="173"/>
    </row>
    <row r="53" spans="1:10" s="3" customFormat="1" ht="30" customHeight="1">
      <c r="A53" s="116">
        <f>+A51+1</f>
        <v>50</v>
      </c>
      <c r="B53" s="117" t="str">
        <f>TEXT(D53,"dddd")</f>
        <v>Thursday</v>
      </c>
      <c r="C53" s="117" t="s">
        <v>477</v>
      </c>
      <c r="D53" s="118">
        <f>+D51+J53</f>
        <v>43958</v>
      </c>
      <c r="E53" s="305" t="s">
        <v>424</v>
      </c>
      <c r="F53" s="170"/>
      <c r="G53" s="179"/>
      <c r="H53" s="122"/>
      <c r="J53" s="173">
        <v>23</v>
      </c>
    </row>
    <row r="54" spans="1:10" ht="30" customHeight="1">
      <c r="A54" s="116">
        <f>+A53+1</f>
        <v>51</v>
      </c>
      <c r="B54" s="117" t="str">
        <f>TEXT(D54,"dddd")</f>
        <v>Monday</v>
      </c>
      <c r="C54" s="117" t="s">
        <v>486</v>
      </c>
      <c r="D54" s="118">
        <f>+D53+J54</f>
        <v>43962</v>
      </c>
      <c r="E54" s="305" t="s">
        <v>487</v>
      </c>
      <c r="F54" s="170"/>
      <c r="G54" s="172"/>
      <c r="H54" s="120"/>
      <c r="J54" s="173">
        <v>4</v>
      </c>
    </row>
    <row r="55" spans="1:10" s="3" customFormat="1" ht="30" customHeight="1">
      <c r="A55" s="116">
        <f>+A54+1</f>
        <v>52</v>
      </c>
      <c r="B55" s="117" t="str">
        <f>TEXT(D55,"dddd")</f>
        <v>Thursday</v>
      </c>
      <c r="C55" s="117" t="s">
        <v>559</v>
      </c>
      <c r="D55" s="118">
        <f>+D54+J55</f>
        <v>43965</v>
      </c>
      <c r="E55" s="305" t="s">
        <v>488</v>
      </c>
      <c r="F55" s="170"/>
      <c r="G55" s="179"/>
      <c r="H55" s="122"/>
      <c r="J55" s="173">
        <v>3</v>
      </c>
    </row>
    <row r="56" spans="1:10" s="3" customFormat="1" ht="30" customHeight="1">
      <c r="A56" s="116">
        <f>+A55+1</f>
        <v>53</v>
      </c>
      <c r="B56" s="117" t="str">
        <f>TEXT(D56,"dddd")</f>
        <v>Friday</v>
      </c>
      <c r="C56" s="117" t="s">
        <v>560</v>
      </c>
      <c r="D56" s="118">
        <f>+D55+J56</f>
        <v>43973</v>
      </c>
      <c r="E56" s="305" t="s">
        <v>561</v>
      </c>
      <c r="F56" s="170"/>
      <c r="G56" s="179"/>
      <c r="H56" s="122"/>
      <c r="J56" s="173">
        <v>8</v>
      </c>
    </row>
    <row r="57" spans="1:10" s="3" customFormat="1" ht="30" customHeight="1" thickBot="1">
      <c r="A57" s="116"/>
      <c r="B57" s="117"/>
      <c r="C57" s="117" t="s">
        <v>408</v>
      </c>
      <c r="D57" s="124">
        <v>4</v>
      </c>
      <c r="E57" s="174">
        <f>+E52+31</f>
        <v>43955</v>
      </c>
      <c r="F57" s="125"/>
      <c r="G57" s="176"/>
      <c r="H57" s="177"/>
      <c r="J57" s="173"/>
    </row>
    <row r="58" spans="1:10" ht="30" customHeight="1">
      <c r="A58" s="116">
        <v>1</v>
      </c>
      <c r="B58" s="117" t="str">
        <f>TEXT(D58,"dddd")</f>
        <v>Saturday</v>
      </c>
      <c r="C58" s="117" t="s">
        <v>403</v>
      </c>
      <c r="D58" s="118">
        <f>+D56+J58</f>
        <v>43988</v>
      </c>
      <c r="E58" s="305" t="s">
        <v>424</v>
      </c>
      <c r="F58" s="170"/>
      <c r="G58" s="171"/>
      <c r="H58" s="119"/>
      <c r="J58" s="173">
        <v>15</v>
      </c>
    </row>
    <row r="59" spans="1:10" ht="30" customHeight="1">
      <c r="A59" s="116">
        <v>2</v>
      </c>
      <c r="B59" s="117" t="str">
        <f>TEXT(D59,"dddd")</f>
        <v>Wednesday</v>
      </c>
      <c r="C59" s="117" t="s">
        <v>404</v>
      </c>
      <c r="D59" s="118">
        <f>+D58+J59</f>
        <v>43999</v>
      </c>
      <c r="E59" s="305" t="s">
        <v>405</v>
      </c>
      <c r="F59" s="170"/>
      <c r="G59" s="172"/>
      <c r="H59" s="120"/>
      <c r="J59" s="173">
        <v>11</v>
      </c>
    </row>
    <row r="60" spans="1:10" s="3" customFormat="1" ht="30" customHeight="1" thickBot="1">
      <c r="A60" s="116"/>
      <c r="B60" s="117"/>
      <c r="C60" s="123" t="s">
        <v>408</v>
      </c>
      <c r="D60" s="124">
        <v>2</v>
      </c>
      <c r="E60" s="174">
        <v>43617</v>
      </c>
      <c r="F60" s="175"/>
      <c r="G60" s="176"/>
      <c r="H60" s="177"/>
      <c r="J60" s="173"/>
    </row>
    <row r="61" spans="1:10" ht="30" customHeight="1">
      <c r="A61" s="116">
        <v>3</v>
      </c>
      <c r="B61" s="117" t="str">
        <f>TEXT(D61,"dddd")</f>
        <v>Sunday</v>
      </c>
      <c r="C61" s="117" t="s">
        <v>406</v>
      </c>
      <c r="D61" s="118">
        <f>+D59+J61</f>
        <v>44010</v>
      </c>
      <c r="E61" s="305" t="s">
        <v>407</v>
      </c>
      <c r="F61" s="170"/>
      <c r="G61" s="172"/>
      <c r="H61" s="120"/>
      <c r="J61" s="173">
        <v>11</v>
      </c>
    </row>
    <row r="62" spans="1:10" ht="30" customHeight="1">
      <c r="A62" s="116">
        <f>+A61+1</f>
        <v>4</v>
      </c>
      <c r="B62" s="117" t="str">
        <f>TEXT(D62,"dddd")</f>
        <v>Wednesday</v>
      </c>
      <c r="C62" s="117" t="s">
        <v>409</v>
      </c>
      <c r="D62" s="118">
        <f>+D61+J62</f>
        <v>44013</v>
      </c>
      <c r="E62" s="305" t="s">
        <v>410</v>
      </c>
      <c r="F62" s="170"/>
      <c r="G62" s="178"/>
      <c r="H62" s="121"/>
      <c r="J62" s="173">
        <v>3</v>
      </c>
    </row>
    <row r="63" spans="1:10" ht="30" customHeight="1">
      <c r="A63" s="116">
        <f>+A62+1</f>
        <v>5</v>
      </c>
      <c r="B63" s="117" t="str">
        <f>TEXT(D63,"dddd")</f>
        <v>Sunday</v>
      </c>
      <c r="C63" s="117" t="s">
        <v>411</v>
      </c>
      <c r="D63" s="118">
        <f>+D62+J63</f>
        <v>44017</v>
      </c>
      <c r="E63" s="305" t="s">
        <v>424</v>
      </c>
      <c r="F63" s="170"/>
      <c r="G63" s="172"/>
      <c r="H63" s="120"/>
      <c r="J63" s="173">
        <v>4</v>
      </c>
    </row>
    <row r="64" spans="1:10" ht="30" customHeight="1">
      <c r="A64" s="116">
        <f>+A63+1</f>
        <v>6</v>
      </c>
      <c r="B64" s="117" t="str">
        <f>TEXT(D64,"dddd")</f>
        <v>Thursday</v>
      </c>
      <c r="C64" s="117" t="s">
        <v>412</v>
      </c>
      <c r="D64" s="118">
        <f>+D63+J64</f>
        <v>44028</v>
      </c>
      <c r="E64" s="305" t="s">
        <v>413</v>
      </c>
      <c r="F64" s="170"/>
      <c r="G64" s="172"/>
      <c r="H64" s="120"/>
      <c r="J64" s="173">
        <v>11</v>
      </c>
    </row>
    <row r="65" spans="1:10" s="3" customFormat="1" ht="30" customHeight="1" thickBot="1">
      <c r="A65" s="116"/>
      <c r="B65" s="117"/>
      <c r="C65" s="123" t="s">
        <v>408</v>
      </c>
      <c r="D65" s="124">
        <v>4</v>
      </c>
      <c r="E65" s="174">
        <f>+E60+30</f>
        <v>43647</v>
      </c>
      <c r="F65" s="175"/>
      <c r="G65" s="176"/>
      <c r="H65" s="177"/>
      <c r="J65" s="173"/>
    </row>
    <row r="66" spans="1:10" ht="30" customHeight="1">
      <c r="A66" s="116">
        <f>+A64+1</f>
        <v>7</v>
      </c>
      <c r="B66" s="117" t="str">
        <f>TEXT(D66,"dddd")</f>
        <v>Thursday</v>
      </c>
      <c r="C66" s="117" t="s">
        <v>414</v>
      </c>
      <c r="D66" s="118">
        <f>+D64+J66</f>
        <v>44042</v>
      </c>
      <c r="E66" s="305" t="s">
        <v>551</v>
      </c>
      <c r="F66" s="170"/>
      <c r="G66" s="172"/>
      <c r="H66" s="120"/>
      <c r="J66" s="173">
        <v>14</v>
      </c>
    </row>
    <row r="67" spans="1:10" ht="30" customHeight="1">
      <c r="A67" s="116">
        <f>+A66+1</f>
        <v>8</v>
      </c>
      <c r="B67" s="117" t="str">
        <f>TEXT(D67,"dddd")</f>
        <v>Tuesday</v>
      </c>
      <c r="C67" s="117" t="s">
        <v>415</v>
      </c>
      <c r="D67" s="118">
        <f>+D66+J67</f>
        <v>44047</v>
      </c>
      <c r="E67" s="305" t="s">
        <v>424</v>
      </c>
      <c r="F67" s="170"/>
      <c r="G67" s="172"/>
      <c r="H67" s="120"/>
      <c r="J67" s="173">
        <v>5</v>
      </c>
    </row>
    <row r="68" spans="1:10" ht="30" customHeight="1">
      <c r="A68" s="116">
        <v>9</v>
      </c>
      <c r="B68" s="117" t="str">
        <f>TEXT(D68,"dddd")</f>
        <v>Friday</v>
      </c>
      <c r="C68" s="117" t="s">
        <v>416</v>
      </c>
      <c r="D68" s="118">
        <f>+D66+J68</f>
        <v>44050</v>
      </c>
      <c r="E68" s="305" t="s">
        <v>417</v>
      </c>
      <c r="F68" s="170"/>
      <c r="G68" s="172"/>
      <c r="H68" s="120"/>
      <c r="J68" s="173">
        <v>8</v>
      </c>
    </row>
    <row r="69" spans="1:10" s="3" customFormat="1" ht="30" customHeight="1" thickBot="1">
      <c r="A69" s="116"/>
      <c r="B69" s="117"/>
      <c r="C69" s="123" t="s">
        <v>408</v>
      </c>
      <c r="D69" s="124">
        <v>3</v>
      </c>
      <c r="E69" s="174">
        <f>+E65+31</f>
        <v>43678</v>
      </c>
      <c r="F69" s="175"/>
      <c r="G69" s="176"/>
      <c r="H69" s="177"/>
      <c r="J69" s="173"/>
    </row>
    <row r="70" spans="1:10" s="3" customFormat="1" ht="35.25" customHeight="1" thickBot="1">
      <c r="A70" s="108"/>
      <c r="B70" s="109"/>
      <c r="C70" s="117"/>
      <c r="D70" s="110"/>
      <c r="E70" s="304"/>
      <c r="F70" s="111"/>
      <c r="G70" s="181"/>
      <c r="H70" s="112"/>
    </row>
    <row r="71" spans="1:10" s="3" customFormat="1" ht="42.75" customHeight="1" thickBot="1">
      <c r="A71" s="537"/>
      <c r="B71" s="538"/>
      <c r="C71" s="117" t="s">
        <v>408</v>
      </c>
      <c r="D71" s="124">
        <f>+A56</f>
        <v>53</v>
      </c>
      <c r="E71" s="174" t="s">
        <v>476</v>
      </c>
      <c r="F71" s="182">
        <f>+F60+F65+F69+F9+F12+F25+F30+F33+F40+F49+F52+F57</f>
        <v>0</v>
      </c>
      <c r="G71" s="183">
        <v>12</v>
      </c>
      <c r="H71" s="184" t="s">
        <v>562</v>
      </c>
    </row>
    <row r="72" spans="1:10" ht="52.5" customHeight="1" thickBot="1">
      <c r="A72" s="515" t="s">
        <v>573</v>
      </c>
      <c r="B72" s="516"/>
      <c r="C72" s="516"/>
      <c r="D72" s="516"/>
      <c r="E72" s="516"/>
      <c r="F72" s="516"/>
      <c r="G72" s="516"/>
      <c r="H72" s="517"/>
    </row>
    <row r="73" spans="1:10" ht="32.25" customHeight="1" thickBot="1">
      <c r="A73" s="518" t="s">
        <v>572</v>
      </c>
      <c r="B73" s="519"/>
      <c r="C73" s="519"/>
      <c r="D73" s="519"/>
      <c r="E73" s="519"/>
      <c r="F73" s="519"/>
      <c r="G73" s="519"/>
      <c r="H73" s="520"/>
    </row>
    <row r="74" spans="1:10" ht="30" customHeight="1" thickBot="1">
      <c r="A74" s="518" t="s">
        <v>489</v>
      </c>
      <c r="B74" s="519"/>
      <c r="C74" s="519"/>
      <c r="D74" s="519"/>
      <c r="E74" s="519"/>
      <c r="F74" s="519"/>
      <c r="G74" s="519"/>
      <c r="H74" s="520"/>
    </row>
    <row r="76" spans="1:10" ht="30" customHeight="1">
      <c r="F76" s="185"/>
    </row>
  </sheetData>
  <mergeCells count="8">
    <mergeCell ref="A74:H74"/>
    <mergeCell ref="A73:H73"/>
    <mergeCell ref="A72:H72"/>
    <mergeCell ref="A1:H1"/>
    <mergeCell ref="A2:E3"/>
    <mergeCell ref="F2:F3"/>
    <mergeCell ref="G2:H3"/>
    <mergeCell ref="A71:B71"/>
  </mergeCells>
  <pageMargins left="0.74803149606299213" right="0.15748031496062992" top="0.15748031496062992" bottom="0.15748031496062992" header="0.31496062992125984" footer="0.31496062992125984"/>
  <pageSetup paperSize="9" scale="40"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M18"/>
  <sheetViews>
    <sheetView topLeftCell="A4" zoomScale="130" zoomScaleNormal="130" workbookViewId="0">
      <selection activeCell="A3" sqref="A1:XFD1048576"/>
    </sheetView>
  </sheetViews>
  <sheetFormatPr defaultColWidth="9.140625" defaultRowHeight="30" customHeight="1"/>
  <cols>
    <col min="1" max="1" width="6.140625" style="395" customWidth="1"/>
    <col min="2" max="12" width="9.140625" style="395"/>
    <col min="13" max="13" width="10.7109375" style="395" customWidth="1"/>
    <col min="14" max="16384" width="9.140625" style="395"/>
  </cols>
  <sheetData>
    <row r="1" spans="1:13" ht="30" customHeight="1">
      <c r="A1" s="414" t="s">
        <v>220</v>
      </c>
      <c r="B1" s="415"/>
      <c r="C1" s="415"/>
      <c r="D1" s="415"/>
      <c r="E1" s="415"/>
      <c r="F1" s="415"/>
      <c r="G1" s="415"/>
      <c r="H1" s="415"/>
      <c r="I1" s="415"/>
      <c r="J1" s="415"/>
      <c r="K1" s="415"/>
      <c r="L1" s="415"/>
      <c r="M1" s="416"/>
    </row>
    <row r="2" spans="1:13" ht="30" customHeight="1" thickBot="1">
      <c r="A2" s="417" t="s">
        <v>243</v>
      </c>
      <c r="B2" s="418"/>
      <c r="C2" s="418"/>
      <c r="D2" s="418"/>
      <c r="E2" s="418"/>
      <c r="F2" s="418"/>
      <c r="G2" s="418"/>
      <c r="H2" s="418"/>
      <c r="I2" s="418"/>
      <c r="J2" s="418"/>
      <c r="K2" s="418"/>
      <c r="L2" s="418"/>
      <c r="M2" s="419"/>
    </row>
    <row r="3" spans="1:13" ht="30" customHeight="1">
      <c r="A3" s="140">
        <v>1</v>
      </c>
      <c r="B3" s="410" t="s">
        <v>653</v>
      </c>
      <c r="C3" s="410"/>
      <c r="D3" s="410"/>
      <c r="E3" s="410"/>
      <c r="F3" s="410"/>
      <c r="G3" s="410"/>
      <c r="H3" s="410"/>
      <c r="I3" s="410"/>
      <c r="J3" s="410"/>
      <c r="K3" s="410"/>
      <c r="L3" s="410"/>
      <c r="M3" s="411"/>
    </row>
    <row r="4" spans="1:13" ht="30" customHeight="1">
      <c r="A4" s="140">
        <f>+A3+1</f>
        <v>2</v>
      </c>
      <c r="B4" s="410" t="s">
        <v>240</v>
      </c>
      <c r="C4" s="410"/>
      <c r="D4" s="410"/>
      <c r="E4" s="410"/>
      <c r="F4" s="410"/>
      <c r="G4" s="410"/>
      <c r="H4" s="410"/>
      <c r="I4" s="410"/>
      <c r="J4" s="410"/>
      <c r="K4" s="410"/>
      <c r="L4" s="410"/>
      <c r="M4" s="411"/>
    </row>
    <row r="5" spans="1:13" ht="30" customHeight="1">
      <c r="A5" s="140">
        <f t="shared" ref="A5:A12" si="0">+A4+1</f>
        <v>3</v>
      </c>
      <c r="B5" s="410" t="s">
        <v>142</v>
      </c>
      <c r="C5" s="410"/>
      <c r="D5" s="410"/>
      <c r="E5" s="410"/>
      <c r="F5" s="410"/>
      <c r="G5" s="410"/>
      <c r="H5" s="410"/>
      <c r="I5" s="410"/>
      <c r="J5" s="410"/>
      <c r="K5" s="410"/>
      <c r="L5" s="410"/>
      <c r="M5" s="411"/>
    </row>
    <row r="6" spans="1:13" ht="30" customHeight="1">
      <c r="A6" s="140">
        <f t="shared" si="0"/>
        <v>4</v>
      </c>
      <c r="B6" s="410" t="s">
        <v>654</v>
      </c>
      <c r="C6" s="410"/>
      <c r="D6" s="410"/>
      <c r="E6" s="410"/>
      <c r="F6" s="410"/>
      <c r="G6" s="410"/>
      <c r="H6" s="410"/>
      <c r="I6" s="410"/>
      <c r="J6" s="410"/>
      <c r="K6" s="410"/>
      <c r="L6" s="410"/>
      <c r="M6" s="411"/>
    </row>
    <row r="7" spans="1:13" ht="30" customHeight="1">
      <c r="A7" s="140">
        <f t="shared" si="0"/>
        <v>5</v>
      </c>
      <c r="B7" s="410" t="s">
        <v>241</v>
      </c>
      <c r="C7" s="410"/>
      <c r="D7" s="410"/>
      <c r="E7" s="410"/>
      <c r="F7" s="410"/>
      <c r="G7" s="410"/>
      <c r="H7" s="410"/>
      <c r="I7" s="410"/>
      <c r="J7" s="410"/>
      <c r="K7" s="410"/>
      <c r="L7" s="410"/>
      <c r="M7" s="411"/>
    </row>
    <row r="8" spans="1:13" ht="30" customHeight="1">
      <c r="A8" s="140">
        <f t="shared" si="0"/>
        <v>6</v>
      </c>
      <c r="B8" s="410" t="s">
        <v>655</v>
      </c>
      <c r="C8" s="410"/>
      <c r="D8" s="410"/>
      <c r="E8" s="410"/>
      <c r="F8" s="410"/>
      <c r="G8" s="410"/>
      <c r="H8" s="410"/>
      <c r="I8" s="410"/>
      <c r="J8" s="410"/>
      <c r="K8" s="410"/>
      <c r="L8" s="410"/>
      <c r="M8" s="411"/>
    </row>
    <row r="9" spans="1:13" ht="30" customHeight="1">
      <c r="A9" s="140">
        <f t="shared" si="0"/>
        <v>7</v>
      </c>
      <c r="B9" s="410" t="s">
        <v>656</v>
      </c>
      <c r="C9" s="410"/>
      <c r="D9" s="410"/>
      <c r="E9" s="410"/>
      <c r="F9" s="410"/>
      <c r="G9" s="410"/>
      <c r="H9" s="410"/>
      <c r="I9" s="410"/>
      <c r="J9" s="410"/>
      <c r="K9" s="410"/>
      <c r="L9" s="410"/>
      <c r="M9" s="411"/>
    </row>
    <row r="10" spans="1:13" ht="30" customHeight="1">
      <c r="A10" s="140">
        <f t="shared" si="0"/>
        <v>8</v>
      </c>
      <c r="B10" s="410" t="s">
        <v>657</v>
      </c>
      <c r="C10" s="410"/>
      <c r="D10" s="410"/>
      <c r="E10" s="410"/>
      <c r="F10" s="410"/>
      <c r="G10" s="410"/>
      <c r="H10" s="410"/>
      <c r="I10" s="410"/>
      <c r="J10" s="410"/>
      <c r="K10" s="410"/>
      <c r="L10" s="410"/>
      <c r="M10" s="411"/>
    </row>
    <row r="11" spans="1:13" ht="30" customHeight="1">
      <c r="A11" s="140">
        <f t="shared" si="0"/>
        <v>9</v>
      </c>
      <c r="B11" s="410" t="s">
        <v>242</v>
      </c>
      <c r="C11" s="410"/>
      <c r="D11" s="410"/>
      <c r="E11" s="410"/>
      <c r="F11" s="410"/>
      <c r="G11" s="410"/>
      <c r="H11" s="410"/>
      <c r="I11" s="410"/>
      <c r="J11" s="410"/>
      <c r="K11" s="410"/>
      <c r="L11" s="410"/>
      <c r="M11" s="411"/>
    </row>
    <row r="12" spans="1:13" ht="30" customHeight="1">
      <c r="A12" s="140">
        <f t="shared" si="0"/>
        <v>10</v>
      </c>
      <c r="B12" s="410" t="s">
        <v>658</v>
      </c>
      <c r="C12" s="410"/>
      <c r="D12" s="410"/>
      <c r="E12" s="410"/>
      <c r="F12" s="410"/>
      <c r="G12" s="410"/>
      <c r="H12" s="410"/>
      <c r="I12" s="410"/>
      <c r="J12" s="410"/>
      <c r="K12" s="410"/>
      <c r="L12" s="410"/>
      <c r="M12" s="411"/>
    </row>
    <row r="13" spans="1:13" ht="30" customHeight="1" thickBot="1">
      <c r="A13" s="141">
        <f>+A12+1</f>
        <v>11</v>
      </c>
      <c r="B13" s="412" t="s">
        <v>659</v>
      </c>
      <c r="C13" s="412"/>
      <c r="D13" s="412"/>
      <c r="E13" s="412"/>
      <c r="F13" s="412"/>
      <c r="G13" s="412"/>
      <c r="H13" s="412"/>
      <c r="I13" s="412"/>
      <c r="J13" s="412"/>
      <c r="K13" s="412"/>
      <c r="L13" s="412"/>
      <c r="M13" s="413"/>
    </row>
    <row r="14" spans="1:13" ht="30" customHeight="1">
      <c r="B14" s="409"/>
      <c r="C14" s="409"/>
      <c r="D14" s="409"/>
      <c r="E14" s="409"/>
      <c r="F14" s="409"/>
      <c r="G14" s="409"/>
      <c r="H14" s="409"/>
      <c r="I14" s="409"/>
      <c r="J14" s="409"/>
      <c r="K14" s="409"/>
      <c r="L14" s="409"/>
      <c r="M14" s="409"/>
    </row>
    <row r="15" spans="1:13" ht="30" customHeight="1">
      <c r="B15" s="409"/>
      <c r="C15" s="409"/>
      <c r="D15" s="409"/>
      <c r="E15" s="409"/>
      <c r="F15" s="409"/>
      <c r="G15" s="409"/>
      <c r="H15" s="409"/>
      <c r="I15" s="409"/>
      <c r="J15" s="409"/>
      <c r="K15" s="409"/>
      <c r="L15" s="409"/>
      <c r="M15" s="409"/>
    </row>
    <row r="16" spans="1:13" ht="30" customHeight="1">
      <c r="B16" s="409"/>
      <c r="C16" s="409"/>
      <c r="D16" s="409"/>
      <c r="E16" s="409"/>
      <c r="F16" s="409"/>
      <c r="G16" s="409"/>
      <c r="H16" s="409"/>
      <c r="I16" s="409"/>
      <c r="J16" s="409"/>
      <c r="K16" s="409"/>
      <c r="L16" s="409"/>
      <c r="M16" s="409"/>
    </row>
    <row r="17" spans="2:13" ht="30" customHeight="1">
      <c r="B17" s="409"/>
      <c r="C17" s="409"/>
      <c r="D17" s="409"/>
      <c r="E17" s="409"/>
      <c r="F17" s="409"/>
      <c r="G17" s="409"/>
      <c r="H17" s="409"/>
      <c r="I17" s="409"/>
      <c r="J17" s="409"/>
      <c r="K17" s="409"/>
      <c r="L17" s="409"/>
      <c r="M17" s="409"/>
    </row>
    <row r="18" spans="2:13" ht="30" customHeight="1">
      <c r="B18" s="409"/>
      <c r="C18" s="409"/>
      <c r="D18" s="409"/>
      <c r="E18" s="409"/>
      <c r="F18" s="409"/>
      <c r="G18" s="409"/>
      <c r="H18" s="409"/>
      <c r="I18" s="409"/>
      <c r="J18" s="409"/>
      <c r="K18" s="409"/>
      <c r="L18" s="409"/>
      <c r="M18" s="409"/>
    </row>
  </sheetData>
  <mergeCells count="18">
    <mergeCell ref="B9:M9"/>
    <mergeCell ref="A1:M1"/>
    <mergeCell ref="A2:M2"/>
    <mergeCell ref="B3:M3"/>
    <mergeCell ref="B4:M4"/>
    <mergeCell ref="B5:M5"/>
    <mergeCell ref="B6:M6"/>
    <mergeCell ref="B7:M7"/>
    <mergeCell ref="B8:M8"/>
    <mergeCell ref="B16:M16"/>
    <mergeCell ref="B17:M17"/>
    <mergeCell ref="B18:M18"/>
    <mergeCell ref="B10:M10"/>
    <mergeCell ref="B11:M11"/>
    <mergeCell ref="B12:M12"/>
    <mergeCell ref="B13:M13"/>
    <mergeCell ref="B14:M14"/>
    <mergeCell ref="B15:M15"/>
  </mergeCells>
  <pageMargins left="1.6929133858267718" right="0.70866141732283472" top="0.74803149606299213" bottom="0.74803149606299213" header="0.31496062992125984" footer="0.31496062992125984"/>
  <pageSetup paperSize="9" scale="63"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B58"/>
  <sheetViews>
    <sheetView topLeftCell="A16" workbookViewId="0">
      <selection activeCell="B7" sqref="B7"/>
    </sheetView>
  </sheetViews>
  <sheetFormatPr defaultColWidth="9.140625" defaultRowHeight="50.1" customHeight="1"/>
  <cols>
    <col min="1" max="1" width="39.28515625" style="46" customWidth="1"/>
    <col min="2" max="2" width="48.85546875" style="46" customWidth="1"/>
    <col min="3" max="16384" width="9.140625" style="46"/>
  </cols>
  <sheetData>
    <row r="1" spans="1:2" ht="50.1" customHeight="1" thickBot="1">
      <c r="A1" s="423" t="s">
        <v>223</v>
      </c>
      <c r="B1" s="424"/>
    </row>
    <row r="2" spans="1:2" ht="20.100000000000001" customHeight="1">
      <c r="A2" s="425" t="s">
        <v>171</v>
      </c>
      <c r="B2" s="47" t="s">
        <v>172</v>
      </c>
    </row>
    <row r="3" spans="1:2" ht="20.100000000000001" customHeight="1">
      <c r="A3" s="426"/>
      <c r="B3" s="48" t="s">
        <v>177</v>
      </c>
    </row>
    <row r="4" spans="1:2" ht="20.100000000000001" customHeight="1">
      <c r="A4" s="426"/>
      <c r="B4" s="48" t="s">
        <v>178</v>
      </c>
    </row>
    <row r="5" spans="1:2" ht="20.100000000000001" customHeight="1">
      <c r="A5" s="426"/>
      <c r="B5" s="48" t="s">
        <v>219</v>
      </c>
    </row>
    <row r="6" spans="1:2" ht="20.100000000000001" customHeight="1" thickBot="1">
      <c r="A6" s="427"/>
      <c r="B6" s="49" t="s">
        <v>181</v>
      </c>
    </row>
    <row r="7" spans="1:2" ht="30.75" customHeight="1">
      <c r="A7" s="420" t="s">
        <v>183</v>
      </c>
      <c r="B7" s="51" t="s">
        <v>211</v>
      </c>
    </row>
    <row r="8" spans="1:2" ht="20.100000000000001" customHeight="1" thickBot="1">
      <c r="A8" s="422"/>
      <c r="B8" s="49" t="s">
        <v>212</v>
      </c>
    </row>
    <row r="9" spans="1:2" ht="20.100000000000001" customHeight="1">
      <c r="A9" s="420" t="s">
        <v>186</v>
      </c>
      <c r="B9" s="47" t="s">
        <v>187</v>
      </c>
    </row>
    <row r="10" spans="1:2" ht="20.100000000000001" customHeight="1">
      <c r="A10" s="421"/>
      <c r="B10" s="48" t="s">
        <v>189</v>
      </c>
    </row>
    <row r="11" spans="1:2" ht="20.100000000000001" customHeight="1" thickBot="1">
      <c r="A11" s="422"/>
      <c r="B11" s="49" t="s">
        <v>191</v>
      </c>
    </row>
    <row r="12" spans="1:2" ht="20.100000000000001" customHeight="1">
      <c r="A12" s="420" t="s">
        <v>193</v>
      </c>
      <c r="B12" s="47" t="s">
        <v>194</v>
      </c>
    </row>
    <row r="13" spans="1:2" ht="20.100000000000001" customHeight="1">
      <c r="A13" s="421"/>
      <c r="B13" s="48" t="s">
        <v>195</v>
      </c>
    </row>
    <row r="14" spans="1:2" ht="20.100000000000001" customHeight="1">
      <c r="A14" s="421"/>
      <c r="B14" s="48" t="s">
        <v>199</v>
      </c>
    </row>
    <row r="15" spans="1:2" ht="20.100000000000001" customHeight="1" thickBot="1">
      <c r="A15" s="422"/>
      <c r="B15" s="49" t="s">
        <v>201</v>
      </c>
    </row>
    <row r="16" spans="1:2" ht="20.100000000000001" customHeight="1">
      <c r="A16" s="420" t="s">
        <v>202</v>
      </c>
      <c r="B16" s="50" t="s">
        <v>203</v>
      </c>
    </row>
    <row r="17" spans="1:2" ht="20.100000000000001" customHeight="1">
      <c r="A17" s="421"/>
      <c r="B17" s="48" t="s">
        <v>213</v>
      </c>
    </row>
    <row r="18" spans="1:2" ht="20.100000000000001" customHeight="1">
      <c r="A18" s="421"/>
      <c r="B18" s="48" t="s">
        <v>214</v>
      </c>
    </row>
    <row r="19" spans="1:2" ht="20.100000000000001" customHeight="1" thickBot="1">
      <c r="A19" s="421"/>
      <c r="B19" s="48" t="s">
        <v>215</v>
      </c>
    </row>
    <row r="20" spans="1:2" ht="20.100000000000001" customHeight="1">
      <c r="A20" s="420" t="s">
        <v>206</v>
      </c>
      <c r="B20" s="47" t="s">
        <v>207</v>
      </c>
    </row>
    <row r="21" spans="1:2" ht="37.5" customHeight="1">
      <c r="A21" s="421"/>
      <c r="B21" s="52" t="s">
        <v>216</v>
      </c>
    </row>
    <row r="22" spans="1:2" ht="20.100000000000001" customHeight="1">
      <c r="A22" s="421"/>
      <c r="B22" s="48" t="s">
        <v>208</v>
      </c>
    </row>
    <row r="23" spans="1:2" ht="20.100000000000001" customHeight="1">
      <c r="A23" s="421"/>
      <c r="B23" s="48" t="s">
        <v>209</v>
      </c>
    </row>
    <row r="24" spans="1:2" ht="20.100000000000001" customHeight="1">
      <c r="A24" s="421"/>
      <c r="B24" s="48" t="s">
        <v>210</v>
      </c>
    </row>
    <row r="25" spans="1:2" ht="36.75" customHeight="1">
      <c r="A25" s="421"/>
      <c r="B25" s="52" t="s">
        <v>217</v>
      </c>
    </row>
    <row r="26" spans="1:2" ht="41.25" customHeight="1" thickBot="1">
      <c r="A26" s="422"/>
      <c r="B26" s="53" t="s">
        <v>218</v>
      </c>
    </row>
    <row r="27" spans="1:2" ht="20.100000000000001" customHeight="1"/>
    <row r="28" spans="1:2" ht="20.100000000000001" customHeight="1"/>
    <row r="29" spans="1:2" ht="20.100000000000001" customHeight="1"/>
    <row r="30" spans="1:2" ht="20.100000000000001" customHeight="1"/>
    <row r="31" spans="1:2" ht="20.100000000000001" customHeight="1"/>
    <row r="32" spans="1:2"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sheetData>
  <mergeCells count="7">
    <mergeCell ref="A16:A19"/>
    <mergeCell ref="A20:A26"/>
    <mergeCell ref="A1:B1"/>
    <mergeCell ref="A2:A6"/>
    <mergeCell ref="A7:A8"/>
    <mergeCell ref="A9:A11"/>
    <mergeCell ref="A12:A15"/>
  </mergeCells>
  <pageMargins left="0.70866141732283472" right="0.70866141732283472" top="0.74803149606299213" bottom="0.74803149606299213" header="0.31496062992125984" footer="0.31496062992125984"/>
  <pageSetup paperSize="9" scale="99"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D56"/>
  <sheetViews>
    <sheetView workbookViewId="0">
      <selection activeCell="A21" sqref="A21"/>
    </sheetView>
  </sheetViews>
  <sheetFormatPr defaultColWidth="9.140625" defaultRowHeight="50.1" customHeight="1"/>
  <cols>
    <col min="1" max="1" width="88.42578125" style="54" bestFit="1" customWidth="1"/>
    <col min="2" max="2" width="21.140625" style="54" bestFit="1" customWidth="1"/>
    <col min="3" max="3" width="58.42578125" style="54" bestFit="1" customWidth="1"/>
    <col min="4" max="4" width="18.7109375" style="54" bestFit="1" customWidth="1"/>
    <col min="5" max="16384" width="9.140625" style="54"/>
  </cols>
  <sheetData>
    <row r="1" spans="1:4" ht="26.1" customHeight="1" thickBot="1">
      <c r="A1" s="428" t="s">
        <v>222</v>
      </c>
      <c r="B1" s="429"/>
      <c r="C1" s="429"/>
      <c r="D1" s="430"/>
    </row>
    <row r="2" spans="1:4" ht="20.100000000000001" customHeight="1" thickBot="1">
      <c r="A2" s="385" t="s">
        <v>173</v>
      </c>
      <c r="B2" s="55" t="s">
        <v>174</v>
      </c>
      <c r="C2" s="55" t="s">
        <v>175</v>
      </c>
      <c r="D2" s="128" t="s">
        <v>176</v>
      </c>
    </row>
    <row r="3" spans="1:4" ht="20.100000000000001" customHeight="1">
      <c r="A3" s="130"/>
      <c r="B3" s="56"/>
      <c r="C3" s="56"/>
      <c r="D3" s="129"/>
    </row>
    <row r="4" spans="1:4" ht="20.100000000000001" customHeight="1">
      <c r="A4" s="386" t="s">
        <v>179</v>
      </c>
      <c r="B4" s="130"/>
      <c r="C4" s="59"/>
      <c r="D4" s="126"/>
    </row>
    <row r="5" spans="1:4" ht="20.100000000000001" customHeight="1">
      <c r="A5" s="387" t="s">
        <v>182</v>
      </c>
      <c r="B5" s="57" t="s">
        <v>224</v>
      </c>
      <c r="C5" s="133" t="s">
        <v>180</v>
      </c>
      <c r="D5" s="129"/>
    </row>
    <row r="6" spans="1:4" ht="20.100000000000001" customHeight="1">
      <c r="A6" s="130"/>
      <c r="B6" s="56"/>
      <c r="C6" s="59"/>
      <c r="D6" s="129"/>
    </row>
    <row r="7" spans="1:4" ht="20.100000000000001" customHeight="1">
      <c r="A7" s="386" t="s">
        <v>184</v>
      </c>
      <c r="B7" s="130"/>
      <c r="C7" s="59"/>
      <c r="D7" s="126"/>
    </row>
    <row r="8" spans="1:4" ht="20.100000000000001" customHeight="1">
      <c r="A8" s="387" t="s">
        <v>660</v>
      </c>
      <c r="B8" s="57" t="s">
        <v>661</v>
      </c>
      <c r="C8" s="133" t="s">
        <v>546</v>
      </c>
      <c r="D8" s="131" t="s">
        <v>185</v>
      </c>
    </row>
    <row r="9" spans="1:4" ht="20.100000000000001" customHeight="1">
      <c r="A9" s="388" t="s">
        <v>190</v>
      </c>
      <c r="B9" s="56"/>
      <c r="C9" s="58" t="s">
        <v>635</v>
      </c>
      <c r="D9" s="131" t="s">
        <v>188</v>
      </c>
    </row>
    <row r="10" spans="1:4" ht="20.100000000000001" customHeight="1">
      <c r="A10" s="388" t="s">
        <v>192</v>
      </c>
      <c r="B10" s="56"/>
      <c r="C10" s="59"/>
      <c r="D10" s="129"/>
    </row>
    <row r="11" spans="1:4" ht="20.100000000000001" customHeight="1">
      <c r="A11" s="130"/>
      <c r="B11" s="56"/>
      <c r="C11" s="59"/>
      <c r="D11" s="129"/>
    </row>
    <row r="12" spans="1:4" ht="20.100000000000001" customHeight="1">
      <c r="A12" s="386" t="s">
        <v>196</v>
      </c>
      <c r="B12" s="130"/>
      <c r="C12" s="59"/>
      <c r="D12" s="126"/>
    </row>
    <row r="13" spans="1:4" ht="20.100000000000001" customHeight="1">
      <c r="A13" s="387" t="s">
        <v>200</v>
      </c>
      <c r="B13" s="57" t="s">
        <v>197</v>
      </c>
      <c r="C13" s="133" t="s">
        <v>512</v>
      </c>
      <c r="D13" s="131" t="s">
        <v>198</v>
      </c>
    </row>
    <row r="14" spans="1:4" ht="20.100000000000001" customHeight="1">
      <c r="A14" s="388" t="s">
        <v>513</v>
      </c>
      <c r="B14" s="56"/>
      <c r="C14" s="59"/>
      <c r="D14" s="131"/>
    </row>
    <row r="15" spans="1:4" ht="20.100000000000001" customHeight="1">
      <c r="A15" s="130"/>
      <c r="B15" s="56"/>
      <c r="C15" s="59"/>
      <c r="D15" s="129"/>
    </row>
    <row r="16" spans="1:4" ht="20.100000000000001" customHeight="1">
      <c r="A16" s="386" t="s">
        <v>588</v>
      </c>
      <c r="B16" s="130"/>
      <c r="C16" s="59"/>
      <c r="D16" s="129"/>
    </row>
    <row r="17" spans="1:4" ht="20.100000000000001" customHeight="1">
      <c r="A17" s="387" t="s">
        <v>205</v>
      </c>
      <c r="B17" s="57" t="s">
        <v>225</v>
      </c>
      <c r="C17" s="133" t="s">
        <v>204</v>
      </c>
      <c r="D17" s="129"/>
    </row>
    <row r="18" spans="1:4" ht="20.100000000000001" customHeight="1">
      <c r="A18" s="130"/>
      <c r="B18" s="56"/>
      <c r="C18" s="59"/>
      <c r="D18" s="129"/>
    </row>
    <row r="19" spans="1:4" ht="20.100000000000001" customHeight="1">
      <c r="A19" s="386" t="s">
        <v>226</v>
      </c>
      <c r="B19" s="130"/>
      <c r="C19" s="59"/>
      <c r="D19" s="129"/>
    </row>
    <row r="20" spans="1:4" ht="20.100000000000001" customHeight="1" thickBot="1">
      <c r="A20" s="389" t="s">
        <v>667</v>
      </c>
      <c r="B20" s="127" t="s">
        <v>668</v>
      </c>
      <c r="C20" s="362" t="s">
        <v>577</v>
      </c>
      <c r="D20" s="132"/>
    </row>
    <row r="21" spans="1:4" ht="20.100000000000001" customHeight="1"/>
    <row r="22" spans="1:4" ht="20.100000000000001" customHeight="1"/>
    <row r="23" spans="1:4" ht="21" customHeight="1"/>
    <row r="24" spans="1:4" ht="20.100000000000001" customHeight="1"/>
    <row r="25" spans="1:4" ht="20.100000000000001" customHeight="1"/>
    <row r="26" spans="1:4" ht="20.100000000000001" customHeight="1"/>
    <row r="27" spans="1:4" ht="20.100000000000001" customHeight="1"/>
    <row r="28" spans="1:4" ht="20.100000000000001" customHeight="1"/>
    <row r="29" spans="1:4" ht="20.100000000000001" customHeight="1"/>
    <row r="30" spans="1:4" ht="20.100000000000001" customHeight="1"/>
    <row r="31" spans="1:4" ht="20.100000000000001" customHeight="1"/>
    <row r="32" spans="1:4"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sheetData>
  <mergeCells count="1">
    <mergeCell ref="A1:D1"/>
  </mergeCells>
  <hyperlinks>
    <hyperlink ref="C5" r:id="rId1"/>
    <hyperlink ref="C8" r:id="rId2"/>
    <hyperlink ref="C17" r:id="rId3"/>
    <hyperlink ref="C20" r:id="rId4"/>
    <hyperlink ref="C13" r:id="rId5"/>
  </hyperlinks>
  <pageMargins left="0.70866141732283472" right="0.70866141732283472" top="0.74803149606299213" bottom="0.74803149606299213" header="0.31496062992125984" footer="0.31496062992125984"/>
  <pageSetup paperSize="9" scale="73" orientation="landscape" r:id="rId6"/>
</worksheet>
</file>

<file path=xl/worksheets/sheet5.xml><?xml version="1.0" encoding="utf-8"?>
<worksheet xmlns="http://schemas.openxmlformats.org/spreadsheetml/2006/main" xmlns:r="http://schemas.openxmlformats.org/officeDocument/2006/relationships">
  <dimension ref="A1:M163"/>
  <sheetViews>
    <sheetView tabSelected="1" view="pageBreakPreview" topLeftCell="A57" zoomScaleSheetLayoutView="100" workbookViewId="0">
      <selection activeCell="B16" sqref="B16"/>
    </sheetView>
  </sheetViews>
  <sheetFormatPr defaultColWidth="9.140625" defaultRowHeight="20.100000000000001" customHeight="1"/>
  <cols>
    <col min="1" max="1" width="4.7109375" style="145" customWidth="1"/>
    <col min="2" max="2" width="81.28515625" style="229" customWidth="1"/>
    <col min="3" max="3" width="4.140625" style="152" bestFit="1" customWidth="1"/>
    <col min="4" max="4" width="1.85546875" style="152" customWidth="1"/>
    <col min="5" max="5" width="3.85546875" style="152" bestFit="1" customWidth="1"/>
    <col min="6" max="6" width="1.28515625" style="152" customWidth="1"/>
    <col min="7" max="7" width="4.5703125" style="152" bestFit="1" customWidth="1"/>
    <col min="8" max="8" width="1.28515625" style="152" customWidth="1"/>
    <col min="9" max="9" width="9.42578125" style="152" customWidth="1"/>
    <col min="10" max="10" width="1.7109375" style="152" customWidth="1"/>
    <col min="11" max="11" width="9.42578125" style="152" customWidth="1"/>
    <col min="12" max="12" width="16.5703125" style="152" customWidth="1"/>
    <col min="13" max="16384" width="9.140625" style="152"/>
  </cols>
  <sheetData>
    <row r="1" spans="1:12" ht="20.100000000000001" customHeight="1">
      <c r="A1" s="431" t="str">
        <f>+'5.QH Check List Master'!A1:H1</f>
        <v>Yousufi Mohalla TAUFEER-UL-MUBARAK trust</v>
      </c>
      <c r="B1" s="431"/>
      <c r="C1" s="5"/>
      <c r="D1" s="5"/>
      <c r="E1" s="5"/>
      <c r="F1" s="5"/>
      <c r="G1" s="5"/>
      <c r="H1" s="5"/>
      <c r="I1" s="5"/>
      <c r="J1" s="5"/>
      <c r="K1" s="5"/>
      <c r="L1" s="317"/>
    </row>
    <row r="2" spans="1:12" ht="20.100000000000001" customHeight="1">
      <c r="A2" s="432" t="s">
        <v>527</v>
      </c>
      <c r="B2" s="432"/>
      <c r="C2" s="318"/>
      <c r="D2" s="318"/>
      <c r="E2" s="318"/>
      <c r="F2" s="318"/>
      <c r="G2" s="318"/>
      <c r="H2" s="318"/>
      <c r="I2" s="318"/>
      <c r="J2" s="318"/>
      <c r="K2" s="318"/>
      <c r="L2" s="317"/>
    </row>
    <row r="3" spans="1:12" ht="18" customHeight="1">
      <c r="A3" s="142"/>
      <c r="B3" s="142"/>
      <c r="C3" s="318"/>
      <c r="D3" s="318"/>
      <c r="E3" s="318"/>
      <c r="F3" s="318"/>
      <c r="G3" s="318"/>
      <c r="H3" s="318"/>
      <c r="I3" s="318"/>
      <c r="J3" s="318"/>
      <c r="K3" s="318"/>
      <c r="L3" s="317"/>
    </row>
    <row r="4" spans="1:12" ht="20.100000000000001" customHeight="1">
      <c r="A4" s="6" t="s">
        <v>10</v>
      </c>
      <c r="B4" s="7"/>
      <c r="C4" s="8"/>
      <c r="D4" s="8"/>
      <c r="E4" s="8"/>
      <c r="F4" s="8"/>
      <c r="G4" s="8"/>
      <c r="H4" s="8"/>
      <c r="I4" s="8"/>
      <c r="J4" s="8"/>
      <c r="K4" s="8"/>
      <c r="L4" s="308"/>
    </row>
    <row r="5" spans="1:12" ht="20.100000000000001" customHeight="1">
      <c r="A5" s="9"/>
      <c r="B5" s="10"/>
      <c r="J5" s="9"/>
      <c r="L5" s="9"/>
    </row>
    <row r="6" spans="1:12" ht="20.100000000000001" customHeight="1">
      <c r="A6" s="143" t="s">
        <v>590</v>
      </c>
      <c r="B6" s="10"/>
      <c r="J6" s="9"/>
      <c r="L6" s="9"/>
    </row>
    <row r="7" spans="1:12" ht="20.100000000000001" customHeight="1">
      <c r="A7" s="152"/>
      <c r="B7" s="327" t="s">
        <v>589</v>
      </c>
      <c r="J7" s="9"/>
      <c r="L7" s="9"/>
    </row>
    <row r="8" spans="1:12" ht="20.100000000000001" customHeight="1">
      <c r="A8" s="152"/>
      <c r="B8" s="327"/>
      <c r="J8" s="9"/>
      <c r="L8" s="9"/>
    </row>
    <row r="9" spans="1:12" ht="20.100000000000001" customHeight="1">
      <c r="A9" s="357" t="s">
        <v>645</v>
      </c>
      <c r="B9" s="358"/>
      <c r="C9" s="316"/>
      <c r="D9" s="316"/>
      <c r="E9" s="316"/>
      <c r="F9" s="316"/>
      <c r="G9" s="316"/>
      <c r="H9" s="316"/>
      <c r="I9" s="316"/>
      <c r="J9" s="316"/>
      <c r="K9" s="316"/>
    </row>
    <row r="10" spans="1:12" ht="39.75" customHeight="1">
      <c r="A10" s="144" t="s">
        <v>11</v>
      </c>
      <c r="B10" s="11" t="s">
        <v>580</v>
      </c>
      <c r="D10" s="316"/>
      <c r="E10" s="316"/>
      <c r="F10" s="316"/>
      <c r="G10" s="316"/>
      <c r="H10" s="316"/>
      <c r="I10" s="316"/>
      <c r="J10" s="316"/>
      <c r="K10" s="316"/>
    </row>
    <row r="11" spans="1:12" ht="31.5" customHeight="1">
      <c r="A11" s="144" t="s">
        <v>12</v>
      </c>
      <c r="B11" s="11" t="s">
        <v>646</v>
      </c>
      <c r="D11" s="316"/>
      <c r="E11" s="316"/>
      <c r="F11" s="316"/>
      <c r="G11" s="316"/>
      <c r="H11" s="316"/>
      <c r="I11" s="316"/>
      <c r="J11" s="316"/>
      <c r="K11" s="316"/>
    </row>
    <row r="12" spans="1:12" ht="36" customHeight="1">
      <c r="A12" s="144" t="s">
        <v>13</v>
      </c>
      <c r="B12" s="11" t="s">
        <v>518</v>
      </c>
      <c r="C12" s="316"/>
      <c r="D12" s="316"/>
      <c r="E12" s="316"/>
      <c r="F12" s="316"/>
      <c r="G12" s="316"/>
      <c r="H12" s="316"/>
      <c r="I12" s="316"/>
      <c r="J12" s="316"/>
      <c r="K12" s="316"/>
    </row>
    <row r="13" spans="1:12" ht="38.25" customHeight="1">
      <c r="A13" s="144" t="s">
        <v>14</v>
      </c>
      <c r="B13" s="11" t="s">
        <v>647</v>
      </c>
      <c r="C13" s="316"/>
      <c r="D13" s="316"/>
      <c r="E13" s="316"/>
      <c r="F13" s="316"/>
      <c r="G13" s="316"/>
      <c r="H13" s="316"/>
      <c r="I13" s="316"/>
      <c r="J13" s="316"/>
      <c r="K13" s="316"/>
    </row>
    <row r="14" spans="1:12" ht="36" customHeight="1">
      <c r="A14" s="144" t="s">
        <v>15</v>
      </c>
      <c r="B14" s="11" t="s">
        <v>648</v>
      </c>
      <c r="C14" s="316"/>
      <c r="D14" s="316"/>
      <c r="E14" s="316"/>
      <c r="F14" s="316"/>
      <c r="G14" s="316"/>
      <c r="H14" s="316"/>
      <c r="I14" s="316"/>
      <c r="J14" s="316"/>
      <c r="K14" s="316"/>
    </row>
    <row r="15" spans="1:12" ht="40.5" customHeight="1">
      <c r="A15" s="144" t="s">
        <v>16</v>
      </c>
      <c r="B15" s="11" t="s">
        <v>649</v>
      </c>
      <c r="C15" s="316"/>
      <c r="D15" s="316"/>
      <c r="E15" s="316"/>
      <c r="F15" s="316"/>
      <c r="G15" s="316"/>
      <c r="H15" s="316"/>
      <c r="I15" s="316"/>
      <c r="J15" s="316"/>
      <c r="K15" s="316"/>
    </row>
    <row r="16" spans="1:12" ht="48" customHeight="1">
      <c r="A16" s="144" t="s">
        <v>17</v>
      </c>
      <c r="B16" s="11" t="s">
        <v>662</v>
      </c>
      <c r="C16" s="316"/>
      <c r="D16" s="316"/>
      <c r="E16" s="316"/>
      <c r="F16" s="316"/>
      <c r="G16" s="316"/>
      <c r="H16" s="316"/>
      <c r="I16" s="316"/>
      <c r="J16" s="316"/>
      <c r="K16" s="316"/>
    </row>
    <row r="17" spans="1:13" ht="30.95" customHeight="1">
      <c r="A17" s="144" t="s">
        <v>18</v>
      </c>
      <c r="B17" s="11" t="s">
        <v>144</v>
      </c>
      <c r="C17" s="316"/>
      <c r="D17" s="316"/>
      <c r="E17" s="316"/>
      <c r="F17" s="316"/>
      <c r="G17" s="316"/>
      <c r="H17" s="316"/>
      <c r="I17" s="316"/>
      <c r="J17" s="316"/>
      <c r="K17" s="316"/>
    </row>
    <row r="18" spans="1:13" ht="20.100000000000001" customHeight="1">
      <c r="A18" s="144" t="s">
        <v>19</v>
      </c>
      <c r="B18" s="11" t="s">
        <v>543</v>
      </c>
      <c r="C18" s="316"/>
      <c r="D18" s="316"/>
      <c r="E18" s="316"/>
      <c r="F18" s="316"/>
      <c r="G18" s="316"/>
      <c r="H18" s="316"/>
      <c r="I18" s="316"/>
      <c r="J18" s="316"/>
      <c r="K18" s="316"/>
    </row>
    <row r="19" spans="1:13" ht="20.100000000000001" customHeight="1">
      <c r="A19" s="144" t="s">
        <v>20</v>
      </c>
      <c r="B19" s="11" t="s">
        <v>21</v>
      </c>
      <c r="C19" s="316"/>
      <c r="D19" s="316"/>
      <c r="E19" s="316"/>
      <c r="F19" s="316"/>
      <c r="G19" s="316"/>
      <c r="H19" s="316"/>
      <c r="I19" s="316"/>
      <c r="J19" s="316"/>
      <c r="K19" s="316"/>
    </row>
    <row r="20" spans="1:13" ht="35.25" customHeight="1">
      <c r="A20" s="144" t="s">
        <v>22</v>
      </c>
      <c r="B20" s="11" t="s">
        <v>669</v>
      </c>
      <c r="C20" s="316"/>
      <c r="D20" s="316"/>
      <c r="E20" s="316"/>
      <c r="F20" s="316"/>
      <c r="G20" s="316"/>
      <c r="H20" s="316"/>
      <c r="I20" s="316"/>
      <c r="J20" s="316"/>
      <c r="K20" s="316"/>
    </row>
    <row r="21" spans="1:13" ht="10.5" customHeight="1">
      <c r="B21" s="11"/>
      <c r="J21" s="316"/>
    </row>
    <row r="22" spans="1:13" ht="30.75" customHeight="1">
      <c r="A22" s="357" t="s">
        <v>234</v>
      </c>
      <c r="B22" s="359"/>
      <c r="C22" s="319" t="s">
        <v>1</v>
      </c>
      <c r="D22" s="145"/>
      <c r="E22" s="319" t="s">
        <v>2</v>
      </c>
      <c r="F22" s="145"/>
      <c r="G22" s="319" t="s">
        <v>3</v>
      </c>
      <c r="H22" s="145"/>
      <c r="I22" s="319" t="s">
        <v>4</v>
      </c>
      <c r="J22" s="113"/>
      <c r="K22" s="312" t="s">
        <v>5</v>
      </c>
      <c r="L22" s="113"/>
    </row>
    <row r="23" spans="1:13" ht="20.100000000000001" customHeight="1">
      <c r="A23" s="145" t="s">
        <v>23</v>
      </c>
      <c r="B23" s="11" t="s">
        <v>519</v>
      </c>
      <c r="C23" s="320"/>
      <c r="D23" s="316"/>
      <c r="E23" s="320"/>
      <c r="F23" s="13"/>
      <c r="G23" s="320"/>
      <c r="H23" s="13"/>
      <c r="I23" s="320"/>
      <c r="J23" s="13"/>
      <c r="K23" s="320"/>
      <c r="L23" s="13"/>
      <c r="M23" s="14"/>
    </row>
    <row r="24" spans="1:13" ht="20.100000000000001" customHeight="1">
      <c r="A24" s="145" t="s">
        <v>24</v>
      </c>
      <c r="B24" s="11" t="s">
        <v>524</v>
      </c>
      <c r="C24" s="320"/>
      <c r="D24" s="316"/>
      <c r="E24" s="320"/>
      <c r="F24" s="316"/>
      <c r="G24" s="320"/>
      <c r="H24" s="316"/>
      <c r="I24" s="320"/>
      <c r="J24" s="316"/>
      <c r="K24" s="320"/>
      <c r="L24" s="316"/>
    </row>
    <row r="25" spans="1:13" ht="20.100000000000001" customHeight="1">
      <c r="A25" s="145" t="s">
        <v>25</v>
      </c>
      <c r="B25" s="11" t="s">
        <v>544</v>
      </c>
      <c r="C25" s="320"/>
      <c r="D25" s="316"/>
      <c r="E25" s="320"/>
      <c r="F25" s="316"/>
      <c r="G25" s="320"/>
      <c r="H25" s="316"/>
      <c r="I25" s="320"/>
      <c r="J25" s="316"/>
      <c r="K25" s="320"/>
      <c r="L25" s="316"/>
    </row>
    <row r="26" spans="1:13" ht="20.100000000000001" customHeight="1">
      <c r="B26" s="321" t="s">
        <v>641</v>
      </c>
      <c r="C26" s="315"/>
      <c r="D26" s="316"/>
      <c r="E26" s="315"/>
      <c r="F26" s="316"/>
      <c r="G26" s="315"/>
      <c r="H26" s="316"/>
      <c r="I26" s="315"/>
      <c r="J26" s="316"/>
      <c r="K26" s="315"/>
      <c r="L26" s="316"/>
    </row>
    <row r="27" spans="1:13" ht="20.100000000000001" customHeight="1">
      <c r="A27" s="145" t="s">
        <v>26</v>
      </c>
      <c r="B27" s="11" t="s">
        <v>650</v>
      </c>
      <c r="C27" s="320"/>
      <c r="D27" s="316"/>
      <c r="E27" s="320"/>
      <c r="F27" s="316"/>
      <c r="G27" s="320"/>
      <c r="H27" s="316"/>
      <c r="I27" s="320"/>
      <c r="J27" s="316"/>
      <c r="K27" s="320"/>
      <c r="L27" s="316"/>
    </row>
    <row r="28" spans="1:13" ht="20.100000000000001" customHeight="1">
      <c r="A28" s="145" t="s">
        <v>27</v>
      </c>
      <c r="B28" s="11" t="s">
        <v>392</v>
      </c>
      <c r="C28" s="320"/>
      <c r="D28" s="316"/>
      <c r="E28" s="320"/>
      <c r="F28" s="316"/>
      <c r="G28" s="320"/>
      <c r="H28" s="316"/>
      <c r="I28" s="320"/>
      <c r="J28" s="316"/>
      <c r="K28" s="320"/>
      <c r="L28" s="316"/>
    </row>
    <row r="29" spans="1:13" ht="27" customHeight="1">
      <c r="A29" s="145" t="s">
        <v>28</v>
      </c>
      <c r="B29" s="11" t="s">
        <v>651</v>
      </c>
      <c r="C29" s="320"/>
      <c r="D29" s="316"/>
      <c r="E29" s="320"/>
      <c r="F29" s="316"/>
      <c r="G29" s="320"/>
      <c r="H29" s="316"/>
      <c r="I29" s="320"/>
      <c r="J29" s="316"/>
      <c r="K29" s="320"/>
      <c r="L29" s="316"/>
    </row>
    <row r="30" spans="1:13" ht="20.100000000000001" customHeight="1">
      <c r="A30" s="145" t="s">
        <v>28</v>
      </c>
      <c r="B30" s="11" t="s">
        <v>227</v>
      </c>
      <c r="C30" s="320"/>
      <c r="D30" s="316"/>
      <c r="E30" s="320"/>
      <c r="F30" s="316"/>
      <c r="G30" s="320"/>
      <c r="H30" s="316"/>
      <c r="I30" s="320"/>
      <c r="J30" s="316"/>
      <c r="K30" s="320"/>
      <c r="L30" s="316"/>
    </row>
    <row r="31" spans="1:13" ht="20.100000000000001" customHeight="1">
      <c r="B31" s="321" t="s">
        <v>642</v>
      </c>
      <c r="C31" s="315"/>
      <c r="D31" s="316"/>
      <c r="E31" s="315"/>
      <c r="F31" s="316"/>
      <c r="G31" s="315"/>
      <c r="H31" s="316"/>
      <c r="I31" s="315"/>
      <c r="J31" s="316"/>
      <c r="K31" s="315"/>
      <c r="L31" s="316"/>
    </row>
    <row r="32" spans="1:13" ht="48" customHeight="1">
      <c r="A32" s="144" t="s">
        <v>29</v>
      </c>
      <c r="B32" s="11" t="s">
        <v>581</v>
      </c>
      <c r="C32" s="320"/>
      <c r="D32" s="316"/>
      <c r="E32" s="320"/>
      <c r="F32" s="316"/>
      <c r="G32" s="320"/>
      <c r="H32" s="316"/>
      <c r="I32" s="320"/>
      <c r="J32" s="316"/>
      <c r="K32" s="320"/>
      <c r="L32" s="316"/>
    </row>
    <row r="33" spans="1:13" ht="18.75" customHeight="1">
      <c r="A33" s="145" t="s">
        <v>30</v>
      </c>
      <c r="B33" s="11" t="s">
        <v>392</v>
      </c>
      <c r="C33" s="320"/>
      <c r="D33" s="316"/>
      <c r="E33" s="320"/>
      <c r="F33" s="316"/>
      <c r="G33" s="320"/>
      <c r="H33" s="316"/>
      <c r="I33" s="320"/>
      <c r="J33" s="316"/>
      <c r="K33" s="320"/>
      <c r="L33" s="316"/>
    </row>
    <row r="34" spans="1:13" ht="20.100000000000001" customHeight="1">
      <c r="A34" s="145" t="s">
        <v>523</v>
      </c>
      <c r="B34" s="11" t="s">
        <v>31</v>
      </c>
      <c r="C34" s="320"/>
      <c r="D34" s="316"/>
      <c r="E34" s="320"/>
      <c r="F34" s="316"/>
      <c r="G34" s="320"/>
      <c r="H34" s="316"/>
      <c r="I34" s="320"/>
      <c r="J34" s="316"/>
      <c r="K34" s="320"/>
      <c r="L34" s="316"/>
    </row>
    <row r="35" spans="1:13" ht="20.100000000000001" customHeight="1">
      <c r="B35" s="148"/>
      <c r="C35" s="316"/>
      <c r="D35" s="316"/>
      <c r="E35" s="316"/>
      <c r="F35" s="316"/>
      <c r="G35" s="316"/>
      <c r="H35" s="316"/>
      <c r="I35" s="316"/>
      <c r="J35" s="316"/>
      <c r="K35" s="316"/>
      <c r="L35" s="316"/>
      <c r="M35" s="261"/>
    </row>
    <row r="36" spans="1:13" ht="20.100000000000001" customHeight="1">
      <c r="A36" s="357" t="s">
        <v>32</v>
      </c>
      <c r="B36" s="360"/>
      <c r="C36" s="143"/>
      <c r="D36" s="143"/>
      <c r="E36" s="143"/>
      <c r="F36" s="322"/>
      <c r="G36" s="323"/>
      <c r="H36" s="316"/>
      <c r="I36" s="316"/>
      <c r="J36" s="316"/>
      <c r="K36" s="316"/>
    </row>
    <row r="37" spans="1:13" ht="20.100000000000001" customHeight="1">
      <c r="A37" s="145" t="s">
        <v>33</v>
      </c>
      <c r="B37" s="11" t="s">
        <v>634</v>
      </c>
      <c r="C37" s="320"/>
      <c r="D37" s="316"/>
      <c r="E37" s="320"/>
      <c r="F37" s="316"/>
      <c r="G37" s="320"/>
      <c r="H37" s="316"/>
      <c r="I37" s="320"/>
      <c r="J37" s="316"/>
      <c r="K37" s="320"/>
    </row>
    <row r="38" spans="1:13" ht="20.100000000000001" customHeight="1">
      <c r="A38" s="145" t="s">
        <v>34</v>
      </c>
      <c r="B38" s="11" t="s">
        <v>582</v>
      </c>
      <c r="C38" s="320"/>
      <c r="D38" s="316"/>
      <c r="E38" s="320"/>
      <c r="F38" s="316"/>
      <c r="G38" s="320"/>
      <c r="H38" s="316"/>
      <c r="I38" s="320"/>
      <c r="J38" s="316"/>
      <c r="K38" s="320"/>
    </row>
    <row r="39" spans="1:13" ht="20.100000000000001" customHeight="1">
      <c r="A39" s="145" t="s">
        <v>35</v>
      </c>
      <c r="B39" s="11" t="s">
        <v>37</v>
      </c>
      <c r="C39" s="320"/>
      <c r="D39" s="316"/>
      <c r="E39" s="320"/>
      <c r="F39" s="316"/>
      <c r="G39" s="320"/>
      <c r="H39" s="316"/>
      <c r="I39" s="320"/>
      <c r="J39" s="316"/>
      <c r="K39" s="320"/>
    </row>
    <row r="40" spans="1:13" ht="21.75" customHeight="1">
      <c r="A40" s="145" t="s">
        <v>36</v>
      </c>
      <c r="B40" s="11" t="s">
        <v>38</v>
      </c>
      <c r="C40" s="320"/>
      <c r="D40" s="316"/>
      <c r="E40" s="320"/>
      <c r="F40" s="316"/>
      <c r="G40" s="320"/>
      <c r="H40" s="316"/>
      <c r="I40" s="320"/>
      <c r="J40" s="316"/>
      <c r="K40" s="320"/>
    </row>
    <row r="41" spans="1:13" ht="20.100000000000001" customHeight="1">
      <c r="B41" s="11"/>
      <c r="C41" s="324"/>
      <c r="D41" s="147"/>
      <c r="E41" s="324"/>
      <c r="F41" s="147"/>
      <c r="G41" s="324"/>
      <c r="H41" s="147"/>
      <c r="I41" s="324"/>
      <c r="J41" s="316"/>
      <c r="K41" s="324"/>
    </row>
    <row r="42" spans="1:13" ht="24.75" customHeight="1">
      <c r="A42" s="357" t="s">
        <v>39</v>
      </c>
      <c r="B42" s="358"/>
      <c r="C42" s="319" t="s">
        <v>1</v>
      </c>
      <c r="D42" s="145"/>
      <c r="E42" s="319" t="s">
        <v>2</v>
      </c>
      <c r="F42" s="145"/>
      <c r="G42" s="319" t="s">
        <v>3</v>
      </c>
      <c r="H42" s="145"/>
      <c r="I42" s="319" t="s">
        <v>4</v>
      </c>
      <c r="J42" s="113"/>
      <c r="K42" s="312" t="s">
        <v>5</v>
      </c>
    </row>
    <row r="43" spans="1:13" ht="20.100000000000001" customHeight="1">
      <c r="A43" s="145" t="s">
        <v>40</v>
      </c>
      <c r="B43" s="11" t="s">
        <v>41</v>
      </c>
      <c r="C43" s="320"/>
      <c r="D43" s="316"/>
      <c r="E43" s="320"/>
      <c r="F43" s="316"/>
      <c r="G43" s="320"/>
      <c r="H43" s="316"/>
      <c r="I43" s="320"/>
      <c r="J43" s="316"/>
      <c r="K43" s="320"/>
    </row>
    <row r="44" spans="1:13" ht="20.100000000000001" customHeight="1">
      <c r="A44" s="145" t="s">
        <v>42</v>
      </c>
      <c r="B44" s="11" t="s">
        <v>520</v>
      </c>
      <c r="C44" s="320"/>
      <c r="D44" s="316"/>
      <c r="E44" s="320"/>
      <c r="F44" s="316"/>
      <c r="G44" s="320"/>
      <c r="H44" s="316"/>
      <c r="I44" s="320"/>
      <c r="J44" s="316"/>
      <c r="K44" s="320"/>
    </row>
    <row r="45" spans="1:13" ht="20.100000000000001" customHeight="1">
      <c r="A45" s="145" t="s">
        <v>43</v>
      </c>
      <c r="B45" s="11" t="s">
        <v>44</v>
      </c>
      <c r="C45" s="320"/>
      <c r="D45" s="316"/>
      <c r="E45" s="320"/>
      <c r="F45" s="316"/>
      <c r="G45" s="320"/>
      <c r="H45" s="316"/>
      <c r="I45" s="320"/>
      <c r="J45" s="316"/>
      <c r="K45" s="320"/>
    </row>
    <row r="46" spans="1:13" ht="20.100000000000001" customHeight="1">
      <c r="B46" s="11"/>
      <c r="C46" s="316"/>
      <c r="D46" s="316"/>
      <c r="E46" s="316"/>
      <c r="F46" s="316"/>
      <c r="G46" s="316"/>
      <c r="H46" s="316"/>
      <c r="I46" s="316"/>
      <c r="J46" s="316"/>
      <c r="K46" s="316"/>
    </row>
    <row r="47" spans="1:13" ht="20.100000000000001" customHeight="1">
      <c r="A47" s="357" t="s">
        <v>45</v>
      </c>
      <c r="B47" s="358"/>
      <c r="C47" s="143"/>
      <c r="D47" s="143"/>
      <c r="E47" s="322"/>
      <c r="F47" s="316"/>
      <c r="G47" s="316"/>
      <c r="H47" s="316"/>
      <c r="I47" s="316"/>
      <c r="J47" s="316"/>
      <c r="K47" s="316"/>
    </row>
    <row r="48" spans="1:13" ht="20.100000000000001" customHeight="1">
      <c r="A48" s="145" t="s">
        <v>46</v>
      </c>
      <c r="B48" s="11" t="s">
        <v>47</v>
      </c>
      <c r="C48" s="320"/>
      <c r="D48" s="316"/>
      <c r="E48" s="320"/>
      <c r="F48" s="316"/>
      <c r="G48" s="320"/>
      <c r="H48" s="316"/>
      <c r="I48" s="320"/>
      <c r="J48" s="316"/>
      <c r="K48" s="320"/>
    </row>
    <row r="49" spans="1:11" ht="20.100000000000001" customHeight="1">
      <c r="A49" s="145" t="s">
        <v>48</v>
      </c>
      <c r="B49" s="11" t="s">
        <v>652</v>
      </c>
      <c r="C49" s="320"/>
      <c r="D49" s="316"/>
      <c r="E49" s="320"/>
      <c r="F49" s="316"/>
      <c r="G49" s="320"/>
      <c r="H49" s="316"/>
      <c r="I49" s="320"/>
      <c r="J49" s="316"/>
      <c r="K49" s="320"/>
    </row>
    <row r="50" spans="1:11" ht="20.100000000000001" customHeight="1">
      <c r="A50" s="145" t="s">
        <v>49</v>
      </c>
      <c r="B50" s="325" t="s">
        <v>583</v>
      </c>
      <c r="C50" s="320"/>
      <c r="D50" s="316"/>
      <c r="E50" s="320"/>
      <c r="F50" s="316"/>
      <c r="G50" s="320"/>
      <c r="H50" s="316"/>
      <c r="I50" s="320"/>
      <c r="J50" s="316"/>
      <c r="K50" s="320"/>
    </row>
    <row r="51" spans="1:11" ht="20.100000000000001" customHeight="1">
      <c r="B51" s="325"/>
      <c r="C51" s="316"/>
      <c r="D51" s="316"/>
      <c r="E51" s="316"/>
      <c r="F51" s="316"/>
      <c r="G51" s="316"/>
      <c r="H51" s="316"/>
      <c r="I51" s="316"/>
      <c r="J51" s="316"/>
      <c r="K51" s="316"/>
    </row>
    <row r="52" spans="1:11" ht="20.100000000000001" customHeight="1">
      <c r="A52" s="361" t="s">
        <v>228</v>
      </c>
      <c r="B52" s="358"/>
      <c r="C52" s="146"/>
      <c r="D52" s="146"/>
      <c r="E52" s="326"/>
      <c r="F52" s="315"/>
      <c r="G52" s="316"/>
      <c r="H52" s="316"/>
      <c r="I52" s="316"/>
      <c r="J52" s="316"/>
      <c r="K52" s="316"/>
    </row>
    <row r="53" spans="1:11" ht="20.100000000000001" customHeight="1">
      <c r="A53" s="145" t="s">
        <v>50</v>
      </c>
      <c r="B53" s="11" t="s">
        <v>644</v>
      </c>
      <c r="C53" s="320"/>
      <c r="D53" s="316"/>
      <c r="E53" s="320"/>
      <c r="F53" s="316"/>
      <c r="G53" s="320"/>
      <c r="H53" s="316"/>
      <c r="I53" s="320"/>
      <c r="J53" s="316"/>
      <c r="K53" s="320"/>
    </row>
    <row r="54" spans="1:11" ht="20.100000000000001" customHeight="1">
      <c r="A54" s="145" t="s">
        <v>51</v>
      </c>
      <c r="B54" s="11" t="s">
        <v>52</v>
      </c>
      <c r="C54" s="320"/>
      <c r="D54" s="316"/>
      <c r="E54" s="320"/>
      <c r="F54" s="316"/>
      <c r="G54" s="320"/>
      <c r="H54" s="316"/>
      <c r="I54" s="320"/>
      <c r="J54" s="316"/>
      <c r="K54" s="320"/>
    </row>
    <row r="55" spans="1:11" ht="20.100000000000001" customHeight="1">
      <c r="A55" s="145" t="s">
        <v>53</v>
      </c>
      <c r="B55" s="11" t="s">
        <v>54</v>
      </c>
      <c r="C55" s="320"/>
      <c r="D55" s="316"/>
      <c r="E55" s="320"/>
      <c r="F55" s="316"/>
      <c r="G55" s="320"/>
      <c r="H55" s="316"/>
      <c r="I55" s="320"/>
      <c r="J55" s="316"/>
      <c r="K55" s="320"/>
    </row>
    <row r="56" spans="1:11" ht="15.95" customHeight="1">
      <c r="A56" s="145" t="s">
        <v>236</v>
      </c>
      <c r="B56" s="11" t="s">
        <v>55</v>
      </c>
      <c r="C56" s="320"/>
      <c r="D56" s="316"/>
      <c r="E56" s="320"/>
      <c r="F56" s="316"/>
      <c r="G56" s="320"/>
      <c r="H56" s="316"/>
      <c r="I56" s="320"/>
      <c r="J56" s="316"/>
      <c r="K56" s="320"/>
    </row>
    <row r="57" spans="1:11" ht="20.100000000000001" customHeight="1">
      <c r="B57" s="11"/>
      <c r="C57" s="316"/>
      <c r="D57" s="316"/>
      <c r="E57" s="316"/>
      <c r="F57" s="316"/>
      <c r="G57" s="316"/>
      <c r="H57" s="316"/>
      <c r="I57" s="316"/>
      <c r="J57" s="316"/>
      <c r="K57" s="316"/>
    </row>
    <row r="58" spans="1:11" ht="20.100000000000001" customHeight="1">
      <c r="A58" s="361" t="s">
        <v>397</v>
      </c>
      <c r="B58" s="358"/>
      <c r="C58" s="146"/>
      <c r="D58" s="326"/>
      <c r="E58" s="316"/>
      <c r="F58" s="316"/>
      <c r="G58" s="316"/>
      <c r="H58" s="316"/>
      <c r="I58" s="316"/>
      <c r="J58" s="316"/>
      <c r="K58" s="316"/>
    </row>
    <row r="59" spans="1:11" ht="20.100000000000001" customHeight="1">
      <c r="A59" s="145" t="s">
        <v>56</v>
      </c>
      <c r="B59" s="11" t="s">
        <v>521</v>
      </c>
      <c r="C59" s="320"/>
      <c r="D59" s="316"/>
      <c r="E59" s="320"/>
      <c r="F59" s="316"/>
      <c r="G59" s="320"/>
      <c r="H59" s="316"/>
      <c r="I59" s="320"/>
      <c r="J59" s="316"/>
      <c r="K59" s="320"/>
    </row>
    <row r="60" spans="1:11" ht="20.100000000000001" customHeight="1">
      <c r="A60" s="145" t="s">
        <v>57</v>
      </c>
      <c r="B60" s="11" t="s">
        <v>396</v>
      </c>
      <c r="C60" s="320"/>
      <c r="D60" s="316"/>
      <c r="E60" s="320"/>
      <c r="F60" s="316"/>
      <c r="G60" s="320"/>
      <c r="H60" s="316"/>
      <c r="I60" s="320"/>
      <c r="J60" s="316"/>
      <c r="K60" s="320"/>
    </row>
    <row r="61" spans="1:11" ht="20.100000000000001" customHeight="1">
      <c r="A61" s="145" t="s">
        <v>58</v>
      </c>
      <c r="B61" s="11" t="s">
        <v>584</v>
      </c>
      <c r="C61" s="320"/>
      <c r="D61" s="316"/>
      <c r="E61" s="320"/>
      <c r="F61" s="316"/>
      <c r="G61" s="320"/>
      <c r="H61" s="316"/>
      <c r="I61" s="320"/>
      <c r="J61" s="316"/>
      <c r="K61" s="320"/>
    </row>
    <row r="62" spans="1:11" ht="20.100000000000001" customHeight="1">
      <c r="B62" s="11"/>
      <c r="C62" s="316"/>
      <c r="D62" s="316"/>
      <c r="E62" s="316"/>
      <c r="F62" s="316"/>
      <c r="G62" s="316"/>
      <c r="H62" s="316"/>
      <c r="I62" s="316"/>
      <c r="J62" s="316"/>
      <c r="K62" s="316"/>
    </row>
    <row r="63" spans="1:11" ht="20.100000000000001" customHeight="1">
      <c r="A63" s="361" t="s">
        <v>539</v>
      </c>
      <c r="B63" s="358"/>
      <c r="C63" s="146"/>
      <c r="D63" s="326"/>
      <c r="E63" s="316"/>
      <c r="F63" s="316"/>
      <c r="G63" s="316"/>
      <c r="H63" s="316"/>
      <c r="I63" s="316"/>
      <c r="J63" s="316"/>
      <c r="K63" s="316"/>
    </row>
    <row r="64" spans="1:11" ht="26.25" customHeight="1">
      <c r="A64" s="145" t="s">
        <v>540</v>
      </c>
      <c r="B64" s="394"/>
      <c r="C64" s="320"/>
      <c r="D64" s="316"/>
      <c r="E64" s="320"/>
      <c r="F64" s="316"/>
      <c r="G64" s="320"/>
      <c r="H64" s="316"/>
      <c r="I64" s="320"/>
      <c r="J64" s="316"/>
      <c r="K64" s="320"/>
    </row>
    <row r="65" spans="1:11" ht="26.25" customHeight="1">
      <c r="A65" s="145" t="s">
        <v>541</v>
      </c>
      <c r="B65" s="394"/>
      <c r="C65" s="320"/>
      <c r="D65" s="316"/>
      <c r="E65" s="320"/>
      <c r="F65" s="316"/>
      <c r="G65" s="320"/>
      <c r="H65" s="316"/>
      <c r="I65" s="320"/>
      <c r="J65" s="316"/>
      <c r="K65" s="320"/>
    </row>
    <row r="66" spans="1:11" ht="26.25" customHeight="1">
      <c r="A66" s="145" t="s">
        <v>542</v>
      </c>
      <c r="B66" s="394"/>
      <c r="C66" s="320"/>
      <c r="D66" s="316"/>
      <c r="E66" s="320"/>
      <c r="F66" s="316"/>
      <c r="G66" s="320"/>
      <c r="H66" s="316"/>
      <c r="I66" s="320"/>
      <c r="J66" s="316"/>
      <c r="K66" s="320"/>
    </row>
    <row r="67" spans="1:11" ht="26.25" customHeight="1">
      <c r="B67" s="394"/>
      <c r="C67" s="316"/>
      <c r="D67" s="316"/>
      <c r="E67" s="316"/>
      <c r="F67" s="316"/>
      <c r="G67" s="316"/>
      <c r="H67" s="316"/>
      <c r="I67" s="316"/>
      <c r="J67" s="316"/>
      <c r="K67" s="316"/>
    </row>
    <row r="68" spans="1:11" ht="20.100000000000001" customHeight="1">
      <c r="A68" s="147"/>
      <c r="C68" s="316"/>
      <c r="D68" s="316"/>
      <c r="E68" s="316"/>
      <c r="F68" s="316"/>
      <c r="G68" s="316"/>
      <c r="H68" s="316"/>
      <c r="I68" s="316"/>
      <c r="J68" s="316"/>
      <c r="K68" s="316"/>
    </row>
    <row r="69" spans="1:11" ht="20.100000000000001" customHeight="1">
      <c r="A69" s="147"/>
      <c r="C69" s="316"/>
      <c r="D69" s="316"/>
      <c r="E69" s="316"/>
      <c r="F69" s="316"/>
      <c r="G69" s="316"/>
      <c r="H69" s="316"/>
      <c r="I69" s="316"/>
      <c r="J69" s="316"/>
      <c r="K69" s="316"/>
    </row>
    <row r="70" spans="1:11" ht="20.100000000000001" customHeight="1">
      <c r="A70" s="147"/>
      <c r="C70" s="316"/>
      <c r="D70" s="316"/>
      <c r="E70" s="316"/>
      <c r="F70" s="316"/>
      <c r="G70" s="316"/>
      <c r="H70" s="316"/>
      <c r="I70" s="316"/>
      <c r="J70" s="316"/>
      <c r="K70" s="316"/>
    </row>
    <row r="71" spans="1:11" ht="20.100000000000001" customHeight="1">
      <c r="A71" s="147"/>
      <c r="C71" s="316"/>
      <c r="D71" s="316"/>
      <c r="E71" s="316"/>
      <c r="F71" s="316"/>
      <c r="G71" s="316"/>
      <c r="H71" s="316"/>
      <c r="I71" s="316"/>
      <c r="J71" s="316"/>
      <c r="K71" s="316"/>
    </row>
    <row r="72" spans="1:11" ht="20.100000000000001" customHeight="1">
      <c r="A72" s="147"/>
      <c r="C72" s="316"/>
      <c r="D72" s="316"/>
      <c r="E72" s="316"/>
      <c r="F72" s="316"/>
      <c r="G72" s="316"/>
      <c r="H72" s="316"/>
      <c r="I72" s="316"/>
      <c r="J72" s="316"/>
      <c r="K72" s="316"/>
    </row>
    <row r="73" spans="1:11" ht="20.100000000000001" customHeight="1">
      <c r="A73" s="147"/>
      <c r="C73" s="316"/>
      <c r="D73" s="316"/>
      <c r="E73" s="316"/>
      <c r="F73" s="316"/>
      <c r="G73" s="316"/>
      <c r="H73" s="316"/>
      <c r="I73" s="316"/>
      <c r="J73" s="316"/>
      <c r="K73" s="316"/>
    </row>
    <row r="74" spans="1:11" ht="20.100000000000001" customHeight="1">
      <c r="A74" s="147"/>
      <c r="B74" s="11"/>
      <c r="C74" s="316"/>
      <c r="D74" s="316"/>
      <c r="E74" s="316"/>
      <c r="F74" s="316"/>
      <c r="G74" s="316"/>
      <c r="H74" s="316"/>
      <c r="I74" s="316"/>
      <c r="J74" s="316"/>
      <c r="K74" s="316"/>
    </row>
    <row r="75" spans="1:11" ht="20.100000000000001" customHeight="1">
      <c r="A75" s="147"/>
      <c r="B75" s="11"/>
      <c r="C75" s="316"/>
      <c r="D75" s="316"/>
      <c r="E75" s="316"/>
      <c r="F75" s="316"/>
      <c r="G75" s="316"/>
      <c r="H75" s="316"/>
      <c r="I75" s="316"/>
      <c r="J75" s="316"/>
      <c r="K75" s="316"/>
    </row>
    <row r="76" spans="1:11" ht="20.100000000000001" customHeight="1">
      <c r="A76" s="147"/>
      <c r="B76" s="11"/>
      <c r="C76" s="316"/>
      <c r="D76" s="316"/>
      <c r="E76" s="316"/>
      <c r="F76" s="316"/>
      <c r="G76" s="316"/>
      <c r="H76" s="316"/>
      <c r="I76" s="316"/>
      <c r="J76" s="316"/>
      <c r="K76" s="316"/>
    </row>
    <row r="77" spans="1:11" ht="20.100000000000001" customHeight="1">
      <c r="A77" s="147"/>
      <c r="B77" s="11"/>
      <c r="C77" s="316"/>
      <c r="D77" s="316"/>
      <c r="E77" s="316"/>
      <c r="F77" s="316"/>
      <c r="G77" s="316"/>
      <c r="H77" s="316"/>
      <c r="I77" s="316"/>
      <c r="J77" s="316"/>
      <c r="K77" s="316"/>
    </row>
    <row r="78" spans="1:11" ht="20.100000000000001" customHeight="1">
      <c r="A78" s="147"/>
      <c r="B78" s="11"/>
      <c r="C78" s="316"/>
      <c r="D78" s="316"/>
      <c r="E78" s="316"/>
      <c r="F78" s="316"/>
      <c r="G78" s="316"/>
      <c r="H78" s="316"/>
      <c r="I78" s="316"/>
      <c r="J78" s="316"/>
      <c r="K78" s="316"/>
    </row>
    <row r="79" spans="1:11" ht="20.100000000000001" customHeight="1">
      <c r="A79" s="147"/>
      <c r="B79" s="11"/>
      <c r="C79" s="316"/>
      <c r="D79" s="316"/>
      <c r="E79" s="316"/>
      <c r="F79" s="316"/>
      <c r="G79" s="316"/>
      <c r="H79" s="316"/>
      <c r="I79" s="316"/>
      <c r="J79" s="316"/>
      <c r="K79" s="316"/>
    </row>
    <row r="80" spans="1:11" ht="20.100000000000001" customHeight="1">
      <c r="A80" s="147"/>
      <c r="B80" s="11"/>
      <c r="C80" s="316"/>
      <c r="D80" s="316"/>
      <c r="E80" s="316"/>
      <c r="F80" s="316"/>
      <c r="G80" s="316"/>
      <c r="H80" s="316"/>
      <c r="I80" s="316"/>
      <c r="J80" s="316"/>
      <c r="K80" s="316"/>
    </row>
    <row r="81" spans="1:11" ht="20.100000000000001" customHeight="1">
      <c r="A81" s="147"/>
      <c r="B81" s="11"/>
      <c r="C81" s="316"/>
      <c r="D81" s="316"/>
      <c r="E81" s="316"/>
      <c r="F81" s="316"/>
      <c r="G81" s="316"/>
      <c r="H81" s="316"/>
      <c r="I81" s="316"/>
      <c r="J81" s="316"/>
      <c r="K81" s="316"/>
    </row>
    <row r="82" spans="1:11" ht="20.100000000000001" customHeight="1">
      <c r="A82" s="147"/>
      <c r="B82" s="11"/>
      <c r="C82" s="316"/>
      <c r="D82" s="316"/>
      <c r="E82" s="316"/>
      <c r="F82" s="316"/>
      <c r="G82" s="316"/>
      <c r="H82" s="316"/>
      <c r="I82" s="316"/>
      <c r="J82" s="316"/>
      <c r="K82" s="316"/>
    </row>
    <row r="83" spans="1:11" ht="20.100000000000001" customHeight="1">
      <c r="A83" s="147"/>
      <c r="B83" s="11"/>
      <c r="C83" s="316"/>
      <c r="D83" s="316"/>
      <c r="E83" s="316"/>
      <c r="F83" s="316"/>
      <c r="G83" s="316"/>
      <c r="H83" s="316"/>
      <c r="I83" s="316"/>
      <c r="J83" s="316"/>
      <c r="K83" s="316"/>
    </row>
    <row r="84" spans="1:11" ht="20.100000000000001" customHeight="1">
      <c r="A84" s="147"/>
      <c r="B84" s="11"/>
      <c r="C84" s="316"/>
      <c r="D84" s="316"/>
      <c r="E84" s="316"/>
      <c r="F84" s="316"/>
      <c r="G84" s="316"/>
      <c r="H84" s="316"/>
      <c r="I84" s="316"/>
      <c r="J84" s="316"/>
      <c r="K84" s="316"/>
    </row>
    <row r="85" spans="1:11" ht="20.100000000000001" customHeight="1">
      <c r="A85" s="147"/>
      <c r="B85" s="11"/>
      <c r="C85" s="316"/>
      <c r="D85" s="316"/>
      <c r="E85" s="316"/>
      <c r="F85" s="316"/>
      <c r="G85" s="316"/>
      <c r="H85" s="316"/>
      <c r="I85" s="316"/>
      <c r="J85" s="316"/>
      <c r="K85" s="316"/>
    </row>
    <row r="86" spans="1:11" ht="20.100000000000001" customHeight="1">
      <c r="A86" s="147"/>
      <c r="B86" s="11"/>
      <c r="C86" s="316"/>
      <c r="D86" s="316"/>
      <c r="E86" s="316"/>
      <c r="F86" s="316"/>
      <c r="G86" s="316"/>
      <c r="H86" s="316"/>
      <c r="I86" s="316"/>
      <c r="J86" s="316"/>
      <c r="K86" s="316"/>
    </row>
    <row r="87" spans="1:11" ht="20.100000000000001" customHeight="1">
      <c r="A87" s="147"/>
      <c r="B87" s="11"/>
      <c r="C87" s="316"/>
      <c r="D87" s="316"/>
      <c r="E87" s="316"/>
      <c r="F87" s="316"/>
      <c r="G87" s="316"/>
      <c r="H87" s="316"/>
      <c r="I87" s="316"/>
      <c r="J87" s="316"/>
      <c r="K87" s="316"/>
    </row>
    <row r="88" spans="1:11" ht="20.100000000000001" customHeight="1">
      <c r="A88" s="147"/>
      <c r="B88" s="11"/>
      <c r="C88" s="316"/>
      <c r="D88" s="316"/>
      <c r="E88" s="316"/>
      <c r="F88" s="316"/>
      <c r="G88" s="316"/>
      <c r="H88" s="316"/>
      <c r="I88" s="316"/>
      <c r="J88" s="316"/>
      <c r="K88" s="316"/>
    </row>
    <row r="89" spans="1:11" ht="20.100000000000001" customHeight="1">
      <c r="A89" s="147"/>
      <c r="B89" s="11"/>
      <c r="C89" s="316"/>
      <c r="D89" s="316"/>
      <c r="E89" s="316"/>
      <c r="F89" s="316"/>
      <c r="G89" s="316"/>
      <c r="H89" s="316"/>
      <c r="I89" s="316"/>
      <c r="J89" s="316"/>
      <c r="K89" s="316"/>
    </row>
    <row r="90" spans="1:11" ht="20.100000000000001" customHeight="1">
      <c r="A90" s="147"/>
      <c r="B90" s="11"/>
      <c r="C90" s="316"/>
      <c r="D90" s="316"/>
      <c r="E90" s="316"/>
      <c r="F90" s="316"/>
      <c r="G90" s="316"/>
      <c r="H90" s="316"/>
      <c r="I90" s="316"/>
      <c r="J90" s="316"/>
      <c r="K90" s="316"/>
    </row>
    <row r="91" spans="1:11" ht="20.100000000000001" customHeight="1">
      <c r="A91" s="147"/>
      <c r="B91" s="11"/>
      <c r="C91" s="316"/>
      <c r="D91" s="316"/>
      <c r="E91" s="316"/>
      <c r="F91" s="316"/>
      <c r="G91" s="316"/>
      <c r="H91" s="316"/>
      <c r="I91" s="316"/>
      <c r="J91" s="316"/>
      <c r="K91" s="316"/>
    </row>
    <row r="92" spans="1:11" ht="20.100000000000001" customHeight="1">
      <c r="A92" s="147"/>
      <c r="B92" s="11"/>
      <c r="C92" s="316"/>
      <c r="D92" s="316"/>
      <c r="E92" s="316"/>
      <c r="F92" s="316"/>
      <c r="G92" s="316"/>
      <c r="H92" s="316"/>
      <c r="I92" s="316"/>
      <c r="J92" s="316"/>
      <c r="K92" s="316"/>
    </row>
    <row r="93" spans="1:11" ht="20.100000000000001" customHeight="1">
      <c r="A93" s="147"/>
      <c r="B93" s="11"/>
      <c r="C93" s="316"/>
      <c r="D93" s="316"/>
      <c r="E93" s="316"/>
      <c r="F93" s="316"/>
      <c r="G93" s="316"/>
      <c r="H93" s="316"/>
      <c r="I93" s="316"/>
      <c r="J93" s="316"/>
      <c r="K93" s="316"/>
    </row>
    <row r="94" spans="1:11" ht="20.100000000000001" customHeight="1">
      <c r="A94" s="147"/>
      <c r="B94" s="11"/>
      <c r="C94" s="316"/>
      <c r="D94" s="316"/>
      <c r="E94" s="316"/>
      <c r="F94" s="316"/>
      <c r="G94" s="316"/>
      <c r="H94" s="316"/>
      <c r="I94" s="316"/>
      <c r="J94" s="316"/>
      <c r="K94" s="316"/>
    </row>
    <row r="95" spans="1:11" ht="20.100000000000001" customHeight="1">
      <c r="A95" s="147"/>
      <c r="B95" s="11"/>
      <c r="C95" s="316"/>
      <c r="D95" s="316"/>
      <c r="E95" s="316"/>
      <c r="F95" s="316"/>
      <c r="G95" s="316"/>
      <c r="H95" s="316"/>
      <c r="I95" s="316"/>
      <c r="J95" s="316"/>
      <c r="K95" s="316"/>
    </row>
    <row r="96" spans="1:11" ht="20.100000000000001" customHeight="1">
      <c r="A96" s="147"/>
      <c r="B96" s="11"/>
      <c r="C96" s="316"/>
      <c r="D96" s="316"/>
      <c r="E96" s="316"/>
      <c r="F96" s="316"/>
      <c r="G96" s="316"/>
      <c r="H96" s="316"/>
      <c r="I96" s="316"/>
      <c r="J96" s="316"/>
      <c r="K96" s="316"/>
    </row>
    <row r="97" spans="1:11" ht="20.100000000000001" customHeight="1">
      <c r="A97" s="147"/>
      <c r="B97" s="11"/>
      <c r="C97" s="316"/>
      <c r="D97" s="316"/>
      <c r="E97" s="316"/>
      <c r="F97" s="316"/>
      <c r="G97" s="316"/>
      <c r="H97" s="316"/>
      <c r="I97" s="316"/>
      <c r="J97" s="316"/>
      <c r="K97" s="316"/>
    </row>
    <row r="98" spans="1:11" ht="20.100000000000001" customHeight="1">
      <c r="A98" s="147"/>
      <c r="B98" s="11"/>
      <c r="C98" s="316"/>
      <c r="D98" s="316"/>
      <c r="E98" s="316"/>
      <c r="F98" s="316"/>
      <c r="G98" s="316"/>
      <c r="H98" s="316"/>
      <c r="I98" s="316"/>
      <c r="J98" s="316"/>
      <c r="K98" s="316"/>
    </row>
    <row r="99" spans="1:11" ht="20.100000000000001" customHeight="1">
      <c r="A99" s="147"/>
      <c r="B99" s="11"/>
      <c r="C99" s="316"/>
      <c r="D99" s="316"/>
      <c r="E99" s="316"/>
      <c r="F99" s="316"/>
      <c r="G99" s="316"/>
      <c r="H99" s="316"/>
      <c r="I99" s="316"/>
      <c r="J99" s="316"/>
      <c r="K99" s="316"/>
    </row>
    <row r="100" spans="1:11" ht="20.100000000000001" customHeight="1">
      <c r="A100" s="147"/>
      <c r="B100" s="11"/>
      <c r="C100" s="316"/>
      <c r="D100" s="316"/>
      <c r="E100" s="316"/>
      <c r="F100" s="316"/>
      <c r="G100" s="316"/>
      <c r="H100" s="316"/>
      <c r="I100" s="316"/>
      <c r="J100" s="316"/>
      <c r="K100" s="316"/>
    </row>
    <row r="101" spans="1:11" ht="20.100000000000001" customHeight="1">
      <c r="A101" s="147"/>
      <c r="B101" s="11"/>
      <c r="C101" s="316"/>
      <c r="D101" s="316"/>
      <c r="E101" s="316"/>
      <c r="F101" s="316"/>
      <c r="G101" s="316"/>
      <c r="H101" s="316"/>
      <c r="I101" s="316"/>
      <c r="J101" s="316"/>
      <c r="K101" s="316"/>
    </row>
    <row r="102" spans="1:11" ht="20.100000000000001" customHeight="1">
      <c r="A102" s="147"/>
      <c r="B102" s="11"/>
      <c r="C102" s="316"/>
      <c r="D102" s="316"/>
      <c r="E102" s="316"/>
      <c r="F102" s="316"/>
      <c r="G102" s="316"/>
      <c r="H102" s="316"/>
      <c r="I102" s="316"/>
      <c r="J102" s="316"/>
      <c r="K102" s="316"/>
    </row>
    <row r="103" spans="1:11" ht="20.100000000000001" customHeight="1">
      <c r="A103" s="147"/>
      <c r="B103" s="11"/>
      <c r="C103" s="316"/>
      <c r="D103" s="316"/>
      <c r="E103" s="316"/>
      <c r="F103" s="316"/>
      <c r="G103" s="316"/>
      <c r="H103" s="316"/>
      <c r="I103" s="316"/>
      <c r="J103" s="316"/>
      <c r="K103" s="316"/>
    </row>
    <row r="104" spans="1:11" ht="20.100000000000001" customHeight="1">
      <c r="A104" s="147"/>
      <c r="B104" s="11"/>
      <c r="C104" s="316"/>
      <c r="D104" s="316"/>
      <c r="E104" s="316"/>
      <c r="F104" s="316"/>
      <c r="G104" s="316"/>
      <c r="H104" s="316"/>
      <c r="I104" s="316"/>
      <c r="J104" s="316"/>
      <c r="K104" s="316"/>
    </row>
    <row r="105" spans="1:11" ht="20.100000000000001" customHeight="1">
      <c r="A105" s="147"/>
      <c r="B105" s="11"/>
      <c r="C105" s="316"/>
      <c r="D105" s="316"/>
      <c r="E105" s="316"/>
      <c r="F105" s="316"/>
      <c r="G105" s="316"/>
      <c r="H105" s="316"/>
      <c r="I105" s="316"/>
      <c r="J105" s="316"/>
      <c r="K105" s="316"/>
    </row>
    <row r="106" spans="1:11" ht="20.100000000000001" customHeight="1">
      <c r="A106" s="147"/>
      <c r="B106" s="11"/>
      <c r="C106" s="316"/>
      <c r="D106" s="316"/>
      <c r="E106" s="316"/>
      <c r="F106" s="316"/>
      <c r="G106" s="316"/>
      <c r="H106" s="316"/>
      <c r="I106" s="316"/>
      <c r="J106" s="316"/>
      <c r="K106" s="316"/>
    </row>
    <row r="107" spans="1:11" ht="20.100000000000001" customHeight="1">
      <c r="A107" s="147"/>
      <c r="B107" s="11"/>
      <c r="C107" s="316"/>
      <c r="D107" s="316"/>
      <c r="E107" s="316"/>
      <c r="F107" s="316"/>
      <c r="G107" s="316"/>
      <c r="H107" s="316"/>
      <c r="I107" s="316"/>
      <c r="J107" s="316"/>
      <c r="K107" s="316"/>
    </row>
    <row r="108" spans="1:11" ht="20.100000000000001" customHeight="1">
      <c r="A108" s="147"/>
      <c r="B108" s="11"/>
      <c r="C108" s="316"/>
      <c r="D108" s="316"/>
      <c r="E108" s="316"/>
      <c r="F108" s="316"/>
      <c r="G108" s="316"/>
      <c r="H108" s="316"/>
      <c r="I108" s="316"/>
      <c r="J108" s="316"/>
      <c r="K108" s="316"/>
    </row>
    <row r="109" spans="1:11" ht="20.100000000000001" customHeight="1">
      <c r="A109" s="147"/>
      <c r="B109" s="11"/>
      <c r="C109" s="316"/>
      <c r="D109" s="316"/>
      <c r="E109" s="316"/>
      <c r="F109" s="316"/>
      <c r="G109" s="316"/>
      <c r="H109" s="316"/>
      <c r="I109" s="316"/>
      <c r="J109" s="316"/>
      <c r="K109" s="316"/>
    </row>
    <row r="110" spans="1:11" ht="20.100000000000001" customHeight="1">
      <c r="A110" s="147"/>
      <c r="B110" s="11"/>
      <c r="C110" s="316"/>
      <c r="D110" s="316"/>
      <c r="E110" s="316"/>
      <c r="F110" s="316"/>
      <c r="G110" s="316"/>
      <c r="H110" s="316"/>
      <c r="I110" s="316"/>
      <c r="J110" s="316"/>
      <c r="K110" s="316"/>
    </row>
    <row r="111" spans="1:11" ht="20.100000000000001" customHeight="1">
      <c r="A111" s="147"/>
      <c r="B111" s="11"/>
      <c r="C111" s="316"/>
      <c r="D111" s="316"/>
      <c r="E111" s="316"/>
      <c r="F111" s="316"/>
      <c r="G111" s="316"/>
      <c r="H111" s="316"/>
      <c r="I111" s="316"/>
      <c r="J111" s="316"/>
      <c r="K111" s="316"/>
    </row>
    <row r="112" spans="1:11" ht="20.100000000000001" customHeight="1">
      <c r="A112" s="147"/>
      <c r="B112" s="11"/>
      <c r="C112" s="316"/>
      <c r="D112" s="316"/>
      <c r="E112" s="316"/>
      <c r="F112" s="316"/>
      <c r="G112" s="316"/>
      <c r="H112" s="316"/>
      <c r="I112" s="316"/>
      <c r="J112" s="316"/>
      <c r="K112" s="316"/>
    </row>
    <row r="113" spans="1:11" ht="20.100000000000001" customHeight="1">
      <c r="A113" s="147"/>
      <c r="B113" s="11"/>
      <c r="C113" s="316"/>
      <c r="D113" s="316"/>
      <c r="E113" s="316"/>
      <c r="F113" s="316"/>
      <c r="G113" s="316"/>
      <c r="H113" s="316"/>
      <c r="I113" s="316"/>
      <c r="J113" s="316"/>
      <c r="K113" s="316"/>
    </row>
    <row r="114" spans="1:11" ht="20.100000000000001" customHeight="1">
      <c r="A114" s="147"/>
      <c r="B114" s="11"/>
      <c r="C114" s="316"/>
      <c r="D114" s="316"/>
      <c r="E114" s="316"/>
      <c r="F114" s="316"/>
      <c r="G114" s="316"/>
      <c r="H114" s="316"/>
      <c r="I114" s="316"/>
      <c r="J114" s="316"/>
      <c r="K114" s="316"/>
    </row>
    <row r="115" spans="1:11" ht="20.100000000000001" customHeight="1">
      <c r="A115" s="147"/>
      <c r="B115" s="11"/>
      <c r="C115" s="316"/>
      <c r="D115" s="316"/>
      <c r="E115" s="316"/>
      <c r="F115" s="316"/>
      <c r="G115" s="316"/>
      <c r="H115" s="316"/>
      <c r="I115" s="316"/>
      <c r="J115" s="316"/>
      <c r="K115" s="316"/>
    </row>
    <row r="116" spans="1:11" ht="20.100000000000001" customHeight="1">
      <c r="A116" s="147"/>
      <c r="B116" s="11"/>
      <c r="C116" s="316"/>
      <c r="D116" s="316"/>
      <c r="E116" s="316"/>
      <c r="F116" s="316"/>
      <c r="G116" s="316"/>
      <c r="H116" s="316"/>
      <c r="I116" s="316"/>
      <c r="J116" s="316"/>
      <c r="K116" s="316"/>
    </row>
    <row r="117" spans="1:11" ht="20.100000000000001" customHeight="1">
      <c r="A117" s="147"/>
      <c r="B117" s="11"/>
      <c r="C117" s="316"/>
      <c r="D117" s="316"/>
      <c r="E117" s="316"/>
      <c r="F117" s="316"/>
      <c r="G117" s="316"/>
      <c r="H117" s="316"/>
      <c r="I117" s="316"/>
      <c r="J117" s="316"/>
      <c r="K117" s="316"/>
    </row>
    <row r="118" spans="1:11" ht="20.100000000000001" customHeight="1">
      <c r="A118" s="147"/>
      <c r="B118" s="11"/>
      <c r="C118" s="316"/>
      <c r="D118" s="316"/>
      <c r="E118" s="316"/>
      <c r="F118" s="316"/>
      <c r="G118" s="316"/>
      <c r="H118" s="316"/>
      <c r="I118" s="316"/>
      <c r="J118" s="316"/>
      <c r="K118" s="316"/>
    </row>
    <row r="119" spans="1:11" ht="20.100000000000001" customHeight="1">
      <c r="A119" s="147"/>
      <c r="B119" s="11"/>
      <c r="C119" s="316"/>
      <c r="D119" s="316"/>
      <c r="E119" s="316"/>
      <c r="F119" s="316"/>
      <c r="G119" s="316"/>
      <c r="H119" s="316"/>
      <c r="I119" s="316"/>
      <c r="J119" s="316"/>
      <c r="K119" s="316"/>
    </row>
    <row r="120" spans="1:11" ht="20.100000000000001" customHeight="1">
      <c r="A120" s="147"/>
      <c r="B120" s="11"/>
      <c r="C120" s="316"/>
      <c r="D120" s="316"/>
      <c r="E120" s="316"/>
      <c r="F120" s="316"/>
      <c r="G120" s="316"/>
      <c r="H120" s="316"/>
      <c r="I120" s="316"/>
      <c r="J120" s="316"/>
      <c r="K120" s="316"/>
    </row>
    <row r="121" spans="1:11" ht="20.100000000000001" customHeight="1">
      <c r="A121" s="147"/>
      <c r="B121" s="11"/>
      <c r="C121" s="316"/>
      <c r="D121" s="316"/>
      <c r="E121" s="316"/>
      <c r="F121" s="316"/>
      <c r="G121" s="316"/>
      <c r="H121" s="316"/>
      <c r="I121" s="316"/>
      <c r="J121" s="316"/>
      <c r="K121" s="316"/>
    </row>
    <row r="122" spans="1:11" ht="20.100000000000001" customHeight="1">
      <c r="A122" s="147"/>
      <c r="B122" s="11"/>
      <c r="C122" s="316"/>
      <c r="D122" s="316"/>
      <c r="E122" s="316"/>
      <c r="F122" s="316"/>
      <c r="G122" s="316"/>
      <c r="H122" s="316"/>
      <c r="I122" s="316"/>
      <c r="J122" s="316"/>
      <c r="K122" s="316"/>
    </row>
    <row r="123" spans="1:11" ht="20.100000000000001" customHeight="1">
      <c r="A123" s="147"/>
      <c r="B123" s="11"/>
      <c r="C123" s="316"/>
      <c r="D123" s="316"/>
      <c r="E123" s="316"/>
      <c r="F123" s="316"/>
      <c r="G123" s="316"/>
      <c r="H123" s="316"/>
      <c r="I123" s="316"/>
      <c r="J123" s="316"/>
      <c r="K123" s="316"/>
    </row>
    <row r="124" spans="1:11" ht="20.100000000000001" customHeight="1">
      <c r="A124" s="147"/>
      <c r="B124" s="11"/>
      <c r="C124" s="316"/>
      <c r="D124" s="316"/>
      <c r="E124" s="316"/>
      <c r="F124" s="316"/>
      <c r="G124" s="316"/>
      <c r="H124" s="316"/>
      <c r="I124" s="316"/>
      <c r="J124" s="316"/>
      <c r="K124" s="316"/>
    </row>
    <row r="125" spans="1:11" ht="20.100000000000001" customHeight="1">
      <c r="A125" s="147"/>
      <c r="B125" s="11"/>
      <c r="C125" s="316"/>
      <c r="D125" s="316"/>
      <c r="E125" s="316"/>
      <c r="F125" s="316"/>
      <c r="G125" s="316"/>
      <c r="H125" s="316"/>
      <c r="I125" s="316"/>
      <c r="J125" s="316"/>
      <c r="K125" s="316"/>
    </row>
    <row r="126" spans="1:11" ht="20.100000000000001" customHeight="1">
      <c r="A126" s="147"/>
      <c r="B126" s="11"/>
      <c r="C126" s="316"/>
      <c r="D126" s="316"/>
      <c r="E126" s="316"/>
      <c r="F126" s="316"/>
      <c r="G126" s="316"/>
      <c r="H126" s="316"/>
      <c r="I126" s="316"/>
      <c r="J126" s="316"/>
      <c r="K126" s="316"/>
    </row>
    <row r="127" spans="1:11" ht="20.100000000000001" customHeight="1">
      <c r="A127" s="147"/>
      <c r="B127" s="11"/>
      <c r="C127" s="316"/>
      <c r="D127" s="316"/>
      <c r="E127" s="316"/>
      <c r="F127" s="316"/>
      <c r="G127" s="316"/>
      <c r="H127" s="316"/>
      <c r="I127" s="316"/>
      <c r="J127" s="316"/>
      <c r="K127" s="316"/>
    </row>
    <row r="128" spans="1:11" ht="20.100000000000001" customHeight="1">
      <c r="A128" s="147"/>
      <c r="B128" s="11"/>
      <c r="C128" s="316"/>
      <c r="D128" s="316"/>
      <c r="E128" s="316"/>
      <c r="F128" s="316"/>
      <c r="G128" s="316"/>
      <c r="H128" s="316"/>
      <c r="I128" s="316"/>
      <c r="J128" s="316"/>
      <c r="K128" s="316"/>
    </row>
    <row r="129" spans="1:11" ht="20.100000000000001" customHeight="1">
      <c r="A129" s="147"/>
      <c r="B129" s="11"/>
      <c r="C129" s="316"/>
      <c r="D129" s="316"/>
      <c r="E129" s="316"/>
      <c r="F129" s="316"/>
      <c r="G129" s="316"/>
      <c r="H129" s="316"/>
      <c r="I129" s="316"/>
      <c r="J129" s="316"/>
      <c r="K129" s="316"/>
    </row>
    <row r="130" spans="1:11" ht="20.100000000000001" customHeight="1">
      <c r="A130" s="147"/>
      <c r="B130" s="11"/>
      <c r="C130" s="316"/>
      <c r="D130" s="316"/>
      <c r="E130" s="316"/>
      <c r="F130" s="316"/>
      <c r="G130" s="316"/>
      <c r="H130" s="316"/>
      <c r="I130" s="316"/>
      <c r="J130" s="316"/>
      <c r="K130" s="316"/>
    </row>
    <row r="131" spans="1:11" ht="20.100000000000001" customHeight="1">
      <c r="A131" s="147"/>
      <c r="B131" s="11"/>
      <c r="C131" s="316"/>
      <c r="D131" s="316"/>
      <c r="E131" s="316"/>
      <c r="F131" s="316"/>
      <c r="G131" s="316"/>
      <c r="H131" s="316"/>
      <c r="I131" s="316"/>
      <c r="J131" s="316"/>
      <c r="K131" s="316"/>
    </row>
    <row r="132" spans="1:11" ht="20.100000000000001" customHeight="1">
      <c r="A132" s="147"/>
      <c r="B132" s="11"/>
      <c r="C132" s="316"/>
      <c r="D132" s="316"/>
      <c r="E132" s="316"/>
      <c r="F132" s="316"/>
      <c r="G132" s="316"/>
      <c r="H132" s="316"/>
      <c r="I132" s="316"/>
      <c r="J132" s="316"/>
      <c r="K132" s="316"/>
    </row>
    <row r="133" spans="1:11" ht="20.100000000000001" customHeight="1">
      <c r="A133" s="147"/>
      <c r="B133" s="11"/>
      <c r="C133" s="316"/>
      <c r="D133" s="316"/>
      <c r="E133" s="316"/>
      <c r="F133" s="316"/>
      <c r="G133" s="316"/>
      <c r="H133" s="316"/>
      <c r="I133" s="316"/>
      <c r="J133" s="316"/>
      <c r="K133" s="316"/>
    </row>
    <row r="134" spans="1:11" ht="20.100000000000001" customHeight="1">
      <c r="A134" s="147"/>
      <c r="B134" s="11"/>
      <c r="C134" s="316"/>
      <c r="D134" s="316"/>
      <c r="E134" s="316"/>
      <c r="F134" s="316"/>
      <c r="G134" s="316"/>
      <c r="H134" s="316"/>
      <c r="I134" s="316"/>
      <c r="J134" s="316"/>
      <c r="K134" s="316"/>
    </row>
    <row r="135" spans="1:11" ht="20.100000000000001" customHeight="1">
      <c r="A135" s="147"/>
      <c r="B135" s="11"/>
      <c r="C135" s="316"/>
      <c r="D135" s="316"/>
      <c r="E135" s="316"/>
      <c r="F135" s="316"/>
      <c r="G135" s="316"/>
      <c r="H135" s="316"/>
      <c r="I135" s="316"/>
      <c r="J135" s="316"/>
      <c r="K135" s="316"/>
    </row>
    <row r="136" spans="1:11" ht="20.100000000000001" customHeight="1">
      <c r="A136" s="147"/>
      <c r="B136" s="11"/>
      <c r="C136" s="316"/>
      <c r="D136" s="316"/>
      <c r="E136" s="316"/>
      <c r="F136" s="316"/>
      <c r="G136" s="316"/>
      <c r="H136" s="316"/>
      <c r="I136" s="316"/>
      <c r="J136" s="316"/>
      <c r="K136" s="316"/>
    </row>
    <row r="137" spans="1:11" ht="20.100000000000001" customHeight="1">
      <c r="A137" s="147"/>
      <c r="B137" s="11"/>
      <c r="C137" s="316"/>
      <c r="D137" s="316"/>
      <c r="E137" s="316"/>
      <c r="F137" s="316"/>
      <c r="G137" s="316"/>
      <c r="H137" s="316"/>
      <c r="I137" s="316"/>
      <c r="J137" s="316"/>
      <c r="K137" s="316"/>
    </row>
    <row r="138" spans="1:11" ht="20.100000000000001" customHeight="1">
      <c r="A138" s="147"/>
      <c r="B138" s="11"/>
      <c r="C138" s="316"/>
      <c r="D138" s="316"/>
      <c r="E138" s="316"/>
      <c r="F138" s="316"/>
      <c r="G138" s="316"/>
      <c r="H138" s="316"/>
      <c r="I138" s="316"/>
      <c r="J138" s="316"/>
      <c r="K138" s="316"/>
    </row>
    <row r="139" spans="1:11" ht="20.100000000000001" customHeight="1">
      <c r="A139" s="147"/>
      <c r="B139" s="11"/>
      <c r="C139" s="316"/>
      <c r="D139" s="316"/>
      <c r="E139" s="316"/>
      <c r="F139" s="316"/>
      <c r="G139" s="316"/>
      <c r="H139" s="316"/>
      <c r="I139" s="316"/>
      <c r="J139" s="316"/>
      <c r="K139" s="316"/>
    </row>
    <row r="140" spans="1:11" ht="20.100000000000001" customHeight="1">
      <c r="A140" s="147"/>
      <c r="B140" s="11"/>
      <c r="C140" s="316"/>
      <c r="D140" s="316"/>
      <c r="E140" s="316"/>
      <c r="F140" s="316"/>
      <c r="G140" s="316"/>
      <c r="H140" s="316"/>
      <c r="I140" s="316"/>
      <c r="J140" s="316"/>
      <c r="K140" s="316"/>
    </row>
    <row r="141" spans="1:11" ht="20.100000000000001" customHeight="1">
      <c r="A141" s="147"/>
      <c r="B141" s="11"/>
      <c r="C141" s="316"/>
      <c r="D141" s="316"/>
      <c r="E141" s="316"/>
      <c r="F141" s="316"/>
      <c r="G141" s="316"/>
      <c r="H141" s="316"/>
      <c r="I141" s="316"/>
      <c r="J141" s="316"/>
      <c r="K141" s="316"/>
    </row>
    <row r="142" spans="1:11" ht="20.100000000000001" customHeight="1">
      <c r="A142" s="147"/>
      <c r="B142" s="11"/>
      <c r="C142" s="316"/>
      <c r="D142" s="316"/>
      <c r="E142" s="316"/>
      <c r="F142" s="316"/>
      <c r="G142" s="316"/>
      <c r="H142" s="316"/>
      <c r="I142" s="316"/>
      <c r="J142" s="316"/>
      <c r="K142" s="316"/>
    </row>
    <row r="143" spans="1:11" ht="20.100000000000001" customHeight="1">
      <c r="A143" s="147"/>
      <c r="B143" s="11"/>
      <c r="C143" s="316"/>
      <c r="D143" s="316"/>
      <c r="E143" s="316"/>
      <c r="F143" s="316"/>
      <c r="G143" s="316"/>
      <c r="H143" s="316"/>
      <c r="I143" s="316"/>
      <c r="J143" s="316"/>
      <c r="K143" s="316"/>
    </row>
    <row r="144" spans="1:11" ht="20.100000000000001" customHeight="1">
      <c r="A144" s="147"/>
      <c r="B144" s="11"/>
      <c r="C144" s="316"/>
      <c r="D144" s="316"/>
      <c r="E144" s="316"/>
      <c r="F144" s="316"/>
      <c r="G144" s="316"/>
      <c r="H144" s="316"/>
      <c r="I144" s="316"/>
      <c r="J144" s="316"/>
      <c r="K144" s="316"/>
    </row>
    <row r="145" spans="1:11" ht="20.100000000000001" customHeight="1">
      <c r="A145" s="147"/>
      <c r="B145" s="11"/>
      <c r="C145" s="316"/>
      <c r="D145" s="316"/>
      <c r="E145" s="316"/>
      <c r="F145" s="316"/>
      <c r="G145" s="316"/>
      <c r="H145" s="316"/>
      <c r="I145" s="316"/>
      <c r="J145" s="316"/>
      <c r="K145" s="316"/>
    </row>
    <row r="146" spans="1:11" ht="20.100000000000001" customHeight="1">
      <c r="A146" s="147"/>
      <c r="B146" s="11"/>
      <c r="C146" s="316"/>
      <c r="D146" s="316"/>
      <c r="E146" s="316"/>
      <c r="F146" s="316"/>
      <c r="G146" s="316"/>
      <c r="H146" s="316"/>
      <c r="I146" s="316"/>
      <c r="J146" s="316"/>
      <c r="K146" s="316"/>
    </row>
    <row r="147" spans="1:11" ht="20.100000000000001" customHeight="1">
      <c r="A147" s="147"/>
      <c r="B147" s="11"/>
      <c r="C147" s="316"/>
      <c r="D147" s="316"/>
      <c r="E147" s="316"/>
      <c r="F147" s="316"/>
      <c r="G147" s="316"/>
      <c r="H147" s="316"/>
      <c r="I147" s="316"/>
      <c r="J147" s="316"/>
      <c r="K147" s="316"/>
    </row>
    <row r="148" spans="1:11" ht="20.100000000000001" customHeight="1">
      <c r="A148" s="147"/>
      <c r="B148" s="11"/>
      <c r="C148" s="316"/>
      <c r="D148" s="316"/>
      <c r="E148" s="316"/>
      <c r="F148" s="316"/>
      <c r="G148" s="316"/>
      <c r="H148" s="316"/>
      <c r="I148" s="316"/>
      <c r="J148" s="316"/>
      <c r="K148" s="316"/>
    </row>
    <row r="149" spans="1:11" ht="20.100000000000001" customHeight="1">
      <c r="A149" s="147"/>
      <c r="B149" s="11"/>
      <c r="C149" s="316"/>
      <c r="D149" s="316"/>
      <c r="E149" s="316"/>
      <c r="F149" s="316"/>
      <c r="G149" s="316"/>
      <c r="H149" s="316"/>
      <c r="I149" s="316"/>
      <c r="J149" s="316"/>
      <c r="K149" s="316"/>
    </row>
    <row r="150" spans="1:11" ht="20.100000000000001" customHeight="1">
      <c r="A150" s="147"/>
      <c r="B150" s="11"/>
      <c r="C150" s="316"/>
      <c r="D150" s="316"/>
      <c r="E150" s="316"/>
      <c r="F150" s="316"/>
      <c r="G150" s="316"/>
      <c r="H150" s="316"/>
      <c r="I150" s="316"/>
      <c r="J150" s="316"/>
      <c r="K150" s="316"/>
    </row>
    <row r="151" spans="1:11" ht="20.100000000000001" customHeight="1">
      <c r="A151" s="147"/>
      <c r="B151" s="11"/>
      <c r="C151" s="316"/>
      <c r="D151" s="316"/>
      <c r="E151" s="316"/>
      <c r="F151" s="316"/>
      <c r="G151" s="316"/>
      <c r="H151" s="316"/>
      <c r="I151" s="316"/>
      <c r="J151" s="316"/>
      <c r="K151" s="316"/>
    </row>
    <row r="152" spans="1:11" ht="20.100000000000001" customHeight="1">
      <c r="A152" s="147"/>
      <c r="B152" s="11"/>
      <c r="C152" s="316"/>
      <c r="D152" s="316"/>
      <c r="E152" s="316"/>
      <c r="F152" s="316"/>
      <c r="G152" s="316"/>
      <c r="H152" s="316"/>
      <c r="I152" s="316"/>
      <c r="J152" s="316"/>
      <c r="K152" s="316"/>
    </row>
    <row r="153" spans="1:11" ht="20.100000000000001" customHeight="1">
      <c r="A153" s="147"/>
      <c r="B153" s="11"/>
      <c r="C153" s="316"/>
      <c r="D153" s="316"/>
      <c r="E153" s="316"/>
      <c r="F153" s="316"/>
      <c r="G153" s="316"/>
      <c r="H153" s="316"/>
      <c r="I153" s="316"/>
      <c r="J153" s="316"/>
      <c r="K153" s="316"/>
    </row>
    <row r="154" spans="1:11" ht="20.100000000000001" customHeight="1">
      <c r="A154" s="147"/>
      <c r="B154" s="11"/>
      <c r="C154" s="316"/>
      <c r="D154" s="316"/>
      <c r="E154" s="316"/>
      <c r="F154" s="316"/>
      <c r="G154" s="316"/>
      <c r="H154" s="316"/>
      <c r="I154" s="316"/>
      <c r="J154" s="316"/>
      <c r="K154" s="316"/>
    </row>
    <row r="155" spans="1:11" ht="20.100000000000001" customHeight="1">
      <c r="A155" s="147"/>
      <c r="B155" s="11"/>
      <c r="C155" s="316"/>
      <c r="D155" s="316"/>
      <c r="E155" s="316"/>
      <c r="F155" s="316"/>
      <c r="G155" s="316"/>
      <c r="H155" s="316"/>
      <c r="I155" s="316"/>
      <c r="J155" s="316"/>
      <c r="K155" s="316"/>
    </row>
    <row r="156" spans="1:11" ht="20.100000000000001" customHeight="1">
      <c r="A156" s="147"/>
      <c r="B156" s="11"/>
      <c r="C156" s="316"/>
      <c r="D156" s="316"/>
      <c r="E156" s="316"/>
      <c r="F156" s="316"/>
      <c r="G156" s="316"/>
      <c r="H156" s="316"/>
      <c r="I156" s="316"/>
      <c r="J156" s="316"/>
      <c r="K156" s="316"/>
    </row>
    <row r="157" spans="1:11" ht="20.100000000000001" customHeight="1">
      <c r="A157" s="147"/>
      <c r="B157" s="11"/>
      <c r="C157" s="316"/>
      <c r="D157" s="316"/>
      <c r="E157" s="316"/>
      <c r="F157" s="316"/>
      <c r="G157" s="316"/>
      <c r="H157" s="316"/>
      <c r="I157" s="316"/>
      <c r="J157" s="316"/>
      <c r="K157" s="316"/>
    </row>
    <row r="158" spans="1:11" ht="20.100000000000001" customHeight="1">
      <c r="A158" s="147"/>
      <c r="B158" s="11"/>
      <c r="C158" s="316"/>
      <c r="D158" s="316"/>
      <c r="E158" s="316"/>
      <c r="F158" s="316"/>
      <c r="G158" s="316"/>
      <c r="H158" s="316"/>
      <c r="I158" s="316"/>
      <c r="J158" s="316"/>
      <c r="K158" s="316"/>
    </row>
    <row r="159" spans="1:11" ht="20.100000000000001" customHeight="1">
      <c r="A159" s="147"/>
      <c r="B159" s="11"/>
      <c r="C159" s="316"/>
      <c r="D159" s="316"/>
      <c r="E159" s="316"/>
      <c r="F159" s="316"/>
      <c r="G159" s="316"/>
      <c r="H159" s="316"/>
      <c r="I159" s="316"/>
      <c r="J159" s="316"/>
      <c r="K159" s="316"/>
    </row>
    <row r="160" spans="1:11" ht="20.100000000000001" customHeight="1">
      <c r="A160" s="147"/>
      <c r="B160" s="11"/>
      <c r="C160" s="316"/>
      <c r="D160" s="316"/>
      <c r="E160" s="316"/>
      <c r="F160" s="316"/>
      <c r="G160" s="316"/>
      <c r="H160" s="316"/>
      <c r="I160" s="316"/>
      <c r="J160" s="316"/>
      <c r="K160" s="316"/>
    </row>
    <row r="161" spans="1:11" ht="20.100000000000001" customHeight="1">
      <c r="A161" s="147"/>
      <c r="B161" s="11"/>
      <c r="C161" s="316"/>
      <c r="D161" s="316"/>
      <c r="E161" s="316"/>
      <c r="F161" s="316"/>
      <c r="G161" s="316"/>
      <c r="H161" s="316"/>
      <c r="I161" s="316"/>
      <c r="J161" s="316"/>
      <c r="K161" s="316"/>
    </row>
    <row r="162" spans="1:11" ht="20.100000000000001" customHeight="1">
      <c r="A162" s="147"/>
      <c r="B162" s="11"/>
      <c r="C162" s="316"/>
      <c r="D162" s="316"/>
      <c r="E162" s="316"/>
      <c r="F162" s="316"/>
      <c r="G162" s="316"/>
      <c r="H162" s="316"/>
      <c r="I162" s="316"/>
      <c r="J162" s="316"/>
      <c r="K162" s="316"/>
    </row>
    <row r="163" spans="1:11" ht="20.100000000000001" customHeight="1">
      <c r="A163" s="147"/>
      <c r="B163" s="11"/>
      <c r="C163" s="316"/>
      <c r="D163" s="316"/>
      <c r="E163" s="316"/>
      <c r="F163" s="316"/>
      <c r="G163" s="316"/>
      <c r="H163" s="316"/>
      <c r="I163" s="316"/>
      <c r="J163" s="316"/>
      <c r="K163" s="316"/>
    </row>
  </sheetData>
  <mergeCells count="2">
    <mergeCell ref="A1:B1"/>
    <mergeCell ref="A2:B2"/>
  </mergeCells>
  <hyperlinks>
    <hyperlink ref="B7" r:id="rId1"/>
  </hyperlinks>
  <pageMargins left="0.6692913385826772" right="0.11811023622047245" top="0.55118110236220474" bottom="0.62992125984251968" header="0.15748031496062992" footer="0.15748031496062992"/>
  <pageSetup paperSize="9" scale="76" fitToWidth="2" fitToHeight="2" orientation="portrait" r:id="rId2"/>
  <headerFooter>
    <oddFooter>Page &amp;P of &amp;N</oddFooter>
  </headerFooter>
  <rowBreaks count="1" manualBreakCount="1">
    <brk id="40" max="16383" man="1"/>
  </rowBreaks>
</worksheet>
</file>

<file path=xl/worksheets/sheet6.xml><?xml version="1.0" encoding="utf-8"?>
<worksheet xmlns="http://schemas.openxmlformats.org/spreadsheetml/2006/main" xmlns:r="http://schemas.openxmlformats.org/officeDocument/2006/relationships">
  <sheetPr>
    <pageSetUpPr fitToPage="1"/>
  </sheetPr>
  <dimension ref="A1:I51"/>
  <sheetViews>
    <sheetView topLeftCell="A43" workbookViewId="0">
      <selection activeCell="B49" sqref="B49"/>
    </sheetView>
  </sheetViews>
  <sheetFormatPr defaultColWidth="9.140625" defaultRowHeight="20.100000000000001" customHeight="1"/>
  <cols>
    <col min="1" max="1" width="4.42578125" style="145" customWidth="1"/>
    <col min="2" max="2" width="74.7109375" style="152" customWidth="1"/>
    <col min="3" max="3" width="3.28515625" style="152" customWidth="1"/>
    <col min="4" max="4" width="20.28515625" style="152" customWidth="1"/>
    <col min="5" max="5" width="3.140625" style="152" customWidth="1"/>
    <col min="6" max="6" width="15.7109375" style="152" customWidth="1"/>
    <col min="7" max="7" width="2.28515625" style="152" customWidth="1"/>
    <col min="8" max="8" width="11.7109375" style="152" customWidth="1"/>
    <col min="9" max="16384" width="9.140625" style="152"/>
  </cols>
  <sheetData>
    <row r="1" spans="1:8" ht="20.100000000000001" customHeight="1">
      <c r="A1" s="433" t="s">
        <v>229</v>
      </c>
      <c r="B1" s="433"/>
      <c r="C1" s="433"/>
      <c r="D1" s="433"/>
      <c r="E1" s="433"/>
      <c r="F1" s="433"/>
      <c r="G1" s="155"/>
      <c r="H1" s="155"/>
    </row>
    <row r="2" spans="1:8" ht="20.100000000000001" customHeight="1">
      <c r="A2" s="307"/>
      <c r="B2" s="307"/>
      <c r="C2" s="307"/>
      <c r="D2" s="307"/>
      <c r="E2" s="307"/>
      <c r="F2" s="307"/>
      <c r="G2" s="307"/>
      <c r="H2" s="307"/>
    </row>
    <row r="3" spans="1:8" ht="20.100000000000001" customHeight="1">
      <c r="A3" s="434" t="s">
        <v>526</v>
      </c>
      <c r="B3" s="434"/>
      <c r="C3" s="434"/>
      <c r="D3" s="434"/>
      <c r="E3" s="434"/>
      <c r="F3" s="434"/>
      <c r="G3" s="156"/>
      <c r="H3" s="156"/>
    </row>
    <row r="4" spans="1:8" ht="23.25" customHeight="1">
      <c r="A4" s="303"/>
      <c r="B4" s="1"/>
      <c r="C4" s="1"/>
      <c r="D4" s="1"/>
      <c r="F4" s="308"/>
      <c r="H4" s="308"/>
    </row>
    <row r="5" spans="1:8" ht="38.25" customHeight="1">
      <c r="A5" s="303"/>
      <c r="B5" s="328" t="s">
        <v>247</v>
      </c>
      <c r="C5" s="329"/>
      <c r="D5" s="330" t="s">
        <v>138</v>
      </c>
      <c r="E5" s="331"/>
      <c r="F5" s="332" t="s">
        <v>248</v>
      </c>
      <c r="G5" s="310"/>
    </row>
    <row r="6" spans="1:8" ht="20.25" customHeight="1">
      <c r="A6" s="303"/>
      <c r="B6" s="11"/>
      <c r="C6" s="1"/>
      <c r="D6" s="1"/>
      <c r="F6" s="308"/>
      <c r="H6" s="308"/>
    </row>
    <row r="7" spans="1:8" s="145" customFormat="1" ht="30" customHeight="1">
      <c r="A7" s="311"/>
      <c r="B7" s="309" t="s">
        <v>133</v>
      </c>
      <c r="D7" s="312" t="s">
        <v>529</v>
      </c>
      <c r="F7" s="312" t="s">
        <v>531</v>
      </c>
    </row>
    <row r="8" spans="1:8" ht="20.100000000000001" customHeight="1">
      <c r="A8" s="311"/>
      <c r="B8" s="149"/>
      <c r="C8" s="149"/>
      <c r="D8" s="149"/>
      <c r="F8" s="149"/>
    </row>
    <row r="9" spans="1:8" ht="20.100000000000001" customHeight="1">
      <c r="A9" s="313">
        <v>1</v>
      </c>
      <c r="B9" s="151" t="s">
        <v>143</v>
      </c>
      <c r="D9" s="314"/>
      <c r="F9" s="314"/>
    </row>
    <row r="10" spans="1:8" ht="15.75" customHeight="1">
      <c r="A10" s="231"/>
      <c r="B10" s="148" t="s">
        <v>394</v>
      </c>
      <c r="D10" s="283"/>
      <c r="F10" s="283"/>
    </row>
    <row r="11" spans="1:8" ht="14.25" customHeight="1">
      <c r="A11" s="231"/>
      <c r="B11" s="148"/>
      <c r="D11" s="283"/>
      <c r="F11" s="283"/>
    </row>
    <row r="12" spans="1:8" ht="22.5" customHeight="1">
      <c r="A12" s="313">
        <f>+A9+1</f>
        <v>2</v>
      </c>
      <c r="B12" s="151" t="s">
        <v>522</v>
      </c>
      <c r="D12" s="314"/>
      <c r="F12" s="314"/>
    </row>
    <row r="13" spans="1:8" ht="20.100000000000001" customHeight="1">
      <c r="A13" s="313"/>
      <c r="B13" s="149" t="s">
        <v>492</v>
      </c>
    </row>
    <row r="14" spans="1:8" ht="14.25" customHeight="1">
      <c r="A14" s="313"/>
      <c r="B14" s="149"/>
    </row>
    <row r="15" spans="1:8" ht="20.100000000000001" customHeight="1">
      <c r="A15" s="313">
        <f>+A12+1</f>
        <v>3</v>
      </c>
      <c r="B15" s="149" t="s">
        <v>6</v>
      </c>
      <c r="D15" s="314"/>
      <c r="F15" s="314"/>
    </row>
    <row r="16" spans="1:8" ht="20.100000000000001" customHeight="1">
      <c r="A16" s="313"/>
      <c r="B16" s="311"/>
    </row>
    <row r="17" spans="1:9" ht="20.100000000000001" customHeight="1">
      <c r="A17" s="313">
        <f>+A15+1</f>
        <v>4</v>
      </c>
      <c r="B17" s="149" t="s">
        <v>545</v>
      </c>
      <c r="D17" s="314"/>
      <c r="F17" s="314"/>
    </row>
    <row r="18" spans="1:9" ht="20.100000000000001" customHeight="1">
      <c r="A18" s="313"/>
      <c r="B18" s="311"/>
    </row>
    <row r="19" spans="1:9" ht="20.100000000000001" customHeight="1">
      <c r="A19" s="313">
        <f>+A17+1</f>
        <v>5</v>
      </c>
      <c r="B19" s="149" t="s">
        <v>663</v>
      </c>
      <c r="D19" s="314"/>
      <c r="F19" s="314"/>
    </row>
    <row r="20" spans="1:9" ht="20.100000000000001" customHeight="1">
      <c r="A20" s="313"/>
      <c r="B20" s="311"/>
    </row>
    <row r="21" spans="1:9" ht="20.100000000000001" customHeight="1">
      <c r="A21" s="313">
        <f>+A19+1</f>
        <v>6</v>
      </c>
      <c r="B21" s="149" t="s">
        <v>7</v>
      </c>
      <c r="C21" s="315"/>
      <c r="D21" s="314"/>
      <c r="F21" s="314"/>
    </row>
    <row r="22" spans="1:9" ht="31.5" customHeight="1">
      <c r="A22" s="231"/>
      <c r="B22" s="148" t="s">
        <v>391</v>
      </c>
      <c r="C22" s="315"/>
      <c r="D22" s="316"/>
      <c r="E22" s="315"/>
      <c r="F22" s="316"/>
    </row>
    <row r="23" spans="1:9" ht="18.75" customHeight="1">
      <c r="A23" s="231"/>
      <c r="B23" s="148"/>
      <c r="C23" s="315"/>
      <c r="D23" s="316"/>
      <c r="E23" s="315"/>
      <c r="F23" s="316"/>
    </row>
    <row r="24" spans="1:9" ht="20.100000000000001" customHeight="1">
      <c r="A24" s="313">
        <f>+A15+1</f>
        <v>4</v>
      </c>
      <c r="B24" s="149" t="s">
        <v>9</v>
      </c>
      <c r="C24" s="315"/>
      <c r="D24" s="314"/>
      <c r="F24" s="314"/>
    </row>
    <row r="25" spans="1:9" ht="36" customHeight="1">
      <c r="A25" s="231"/>
      <c r="B25" s="148" t="s">
        <v>391</v>
      </c>
      <c r="C25" s="316"/>
      <c r="D25" s="316"/>
      <c r="E25" s="316"/>
      <c r="F25" s="316"/>
      <c r="I25" s="261"/>
    </row>
    <row r="26" spans="1:9" ht="15.75" customHeight="1">
      <c r="A26" s="231"/>
      <c r="B26" s="148"/>
      <c r="C26" s="316"/>
      <c r="D26" s="316"/>
      <c r="E26" s="316"/>
      <c r="F26" s="316"/>
      <c r="I26" s="261"/>
    </row>
    <row r="27" spans="1:9" ht="20.100000000000001" customHeight="1">
      <c r="A27" s="313">
        <f>+A24+1</f>
        <v>5</v>
      </c>
      <c r="B27" s="149" t="s">
        <v>8</v>
      </c>
      <c r="C27" s="316"/>
      <c r="D27" s="314"/>
      <c r="F27" s="314"/>
      <c r="I27" s="261"/>
    </row>
    <row r="28" spans="1:9" ht="35.25" customHeight="1">
      <c r="A28" s="231"/>
      <c r="B28" s="148" t="s">
        <v>393</v>
      </c>
      <c r="C28" s="316"/>
      <c r="I28" s="261"/>
    </row>
    <row r="29" spans="1:9" ht="18.75" customHeight="1">
      <c r="A29" s="231"/>
      <c r="B29" s="148"/>
    </row>
    <row r="30" spans="1:9" ht="20.100000000000001" customHeight="1">
      <c r="A30" s="313">
        <f>+A27+1</f>
        <v>6</v>
      </c>
      <c r="B30" s="149" t="s">
        <v>233</v>
      </c>
      <c r="D30" s="314"/>
      <c r="F30" s="314"/>
    </row>
    <row r="31" spans="1:9" ht="20.100000000000001" customHeight="1">
      <c r="A31" s="313"/>
      <c r="B31" s="148" t="s">
        <v>395</v>
      </c>
    </row>
    <row r="32" spans="1:9" ht="14.25" customHeight="1">
      <c r="A32" s="313"/>
      <c r="B32" s="148"/>
    </row>
    <row r="33" spans="1:6" ht="24" customHeight="1">
      <c r="A33" s="313">
        <f>+A30+1</f>
        <v>7</v>
      </c>
      <c r="B33" s="149" t="s">
        <v>249</v>
      </c>
      <c r="D33" s="314"/>
      <c r="F33" s="314"/>
    </row>
    <row r="34" spans="1:6" ht="14.25" customHeight="1">
      <c r="A34" s="313"/>
    </row>
    <row r="35" spans="1:6" ht="27" customHeight="1">
      <c r="A35" s="313">
        <f>+A33+1</f>
        <v>8</v>
      </c>
      <c r="B35" s="149" t="s">
        <v>578</v>
      </c>
      <c r="D35" s="314"/>
      <c r="F35" s="314"/>
    </row>
    <row r="36" spans="1:6" ht="20.100000000000001" customHeight="1">
      <c r="A36" s="313"/>
      <c r="B36" s="150"/>
    </row>
    <row r="37" spans="1:6" ht="23.25" customHeight="1">
      <c r="A37" s="313">
        <f>+A35+1</f>
        <v>9</v>
      </c>
      <c r="B37" s="149" t="s">
        <v>579</v>
      </c>
      <c r="D37" s="314"/>
      <c r="F37" s="314"/>
    </row>
    <row r="38" spans="1:6" ht="20.100000000000001" customHeight="1">
      <c r="A38" s="313"/>
      <c r="B38" s="149"/>
    </row>
    <row r="39" spans="1:6" ht="27" customHeight="1">
      <c r="A39" s="313">
        <f>+A37+1</f>
        <v>10</v>
      </c>
      <c r="B39" s="151" t="s">
        <v>235</v>
      </c>
      <c r="D39" s="314"/>
      <c r="F39" s="314"/>
    </row>
    <row r="40" spans="1:6" ht="18.75">
      <c r="A40" s="313"/>
      <c r="B40" s="151"/>
    </row>
    <row r="41" spans="1:6" ht="41.25" customHeight="1">
      <c r="A41" s="313">
        <f>+A39+1</f>
        <v>11</v>
      </c>
      <c r="B41" s="151" t="s">
        <v>390</v>
      </c>
      <c r="D41" s="314"/>
      <c r="F41" s="314"/>
    </row>
    <row r="42" spans="1:6" ht="20.100000000000001" customHeight="1">
      <c r="A42" s="313"/>
    </row>
    <row r="43" spans="1:6" ht="24.75" customHeight="1">
      <c r="A43" s="313">
        <f>+A41+1</f>
        <v>12</v>
      </c>
      <c r="B43" s="151" t="s">
        <v>528</v>
      </c>
      <c r="D43" s="314"/>
      <c r="F43" s="314"/>
    </row>
    <row r="44" spans="1:6" ht="20.100000000000001" customHeight="1">
      <c r="A44" s="311"/>
      <c r="D44" s="231" t="s">
        <v>530</v>
      </c>
      <c r="F44" s="231" t="s">
        <v>494</v>
      </c>
    </row>
    <row r="45" spans="1:6" ht="20.100000000000001" customHeight="1">
      <c r="A45" s="313">
        <f>+A43+1</f>
        <v>13</v>
      </c>
      <c r="B45" s="151" t="s">
        <v>493</v>
      </c>
      <c r="D45" s="314"/>
      <c r="F45" s="314"/>
    </row>
    <row r="46" spans="1:6" ht="20.100000000000001" customHeight="1">
      <c r="A46" s="311"/>
      <c r="D46" s="231" t="s">
        <v>530</v>
      </c>
      <c r="F46" s="231" t="s">
        <v>494</v>
      </c>
    </row>
    <row r="47" spans="1:6" ht="20.100000000000001" customHeight="1">
      <c r="A47" s="313">
        <f>+A45+1</f>
        <v>14</v>
      </c>
      <c r="B47" s="151" t="s">
        <v>495</v>
      </c>
      <c r="D47" s="314"/>
      <c r="F47" s="314"/>
    </row>
    <row r="48" spans="1:6" ht="20.100000000000001" customHeight="1">
      <c r="A48" s="311"/>
      <c r="D48" s="231" t="s">
        <v>530</v>
      </c>
      <c r="F48" s="231" t="s">
        <v>494</v>
      </c>
    </row>
    <row r="49" spans="1:6" ht="20.100000000000001" customHeight="1">
      <c r="A49" s="313">
        <f>+A47+1</f>
        <v>15</v>
      </c>
      <c r="B49" s="153" t="s">
        <v>664</v>
      </c>
      <c r="D49" s="314"/>
      <c r="F49" s="314"/>
    </row>
    <row r="50" spans="1:6" ht="20.100000000000001" customHeight="1">
      <c r="A50" s="311"/>
      <c r="D50" s="231" t="s">
        <v>530</v>
      </c>
      <c r="F50" s="231" t="s">
        <v>494</v>
      </c>
    </row>
    <row r="51" spans="1:6" ht="20.100000000000001" customHeight="1">
      <c r="A51" s="313">
        <f>+A49+1</f>
        <v>16</v>
      </c>
      <c r="B51" s="154" t="s">
        <v>525</v>
      </c>
      <c r="D51" s="314"/>
      <c r="F51" s="314"/>
    </row>
  </sheetData>
  <mergeCells count="2">
    <mergeCell ref="A1:F1"/>
    <mergeCell ref="A3:F3"/>
  </mergeCells>
  <pageMargins left="0.15748031496062992" right="0.11811023622047245" top="0.19685039370078741" bottom="3.937007874015748E-2" header="0.15748031496062992" footer="0.15748031496062992"/>
  <pageSetup scale="77" orientation="portrait" r:id="rId1"/>
</worksheet>
</file>

<file path=xl/worksheets/sheet7.xml><?xml version="1.0" encoding="utf-8"?>
<worksheet xmlns="http://schemas.openxmlformats.org/spreadsheetml/2006/main" xmlns:r="http://schemas.openxmlformats.org/officeDocument/2006/relationships">
  <dimension ref="A1"/>
  <sheetViews>
    <sheetView topLeftCell="A10" workbookViewId="0"/>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E50"/>
  <sheetViews>
    <sheetView topLeftCell="A10" workbookViewId="0">
      <selection activeCell="D29" sqref="D29"/>
    </sheetView>
  </sheetViews>
  <sheetFormatPr defaultColWidth="83.28515625" defaultRowHeight="30" customHeight="1"/>
  <cols>
    <col min="1" max="1" width="72.85546875" style="152" customWidth="1"/>
    <col min="2" max="2" width="60.5703125" style="152" customWidth="1"/>
    <col min="3" max="3" width="20.5703125" style="152" customWidth="1"/>
    <col min="4" max="4" width="14.140625" style="152" customWidth="1"/>
    <col min="5" max="5" width="15.42578125" style="152" customWidth="1"/>
    <col min="6" max="16384" width="83.28515625" style="152"/>
  </cols>
  <sheetData>
    <row r="1" spans="1:2" ht="30" customHeight="1" thickBot="1">
      <c r="A1" s="435" t="s">
        <v>633</v>
      </c>
      <c r="B1" s="436"/>
    </row>
    <row r="2" spans="1:2" ht="30" customHeight="1" thickBot="1">
      <c r="A2" s="356"/>
    </row>
    <row r="3" spans="1:2" ht="30" customHeight="1" thickBot="1">
      <c r="A3" s="352" t="s">
        <v>632</v>
      </c>
    </row>
    <row r="4" spans="1:2" ht="30" customHeight="1" thickBot="1">
      <c r="A4" s="368" t="s">
        <v>631</v>
      </c>
    </row>
    <row r="5" spans="1:2" ht="30" customHeight="1" thickBot="1">
      <c r="A5" s="369" t="s">
        <v>630</v>
      </c>
      <c r="B5" s="355"/>
    </row>
    <row r="6" spans="1:2" ht="30" customHeight="1" thickBot="1">
      <c r="A6" s="369" t="s">
        <v>629</v>
      </c>
      <c r="B6" s="355"/>
    </row>
    <row r="7" spans="1:2" ht="30" customHeight="1" thickBot="1">
      <c r="A7" s="369" t="s">
        <v>628</v>
      </c>
      <c r="B7" s="355"/>
    </row>
    <row r="8" spans="1:2" ht="74.25" customHeight="1" thickBot="1">
      <c r="A8" s="370" t="s">
        <v>627</v>
      </c>
      <c r="B8" s="336"/>
    </row>
    <row r="9" spans="1:2" ht="36" customHeight="1" thickBot="1">
      <c r="A9" s="354"/>
      <c r="B9" s="354"/>
    </row>
    <row r="10" spans="1:2" ht="30" customHeight="1" thickBot="1">
      <c r="A10" s="352" t="s">
        <v>626</v>
      </c>
    </row>
    <row r="11" spans="1:2" ht="63" customHeight="1" thickBot="1">
      <c r="A11" s="374" t="s">
        <v>625</v>
      </c>
    </row>
    <row r="12" spans="1:2" ht="61.5" customHeight="1" thickBot="1">
      <c r="A12" s="370" t="s">
        <v>624</v>
      </c>
      <c r="B12" s="336"/>
    </row>
    <row r="13" spans="1:2" ht="61.5" customHeight="1" thickBot="1">
      <c r="A13" s="370" t="s">
        <v>623</v>
      </c>
      <c r="B13" s="336"/>
    </row>
    <row r="14" spans="1:2" ht="30" customHeight="1" thickBot="1">
      <c r="A14" s="353"/>
    </row>
    <row r="15" spans="1:2" ht="30" customHeight="1" thickBot="1">
      <c r="A15" s="352" t="s">
        <v>622</v>
      </c>
    </row>
    <row r="16" spans="1:2" ht="52.5" customHeight="1" thickBot="1">
      <c r="A16" s="374" t="s">
        <v>621</v>
      </c>
    </row>
    <row r="17" spans="1:4" ht="30" customHeight="1" thickBot="1">
      <c r="A17" s="347" t="s">
        <v>620</v>
      </c>
    </row>
    <row r="18" spans="1:4" ht="30" customHeight="1" thickBot="1">
      <c r="A18" s="383" t="s">
        <v>619</v>
      </c>
      <c r="B18" s="382" t="s">
        <v>665</v>
      </c>
    </row>
    <row r="19" spans="1:4" ht="30" customHeight="1" thickTop="1" thickBot="1">
      <c r="A19" s="384" t="s">
        <v>636</v>
      </c>
      <c r="B19" s="351">
        <f>+'9.Income Satement'!F40</f>
        <v>0</v>
      </c>
    </row>
    <row r="20" spans="1:4" ht="30" customHeight="1" thickBot="1">
      <c r="A20" s="375" t="s">
        <v>618</v>
      </c>
      <c r="B20" s="350">
        <f>+B19/12</f>
        <v>0</v>
      </c>
    </row>
    <row r="21" spans="1:4" ht="30" customHeight="1" thickBot="1"/>
    <row r="22" spans="1:4" ht="30" customHeight="1" thickBot="1">
      <c r="A22" s="381" t="s">
        <v>617</v>
      </c>
      <c r="B22" s="382" t="str">
        <f>+B18</f>
        <v xml:space="preserve">2021 Amount (In Rs.) </v>
      </c>
    </row>
    <row r="23" spans="1:4" ht="30" customHeight="1" thickTop="1" thickBot="1">
      <c r="A23" s="384" t="s">
        <v>637</v>
      </c>
      <c r="B23" s="351">
        <f>+'8.Personal Expenses'!H22</f>
        <v>0</v>
      </c>
    </row>
    <row r="24" spans="1:4" ht="30" customHeight="1" thickBot="1">
      <c r="A24" s="376" t="s">
        <v>616</v>
      </c>
      <c r="B24" s="350">
        <f>+B23/12</f>
        <v>0</v>
      </c>
    </row>
    <row r="25" spans="1:4" ht="30" customHeight="1" thickBot="1">
      <c r="A25" s="376" t="s">
        <v>615</v>
      </c>
      <c r="B25" s="350">
        <f>+B20-B24</f>
        <v>0</v>
      </c>
    </row>
    <row r="26" spans="1:4" ht="30" customHeight="1" thickBot="1"/>
    <row r="27" spans="1:4" ht="30" customHeight="1" thickBot="1">
      <c r="A27" s="347" t="s">
        <v>614</v>
      </c>
    </row>
    <row r="28" spans="1:4" s="145" customFormat="1" ht="30" customHeight="1" thickBot="1">
      <c r="A28" s="379" t="s">
        <v>640</v>
      </c>
      <c r="B28" s="380">
        <f>+'8.Personal Expenses'!H4</f>
        <v>2021</v>
      </c>
      <c r="C28" s="390">
        <f>+'8.Personal Expenses'!G4</f>
        <v>2020</v>
      </c>
      <c r="D28" s="390">
        <f>+'8.Personal Expenses'!F4</f>
        <v>2019</v>
      </c>
    </row>
    <row r="29" spans="1:4" ht="30" customHeight="1" thickBot="1">
      <c r="A29" s="366" t="s">
        <v>613</v>
      </c>
      <c r="B29" s="349">
        <f>+'10.Balance Sheet'!D25</f>
        <v>0</v>
      </c>
      <c r="C29" s="349">
        <f>+'10.Balance Sheet'!C27</f>
        <v>0</v>
      </c>
      <c r="D29" s="349">
        <f>+'10.Balance Sheet'!B21</f>
        <v>0</v>
      </c>
    </row>
    <row r="30" spans="1:4" ht="30" customHeight="1" thickBot="1">
      <c r="A30" s="366" t="s">
        <v>612</v>
      </c>
      <c r="B30" s="349">
        <f>+'9.Income Satement'!F8+'9.Income Satement'!F39</f>
        <v>0</v>
      </c>
      <c r="C30" s="349">
        <f>+'9.Income Satement'!E8+'9.Income Satement'!E39</f>
        <v>0</v>
      </c>
      <c r="D30" s="349">
        <f>+'9.Income Satement'!C8+'9.Income Satement'!C39</f>
        <v>0</v>
      </c>
    </row>
    <row r="31" spans="1:4" ht="30" customHeight="1" thickBot="1">
      <c r="A31" s="366" t="s">
        <v>611</v>
      </c>
      <c r="B31" s="349">
        <f>+'10.Balance Sheet'!D22</f>
        <v>0</v>
      </c>
      <c r="C31" s="349">
        <f>+'10.Balance Sheet'!C22</f>
        <v>0</v>
      </c>
      <c r="D31" s="349">
        <f>+'10.Balance Sheet'!B22</f>
        <v>0</v>
      </c>
    </row>
    <row r="32" spans="1:4" ht="30" customHeight="1" thickBot="1">
      <c r="A32" s="366" t="s">
        <v>610</v>
      </c>
      <c r="B32" s="349">
        <f>+'8.Personal Expenses'!H22</f>
        <v>0</v>
      </c>
      <c r="C32" s="349">
        <f>+'8.Personal Expenses'!G22</f>
        <v>0</v>
      </c>
      <c r="D32" s="349">
        <f>+'8.Personal Expenses'!F22</f>
        <v>0</v>
      </c>
    </row>
    <row r="33" spans="1:5" ht="30" customHeight="1" thickBot="1">
      <c r="A33" s="367" t="s">
        <v>609</v>
      </c>
      <c r="B33" s="349">
        <f>+B31-B32</f>
        <v>0</v>
      </c>
      <c r="C33" s="349">
        <f t="shared" ref="C33:D33" si="0">+C31-C32</f>
        <v>0</v>
      </c>
      <c r="D33" s="349">
        <f t="shared" si="0"/>
        <v>0</v>
      </c>
    </row>
    <row r="34" spans="1:5" ht="30" customHeight="1" thickBot="1">
      <c r="A34" s="348"/>
      <c r="B34" s="348"/>
      <c r="C34" s="348"/>
      <c r="D34" s="348"/>
    </row>
    <row r="35" spans="1:5" ht="30" customHeight="1" thickBot="1">
      <c r="A35" s="347" t="s">
        <v>608</v>
      </c>
    </row>
    <row r="36" spans="1:5" ht="30" customHeight="1" thickBot="1">
      <c r="A36" s="364" t="s">
        <v>607</v>
      </c>
      <c r="B36" s="373" t="s">
        <v>606</v>
      </c>
      <c r="C36" s="346"/>
      <c r="D36" s="363" t="s">
        <v>605</v>
      </c>
      <c r="E36" s="345"/>
    </row>
    <row r="37" spans="1:5" ht="30" customHeight="1" thickBot="1">
      <c r="A37" s="365" t="s">
        <v>604</v>
      </c>
      <c r="B37" s="373" t="s">
        <v>603</v>
      </c>
      <c r="C37" s="345"/>
      <c r="D37" s="371" t="s">
        <v>480</v>
      </c>
      <c r="E37" s="345"/>
    </row>
    <row r="38" spans="1:5" ht="49.5" customHeight="1" thickBot="1">
      <c r="A38" s="372" t="s">
        <v>602</v>
      </c>
      <c r="B38" s="437"/>
      <c r="C38" s="438"/>
    </row>
    <row r="39" spans="1:5" ht="30" customHeight="1" thickBot="1"/>
    <row r="40" spans="1:5" s="344" customFormat="1" ht="30" customHeight="1" thickBot="1">
      <c r="A40" s="338" t="s">
        <v>601</v>
      </c>
    </row>
    <row r="41" spans="1:5" ht="36.75" customHeight="1" thickBot="1">
      <c r="A41" s="377" t="s">
        <v>600</v>
      </c>
    </row>
    <row r="42" spans="1:5" ht="20.25" customHeight="1" thickBot="1">
      <c r="A42" s="343" t="s">
        <v>599</v>
      </c>
      <c r="B42" s="343" t="s">
        <v>598</v>
      </c>
    </row>
    <row r="43" spans="1:5" ht="64.5" customHeight="1" thickBot="1">
      <c r="A43" s="342"/>
      <c r="B43" s="342"/>
    </row>
    <row r="44" spans="1:5" ht="20.25" customHeight="1" thickBot="1">
      <c r="A44" s="341" t="s">
        <v>597</v>
      </c>
      <c r="B44" s="341" t="s">
        <v>596</v>
      </c>
    </row>
    <row r="45" spans="1:5" ht="76.5" customHeight="1" thickBot="1">
      <c r="A45" s="340"/>
      <c r="B45" s="340"/>
    </row>
    <row r="46" spans="1:5" ht="21" customHeight="1" thickBot="1">
      <c r="A46" s="339"/>
      <c r="B46" s="339"/>
    </row>
    <row r="47" spans="1:5" ht="30" customHeight="1" thickBot="1">
      <c r="A47" s="338" t="s">
        <v>595</v>
      </c>
    </row>
    <row r="48" spans="1:5" ht="40.5" customHeight="1" thickBot="1">
      <c r="A48" s="372" t="s">
        <v>594</v>
      </c>
      <c r="B48" s="337"/>
    </row>
    <row r="49" spans="1:2" ht="58.5" customHeight="1" thickBot="1">
      <c r="A49" s="378" t="s">
        <v>593</v>
      </c>
      <c r="B49" s="336"/>
    </row>
    <row r="50" spans="1:2" ht="30" customHeight="1">
      <c r="A50" s="335"/>
    </row>
  </sheetData>
  <mergeCells count="2">
    <mergeCell ref="A1:B1"/>
    <mergeCell ref="B38:C38"/>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sheetPr>
    <pageSetUpPr fitToPage="1"/>
  </sheetPr>
  <dimension ref="A1:N36"/>
  <sheetViews>
    <sheetView workbookViewId="0">
      <pane ySplit="5" topLeftCell="A22" activePane="bottomLeft" state="frozen"/>
      <selection pane="bottomLeft" activeCell="C23" sqref="C23:H24"/>
    </sheetView>
  </sheetViews>
  <sheetFormatPr defaultColWidth="9.140625" defaultRowHeight="30" customHeight="1"/>
  <cols>
    <col min="1" max="1" width="40.140625" style="152" bestFit="1" customWidth="1"/>
    <col min="2" max="2" width="5.85546875" style="152" customWidth="1"/>
    <col min="3" max="3" width="9.140625" style="113"/>
    <col min="4" max="4" width="10.140625" style="113" customWidth="1"/>
    <col min="5" max="5" width="10.42578125" style="113" customWidth="1"/>
    <col min="6" max="7" width="10.42578125" style="195" customWidth="1"/>
    <col min="8" max="8" width="14.28515625" style="194" customWidth="1"/>
    <col min="9" max="9" width="9" style="152" customWidth="1"/>
    <col min="10" max="10" width="11.140625" style="190" customWidth="1"/>
    <col min="11" max="12" width="9.140625" style="152"/>
    <col min="13" max="13" width="17.7109375" style="152" customWidth="1"/>
    <col min="14" max="14" width="11.5703125" style="152" customWidth="1"/>
    <col min="15" max="16384" width="9.140625" style="152"/>
  </cols>
  <sheetData>
    <row r="1" spans="1:14" ht="30" customHeight="1" thickBot="1">
      <c r="A1" s="333" t="s">
        <v>591</v>
      </c>
      <c r="B1" s="391"/>
      <c r="C1" s="392"/>
      <c r="D1" s="392"/>
      <c r="E1" s="392"/>
      <c r="F1" s="392"/>
      <c r="G1" s="392"/>
      <c r="H1" s="393"/>
    </row>
    <row r="2" spans="1:14" ht="30" customHeight="1" thickBot="1">
      <c r="A2" s="440" t="s">
        <v>125</v>
      </c>
      <c r="B2" s="441"/>
      <c r="C2" s="441"/>
      <c r="D2" s="441"/>
      <c r="E2" s="441"/>
      <c r="F2" s="441"/>
      <c r="G2" s="441"/>
      <c r="H2" s="442"/>
    </row>
    <row r="3" spans="1:14" ht="30" customHeight="1" thickBot="1">
      <c r="A3" s="443" t="s">
        <v>124</v>
      </c>
      <c r="B3" s="444"/>
      <c r="C3" s="444"/>
      <c r="D3" s="445"/>
      <c r="E3" s="139" t="s">
        <v>503</v>
      </c>
      <c r="F3" s="188"/>
      <c r="G3" s="134"/>
      <c r="H3" s="135"/>
    </row>
    <row r="4" spans="1:14" ht="30" customHeight="1">
      <c r="A4" s="446" t="s">
        <v>123</v>
      </c>
      <c r="B4" s="447"/>
      <c r="C4" s="447"/>
      <c r="D4" s="448"/>
      <c r="E4" s="137">
        <v>2019</v>
      </c>
      <c r="F4" s="137">
        <f>+E4</f>
        <v>2019</v>
      </c>
      <c r="G4" s="137">
        <f>+F4+1</f>
        <v>2020</v>
      </c>
      <c r="H4" s="137">
        <f>+'10.Balance Sheet'!D5</f>
        <v>2021</v>
      </c>
    </row>
    <row r="5" spans="1:14" ht="30" customHeight="1">
      <c r="A5" s="446"/>
      <c r="B5" s="447"/>
      <c r="C5" s="447"/>
      <c r="D5" s="448"/>
      <c r="E5" s="138" t="s">
        <v>571</v>
      </c>
      <c r="F5" s="136" t="s">
        <v>504</v>
      </c>
      <c r="G5" s="61">
        <v>0.05</v>
      </c>
      <c r="H5" s="61">
        <f>+G5</f>
        <v>0.05</v>
      </c>
    </row>
    <row r="6" spans="1:14" ht="30" customHeight="1">
      <c r="A6" s="439" t="s">
        <v>122</v>
      </c>
      <c r="B6" s="439"/>
      <c r="C6" s="439"/>
      <c r="D6" s="439"/>
      <c r="E6" s="62"/>
      <c r="F6" s="191">
        <f>+E6*12</f>
        <v>0</v>
      </c>
      <c r="G6" s="62">
        <f>+F6*$G$5+F6</f>
        <v>0</v>
      </c>
      <c r="H6" s="62">
        <f>+G6*$H$5+G6</f>
        <v>0</v>
      </c>
      <c r="N6" s="190"/>
    </row>
    <row r="7" spans="1:14" ht="30" customHeight="1">
      <c r="A7" s="439" t="s">
        <v>121</v>
      </c>
      <c r="B7" s="439"/>
      <c r="C7" s="439"/>
      <c r="D7" s="439"/>
      <c r="E7" s="62"/>
      <c r="F7" s="191">
        <f t="shared" ref="F7:F21" si="0">+E7*12</f>
        <v>0</v>
      </c>
      <c r="G7" s="62">
        <f t="shared" ref="G7:G21" si="1">+F7*$G$5+F7</f>
        <v>0</v>
      </c>
      <c r="H7" s="62">
        <f t="shared" ref="H7:H21" si="2">+G7*$H$5+G7</f>
        <v>0</v>
      </c>
      <c r="N7" s="190"/>
    </row>
    <row r="8" spans="1:14" ht="30" customHeight="1">
      <c r="A8" s="439" t="s">
        <v>120</v>
      </c>
      <c r="B8" s="439"/>
      <c r="C8" s="439"/>
      <c r="D8" s="439"/>
      <c r="E8" s="62"/>
      <c r="F8" s="191">
        <f t="shared" si="0"/>
        <v>0</v>
      </c>
      <c r="G8" s="62">
        <f t="shared" si="1"/>
        <v>0</v>
      </c>
      <c r="H8" s="62">
        <f t="shared" si="2"/>
        <v>0</v>
      </c>
      <c r="N8" s="190"/>
    </row>
    <row r="9" spans="1:14" ht="30" customHeight="1">
      <c r="A9" s="439" t="s">
        <v>119</v>
      </c>
      <c r="B9" s="439"/>
      <c r="C9" s="439"/>
      <c r="D9" s="439"/>
      <c r="E9" s="62"/>
      <c r="F9" s="191">
        <f t="shared" si="0"/>
        <v>0</v>
      </c>
      <c r="G9" s="62">
        <f t="shared" si="1"/>
        <v>0</v>
      </c>
      <c r="H9" s="62">
        <f t="shared" si="2"/>
        <v>0</v>
      </c>
      <c r="N9" s="190"/>
    </row>
    <row r="10" spans="1:14" ht="30" customHeight="1">
      <c r="A10" s="439" t="s">
        <v>118</v>
      </c>
      <c r="B10" s="439"/>
      <c r="C10" s="439"/>
      <c r="D10" s="439"/>
      <c r="E10" s="62"/>
      <c r="F10" s="191">
        <f t="shared" si="0"/>
        <v>0</v>
      </c>
      <c r="G10" s="62">
        <f t="shared" si="1"/>
        <v>0</v>
      </c>
      <c r="H10" s="62">
        <f t="shared" si="2"/>
        <v>0</v>
      </c>
      <c r="N10" s="190"/>
    </row>
    <row r="11" spans="1:14" ht="30" customHeight="1">
      <c r="A11" s="439" t="s">
        <v>117</v>
      </c>
      <c r="B11" s="439"/>
      <c r="C11" s="439"/>
      <c r="D11" s="439"/>
      <c r="E11" s="62"/>
      <c r="F11" s="191">
        <f t="shared" si="0"/>
        <v>0</v>
      </c>
      <c r="G11" s="62">
        <f t="shared" si="1"/>
        <v>0</v>
      </c>
      <c r="H11" s="62">
        <f t="shared" si="2"/>
        <v>0</v>
      </c>
      <c r="N11" s="190"/>
    </row>
    <row r="12" spans="1:14" ht="30" customHeight="1">
      <c r="A12" s="439" t="s">
        <v>116</v>
      </c>
      <c r="B12" s="439"/>
      <c r="C12" s="439"/>
      <c r="D12" s="439"/>
      <c r="E12" s="62"/>
      <c r="F12" s="191">
        <f t="shared" si="0"/>
        <v>0</v>
      </c>
      <c r="G12" s="62">
        <f t="shared" si="1"/>
        <v>0</v>
      </c>
      <c r="H12" s="62">
        <f t="shared" si="2"/>
        <v>0</v>
      </c>
      <c r="N12" s="190"/>
    </row>
    <row r="13" spans="1:14" ht="30" customHeight="1">
      <c r="A13" s="439" t="s">
        <v>115</v>
      </c>
      <c r="B13" s="439"/>
      <c r="C13" s="439"/>
      <c r="D13" s="439"/>
      <c r="E13" s="62"/>
      <c r="F13" s="191">
        <f t="shared" si="0"/>
        <v>0</v>
      </c>
      <c r="G13" s="62">
        <f t="shared" si="1"/>
        <v>0</v>
      </c>
      <c r="H13" s="62">
        <f t="shared" si="2"/>
        <v>0</v>
      </c>
    </row>
    <row r="14" spans="1:14" ht="30" customHeight="1">
      <c r="A14" s="439" t="s">
        <v>114</v>
      </c>
      <c r="B14" s="439"/>
      <c r="C14" s="439"/>
      <c r="D14" s="439"/>
      <c r="E14" s="62"/>
      <c r="F14" s="191">
        <f t="shared" si="0"/>
        <v>0</v>
      </c>
      <c r="G14" s="62">
        <f t="shared" si="1"/>
        <v>0</v>
      </c>
      <c r="H14" s="62">
        <f t="shared" si="2"/>
        <v>0</v>
      </c>
    </row>
    <row r="15" spans="1:14" ht="30" customHeight="1">
      <c r="A15" s="439" t="s">
        <v>113</v>
      </c>
      <c r="B15" s="439"/>
      <c r="C15" s="439"/>
      <c r="D15" s="439"/>
      <c r="E15" s="62"/>
      <c r="F15" s="191">
        <f t="shared" si="0"/>
        <v>0</v>
      </c>
      <c r="G15" s="62">
        <f t="shared" si="1"/>
        <v>0</v>
      </c>
      <c r="H15" s="62">
        <f t="shared" si="2"/>
        <v>0</v>
      </c>
    </row>
    <row r="16" spans="1:14" ht="30" customHeight="1">
      <c r="A16" s="439" t="s">
        <v>112</v>
      </c>
      <c r="B16" s="439"/>
      <c r="C16" s="439"/>
      <c r="D16" s="439"/>
      <c r="E16" s="62"/>
      <c r="F16" s="191">
        <f t="shared" si="0"/>
        <v>0</v>
      </c>
      <c r="G16" s="62">
        <f t="shared" si="1"/>
        <v>0</v>
      </c>
      <c r="H16" s="62">
        <f t="shared" si="2"/>
        <v>0</v>
      </c>
    </row>
    <row r="17" spans="1:14" ht="30" customHeight="1">
      <c r="A17" s="439" t="s">
        <v>111</v>
      </c>
      <c r="B17" s="439"/>
      <c r="C17" s="439"/>
      <c r="D17" s="439"/>
      <c r="E17" s="62"/>
      <c r="F17" s="191"/>
      <c r="G17" s="62">
        <f t="shared" si="1"/>
        <v>0</v>
      </c>
      <c r="H17" s="62">
        <f t="shared" si="2"/>
        <v>0</v>
      </c>
    </row>
    <row r="18" spans="1:14" ht="30" customHeight="1">
      <c r="A18" s="439" t="s">
        <v>110</v>
      </c>
      <c r="B18" s="439"/>
      <c r="C18" s="439"/>
      <c r="D18" s="439"/>
      <c r="E18" s="62"/>
      <c r="F18" s="191">
        <f t="shared" si="0"/>
        <v>0</v>
      </c>
      <c r="G18" s="62">
        <f t="shared" si="1"/>
        <v>0</v>
      </c>
      <c r="H18" s="62">
        <f t="shared" si="2"/>
        <v>0</v>
      </c>
    </row>
    <row r="19" spans="1:14" ht="30" customHeight="1">
      <c r="A19" s="439" t="s">
        <v>109</v>
      </c>
      <c r="B19" s="439"/>
      <c r="C19" s="439"/>
      <c r="D19" s="439"/>
      <c r="E19" s="62"/>
      <c r="F19" s="191">
        <f t="shared" si="0"/>
        <v>0</v>
      </c>
      <c r="G19" s="62">
        <f t="shared" si="1"/>
        <v>0</v>
      </c>
      <c r="H19" s="62">
        <f t="shared" si="2"/>
        <v>0</v>
      </c>
    </row>
    <row r="20" spans="1:14" ht="30" customHeight="1">
      <c r="A20" s="439" t="s">
        <v>108</v>
      </c>
      <c r="B20" s="439"/>
      <c r="C20" s="439"/>
      <c r="D20" s="439"/>
      <c r="E20" s="62"/>
      <c r="F20" s="62"/>
      <c r="G20" s="62">
        <f t="shared" si="1"/>
        <v>0</v>
      </c>
      <c r="H20" s="62">
        <f t="shared" si="2"/>
        <v>0</v>
      </c>
    </row>
    <row r="21" spans="1:14" ht="30" customHeight="1">
      <c r="A21" s="439" t="s">
        <v>107</v>
      </c>
      <c r="B21" s="439"/>
      <c r="C21" s="439"/>
      <c r="D21" s="439"/>
      <c r="E21" s="45"/>
      <c r="F21" s="191">
        <f t="shared" si="0"/>
        <v>0</v>
      </c>
      <c r="G21" s="62">
        <f t="shared" si="1"/>
        <v>0</v>
      </c>
      <c r="H21" s="62">
        <f t="shared" si="2"/>
        <v>0</v>
      </c>
    </row>
    <row r="22" spans="1:14" ht="30" customHeight="1">
      <c r="A22" s="450" t="s">
        <v>106</v>
      </c>
      <c r="B22" s="450"/>
      <c r="C22" s="450"/>
      <c r="D22" s="450"/>
      <c r="E22" s="44">
        <f>SUM(E5:E21)</f>
        <v>0</v>
      </c>
      <c r="F22" s="44">
        <f t="shared" ref="F22" si="3">SUM(F6:F21)</f>
        <v>0</v>
      </c>
      <c r="G22" s="44">
        <f>SUM(G6:G21)</f>
        <v>0</v>
      </c>
      <c r="H22" s="44">
        <f>SUM(H6:H21)</f>
        <v>0</v>
      </c>
      <c r="I22" s="193">
        <f>IFERROR(G22/F22-1,0)</f>
        <v>0</v>
      </c>
      <c r="J22" s="193">
        <f>IFERROR(H22/G22-1,0)</f>
        <v>0</v>
      </c>
    </row>
    <row r="23" spans="1:14" ht="30" customHeight="1">
      <c r="A23" s="113"/>
      <c r="B23" s="113"/>
      <c r="C23" s="449" t="s">
        <v>666</v>
      </c>
      <c r="D23" s="449"/>
      <c r="E23" s="396"/>
      <c r="F23" s="397">
        <f>+'9.Income Satement'!C40</f>
        <v>0</v>
      </c>
      <c r="G23" s="398">
        <f>+'9.Income Satement'!E40</f>
        <v>0</v>
      </c>
      <c r="H23" s="399">
        <f>+'9.Income Satement'!F40</f>
        <v>0</v>
      </c>
    </row>
    <row r="24" spans="1:14" s="113" customFormat="1" ht="30" customHeight="1">
      <c r="C24" s="449" t="s">
        <v>609</v>
      </c>
      <c r="D24" s="449"/>
      <c r="E24" s="396"/>
      <c r="F24" s="397">
        <f>+F23-F22</f>
        <v>0</v>
      </c>
      <c r="G24" s="397">
        <f t="shared" ref="G24:H24" si="4">+G23-G22</f>
        <v>0</v>
      </c>
      <c r="H24" s="397">
        <f t="shared" si="4"/>
        <v>0</v>
      </c>
      <c r="I24" s="152"/>
      <c r="J24" s="194"/>
      <c r="M24" s="152"/>
      <c r="N24" s="152"/>
    </row>
    <row r="25" spans="1:14" s="113" customFormat="1" ht="30" customHeight="1">
      <c r="E25" s="152"/>
      <c r="F25" s="192"/>
      <c r="G25" s="192"/>
      <c r="H25" s="194"/>
      <c r="I25" s="152"/>
      <c r="J25" s="194"/>
    </row>
    <row r="26" spans="1:14" s="113" customFormat="1" ht="30" customHeight="1">
      <c r="E26" s="152"/>
      <c r="F26" s="192"/>
      <c r="G26" s="192"/>
      <c r="H26" s="194"/>
      <c r="I26" s="152"/>
      <c r="J26" s="194"/>
    </row>
    <row r="27" spans="1:14" s="113" customFormat="1" ht="30" customHeight="1">
      <c r="E27" s="152"/>
      <c r="F27" s="192"/>
      <c r="G27" s="192"/>
      <c r="H27" s="194"/>
      <c r="I27" s="152"/>
      <c r="J27" s="194"/>
    </row>
    <row r="28" spans="1:14" s="113" customFormat="1" ht="30" customHeight="1">
      <c r="F28" s="195"/>
      <c r="G28" s="195"/>
      <c r="H28" s="194"/>
      <c r="I28" s="152"/>
      <c r="J28" s="194"/>
    </row>
    <row r="29" spans="1:14" s="113" customFormat="1" ht="30" customHeight="1">
      <c r="F29" s="195"/>
      <c r="G29" s="195"/>
      <c r="H29" s="194"/>
      <c r="I29" s="152"/>
      <c r="J29" s="194"/>
    </row>
    <row r="30" spans="1:14" s="113" customFormat="1" ht="30" customHeight="1">
      <c r="F30" s="195"/>
      <c r="G30" s="195"/>
      <c r="H30" s="194"/>
      <c r="I30" s="152"/>
      <c r="J30" s="194"/>
    </row>
    <row r="31" spans="1:14" s="113" customFormat="1" ht="30" customHeight="1">
      <c r="F31" s="195"/>
      <c r="G31" s="195"/>
      <c r="H31" s="194"/>
      <c r="I31" s="152"/>
      <c r="J31" s="194"/>
    </row>
    <row r="32" spans="1:14" s="113" customFormat="1" ht="30" customHeight="1">
      <c r="F32" s="195"/>
      <c r="G32" s="195"/>
      <c r="H32" s="194"/>
      <c r="I32" s="152"/>
      <c r="J32" s="194"/>
    </row>
    <row r="33" spans="6:14" s="113" customFormat="1" ht="30" customHeight="1">
      <c r="F33" s="195"/>
      <c r="G33" s="195"/>
      <c r="H33" s="194"/>
      <c r="I33" s="152"/>
      <c r="J33" s="194"/>
    </row>
    <row r="34" spans="6:14" s="113" customFormat="1" ht="30" customHeight="1">
      <c r="F34" s="195"/>
      <c r="G34" s="195"/>
      <c r="H34" s="194"/>
      <c r="I34" s="152"/>
      <c r="J34" s="194"/>
    </row>
    <row r="35" spans="6:14" s="113" customFormat="1" ht="30" customHeight="1">
      <c r="F35" s="195"/>
      <c r="G35" s="195"/>
      <c r="H35" s="194"/>
      <c r="I35" s="152"/>
      <c r="J35" s="194"/>
    </row>
    <row r="36" spans="6:14" ht="30" customHeight="1">
      <c r="M36" s="113"/>
      <c r="N36" s="113"/>
    </row>
  </sheetData>
  <mergeCells count="23">
    <mergeCell ref="C23:D23"/>
    <mergeCell ref="C24:D24"/>
    <mergeCell ref="A13:D13"/>
    <mergeCell ref="A14:D14"/>
    <mergeCell ref="A15:D15"/>
    <mergeCell ref="A22:D22"/>
    <mergeCell ref="A16:D16"/>
    <mergeCell ref="A17:D17"/>
    <mergeCell ref="A18:D18"/>
    <mergeCell ref="A19:D19"/>
    <mergeCell ref="A20:D20"/>
    <mergeCell ref="A21:D21"/>
    <mergeCell ref="A9:D9"/>
    <mergeCell ref="A10:D10"/>
    <mergeCell ref="A11:D11"/>
    <mergeCell ref="A12:D12"/>
    <mergeCell ref="A2:H2"/>
    <mergeCell ref="A3:D3"/>
    <mergeCell ref="A6:D6"/>
    <mergeCell ref="A7:D7"/>
    <mergeCell ref="A8:D8"/>
    <mergeCell ref="A4:D4"/>
    <mergeCell ref="A5:D5"/>
  </mergeCells>
  <pageMargins left="1.2" right="0.45" top="0.75" bottom="0.75" header="0.3" footer="0.3"/>
  <pageSetup paperSize="9"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9</vt:i4>
      </vt:variant>
    </vt:vector>
  </HeadingPairs>
  <TitlesOfParts>
    <vt:vector size="25" baseType="lpstr">
      <vt:lpstr>Indxex</vt:lpstr>
      <vt:lpstr>1.How to Apply</vt:lpstr>
      <vt:lpstr>2.Purposes of QH</vt:lpstr>
      <vt:lpstr>3.Contact Persons</vt:lpstr>
      <vt:lpstr>4.Documents Purposewise</vt:lpstr>
      <vt:lpstr>5.QH Check List Master</vt:lpstr>
      <vt:lpstr>6.Guarantor Guideline</vt:lpstr>
      <vt:lpstr>7.Business Plan</vt:lpstr>
      <vt:lpstr>8.Personal Expenses</vt:lpstr>
      <vt:lpstr>9.Income Satement</vt:lpstr>
      <vt:lpstr>10.Balance Sheet</vt:lpstr>
      <vt:lpstr>11.Cash Flow (Auto Calculation)</vt:lpstr>
      <vt:lpstr>12.Husain Scheme Araz Form</vt:lpstr>
      <vt:lpstr>13.Evaluation form</vt:lpstr>
      <vt:lpstr>14.Miqaat From Sahrullah</vt:lpstr>
      <vt:lpstr>15. Miaqaat From Ashara</vt:lpstr>
      <vt:lpstr>'7.Business Plan'!_Toc302402272</vt:lpstr>
      <vt:lpstr>'7.Business Plan'!_Toc302402273</vt:lpstr>
      <vt:lpstr>'7.Business Plan'!_Toc442221227</vt:lpstr>
      <vt:lpstr>'7.Business Plan'!_Toc442221228</vt:lpstr>
      <vt:lpstr>'7.Business Plan'!_Toc493494495</vt:lpstr>
      <vt:lpstr>'4.Documents Purposewise'!Print_Area</vt:lpstr>
      <vt:lpstr>'5.QH Check List Master'!Print_Area</vt:lpstr>
      <vt:lpstr>'13.Evaluation form'!Print_Titles</vt:lpstr>
      <vt:lpstr>'4.Documents Purposewise'!Print_Titles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Burhanuddin RajabAli Jasdenwala</dc:creator>
  <cp:lastModifiedBy>computer</cp:lastModifiedBy>
  <cp:lastPrinted>2021-04-07T08:04:50Z</cp:lastPrinted>
  <dcterms:created xsi:type="dcterms:W3CDTF">2017-02-14T12:02:24Z</dcterms:created>
  <dcterms:modified xsi:type="dcterms:W3CDTF">2021-04-07T08:05:16Z</dcterms:modified>
</cp:coreProperties>
</file>