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Data\Yusufi\10 Iqtesadiyah\Taufeer\Documents\"/>
    </mc:Choice>
  </mc:AlternateContent>
  <xr:revisionPtr revIDLastSave="0" documentId="13_ncr:1_{79D629B0-D90D-4802-9839-C4F19051995C}" xr6:coauthVersionLast="41" xr6:coauthVersionMax="41" xr10:uidLastSave="{00000000-0000-0000-0000-000000000000}"/>
  <bookViews>
    <workbookView xWindow="-110" yWindow="-110" windowWidth="19420" windowHeight="10420" tabRatio="995" firstSheet="4" activeTab="7" xr2:uid="{00000000-000D-0000-FFFF-FFFF00000000}"/>
  </bookViews>
  <sheets>
    <sheet name="Indxex" sheetId="8" r:id="rId1"/>
    <sheet name="1.How to Apply" sheetId="10" r:id="rId2"/>
    <sheet name="2.Purposes of QH" sheetId="16" r:id="rId3"/>
    <sheet name="3.Contact Persons" sheetId="17" r:id="rId4"/>
    <sheet name="4.Documents Purpose wise" sheetId="2" r:id="rId5"/>
    <sheet name="5.QH Check List Master" sheetId="1" r:id="rId6"/>
    <sheet name="6. Guarantor Guideline" sheetId="32" r:id="rId7"/>
    <sheet name="7.Personal Expenses" sheetId="31" r:id="rId8"/>
    <sheet name="8.Income Satement" sheetId="29" r:id="rId9"/>
    <sheet name="9.Balance Sheet" sheetId="28" r:id="rId10"/>
    <sheet name="10.Cash Flow (Auto)" sheetId="30" r:id="rId11"/>
    <sheet name="11.Husain Scheme Araz Form" sheetId="7" r:id="rId12"/>
    <sheet name="12.Evaluation form" sheetId="19" r:id="rId13"/>
    <sheet name="13.Miqaat " sheetId="33" r:id="rId14"/>
  </sheets>
  <definedNames>
    <definedName name="_xlnm._FilterDatabase" localSheetId="13" hidden="1">'13.Miqaat '!$F$1:$F$77</definedName>
    <definedName name="_xlnm.Print_Area" localSheetId="4">'4.Documents Purpose wise'!$A$1:$K$12</definedName>
    <definedName name="_xlnm.Print_Area" localSheetId="5">'5.QH Check List Master'!$A$1:$H$47</definedName>
    <definedName name="_xlnm.Print_Titles" localSheetId="12">'12.Evaluation form'!$11:$14</definedName>
    <definedName name="_xlnm.Print_Titles" localSheetId="4">'4.Documents Purpose wise'!$1:$5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0" l="1"/>
  <c r="C12" i="30"/>
  <c r="C14" i="30"/>
  <c r="C17" i="30"/>
  <c r="C18" i="30"/>
  <c r="D17" i="28" l="1"/>
  <c r="D19" i="28" s="1"/>
  <c r="D11" i="28"/>
  <c r="C19" i="28"/>
  <c r="C9" i="28"/>
  <c r="C39" i="29"/>
  <c r="E39" i="29" s="1"/>
  <c r="C19" i="29"/>
  <c r="D8" i="29"/>
  <c r="F39" i="29" l="1"/>
  <c r="C16" i="30"/>
  <c r="E8" i="29"/>
  <c r="C7" i="30" s="1"/>
  <c r="F7" i="31"/>
  <c r="G7" i="31" s="1"/>
  <c r="F8" i="31"/>
  <c r="G8" i="31" s="1"/>
  <c r="F9" i="31"/>
  <c r="G9" i="31" s="1"/>
  <c r="F10" i="31"/>
  <c r="G10" i="31" s="1"/>
  <c r="F11" i="31"/>
  <c r="G11" i="31" s="1"/>
  <c r="F12" i="31"/>
  <c r="G12" i="31" s="1"/>
  <c r="F13" i="31"/>
  <c r="G13" i="31" s="1"/>
  <c r="F14" i="31"/>
  <c r="G14" i="31" s="1"/>
  <c r="F15" i="31"/>
  <c r="G15" i="31" s="1"/>
  <c r="F16" i="31"/>
  <c r="G16" i="31" s="1"/>
  <c r="F18" i="31"/>
  <c r="G18" i="31" s="1"/>
  <c r="F19" i="31"/>
  <c r="G19" i="31" s="1"/>
  <c r="F21" i="31"/>
  <c r="G21" i="31" s="1"/>
  <c r="F6" i="31"/>
  <c r="G6" i="31" s="1"/>
  <c r="F8" i="29" l="1"/>
  <c r="C1" i="30"/>
  <c r="B1" i="28"/>
  <c r="B1" i="29"/>
  <c r="D18" i="30" l="1"/>
  <c r="D16" i="30"/>
  <c r="D14" i="30"/>
  <c r="D12" i="30"/>
  <c r="D7" i="30"/>
  <c r="I9" i="29"/>
  <c r="F72" i="33" l="1"/>
  <c r="K19" i="33"/>
  <c r="K18" i="33"/>
  <c r="A18" i="33"/>
  <c r="A19" i="33" s="1"/>
  <c r="A20" i="33" s="1"/>
  <c r="A21" i="33" s="1"/>
  <c r="A23" i="33" s="1"/>
  <c r="A24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9" i="33" s="1"/>
  <c r="A40" i="33" s="1"/>
  <c r="A41" i="33" s="1"/>
  <c r="A42" i="33" s="1"/>
  <c r="A44" i="33" s="1"/>
  <c r="A45" i="33" s="1"/>
  <c r="A47" i="33" s="1"/>
  <c r="A48" i="33" s="1"/>
  <c r="A49" i="33" s="1"/>
  <c r="A50" i="33" s="1"/>
  <c r="A51" i="33" s="1"/>
  <c r="A52" i="33" s="1"/>
  <c r="A54" i="33" s="1"/>
  <c r="A55" i="33" s="1"/>
  <c r="A56" i="33" s="1"/>
  <c r="A57" i="33" s="1"/>
  <c r="A58" i="33" s="1"/>
  <c r="A59" i="33" s="1"/>
  <c r="A60" i="33" s="1"/>
  <c r="A61" i="33" s="1"/>
  <c r="A63" i="33" s="1"/>
  <c r="A64" i="33" s="1"/>
  <c r="A66" i="33" s="1"/>
  <c r="A67" i="33" s="1"/>
  <c r="A68" i="33" s="1"/>
  <c r="A69" i="33" s="1"/>
  <c r="D72" i="33" s="1"/>
  <c r="E13" i="33"/>
  <c r="E17" i="33" s="1"/>
  <c r="E22" i="33" s="1"/>
  <c r="E25" i="33" s="1"/>
  <c r="E38" i="33" s="1"/>
  <c r="E43" i="33" s="1"/>
  <c r="E46" i="33" s="1"/>
  <c r="E53" i="33" s="1"/>
  <c r="E62" i="33" s="1"/>
  <c r="E65" i="33" s="1"/>
  <c r="E70" i="33" s="1"/>
  <c r="A10" i="33"/>
  <c r="A11" i="33" s="1"/>
  <c r="A12" i="33" s="1"/>
  <c r="A14" i="33" s="1"/>
  <c r="A15" i="33" s="1"/>
  <c r="D7" i="33"/>
  <c r="D9" i="33" s="1"/>
  <c r="D10" i="33" s="1"/>
  <c r="B6" i="33"/>
  <c r="B7" i="33" l="1"/>
  <c r="D11" i="33"/>
  <c r="B10" i="33"/>
  <c r="B9" i="33"/>
  <c r="F4" i="31"/>
  <c r="B5" i="29"/>
  <c r="C5" i="28"/>
  <c r="G4" i="31" s="1"/>
  <c r="C5" i="30" s="1"/>
  <c r="E4" i="31" l="1"/>
  <c r="D12" i="33"/>
  <c r="B11" i="33"/>
  <c r="D5" i="29"/>
  <c r="D5" i="28"/>
  <c r="B12" i="33" l="1"/>
  <c r="D14" i="33"/>
  <c r="H4" i="31"/>
  <c r="D5" i="30" s="1"/>
  <c r="F5" i="29"/>
  <c r="A1" i="29"/>
  <c r="E10" i="28"/>
  <c r="C8" i="28"/>
  <c r="C12" i="28"/>
  <c r="C7" i="28"/>
  <c r="C13" i="30" s="1"/>
  <c r="C8" i="29"/>
  <c r="C20" i="29"/>
  <c r="B1" i="30"/>
  <c r="E18" i="30"/>
  <c r="J9" i="29"/>
  <c r="H5" i="31"/>
  <c r="D16" i="29"/>
  <c r="E11" i="30"/>
  <c r="E20" i="30"/>
  <c r="G9" i="29"/>
  <c r="G10" i="29"/>
  <c r="G11" i="29"/>
  <c r="G12" i="29"/>
  <c r="G13" i="29"/>
  <c r="G17" i="29"/>
  <c r="G18" i="29"/>
  <c r="G21" i="29"/>
  <c r="C22" i="29"/>
  <c r="E22" i="29" s="1"/>
  <c r="F22" i="29" s="1"/>
  <c r="G22" i="29" s="1"/>
  <c r="D22" i="29"/>
  <c r="D24" i="29" s="1"/>
  <c r="C23" i="29"/>
  <c r="E23" i="29" s="1"/>
  <c r="F23" i="29" s="1"/>
  <c r="G23" i="29" s="1"/>
  <c r="G25" i="29"/>
  <c r="G26" i="29"/>
  <c r="C27" i="29"/>
  <c r="D27" i="29"/>
  <c r="E27" i="29" s="1"/>
  <c r="C28" i="29"/>
  <c r="D28" i="29"/>
  <c r="E28" i="29" s="1"/>
  <c r="C29" i="29"/>
  <c r="E29" i="29"/>
  <c r="B30" i="29"/>
  <c r="G31" i="29"/>
  <c r="G33" i="29"/>
  <c r="H40" i="29"/>
  <c r="G35" i="29"/>
  <c r="E9" i="28"/>
  <c r="E15" i="28"/>
  <c r="E17" i="28"/>
  <c r="E18" i="28"/>
  <c r="E23" i="28"/>
  <c r="E26" i="28"/>
  <c r="B19" i="28"/>
  <c r="A5" i="8"/>
  <c r="A6" i="8" s="1"/>
  <c r="A7" i="8" s="1"/>
  <c r="A12" i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C20" i="7"/>
  <c r="C21" i="7" s="1"/>
  <c r="C22" i="7" s="1"/>
  <c r="C23" i="7" s="1"/>
  <c r="C24" i="7" s="1"/>
  <c r="C25" i="7" s="1"/>
  <c r="C26" i="7" s="1"/>
  <c r="C27" i="7" s="1"/>
  <c r="C28" i="7" s="1"/>
  <c r="A1" i="2"/>
  <c r="E16" i="28"/>
  <c r="D7" i="28" l="1"/>
  <c r="E12" i="28"/>
  <c r="D17" i="30"/>
  <c r="D8" i="28"/>
  <c r="E8" i="28" s="1"/>
  <c r="E16" i="29"/>
  <c r="D15" i="29"/>
  <c r="D14" i="29" s="1"/>
  <c r="H21" i="31"/>
  <c r="H17" i="31"/>
  <c r="H12" i="31"/>
  <c r="H8" i="31"/>
  <c r="H16" i="31"/>
  <c r="H11" i="31"/>
  <c r="H19" i="31"/>
  <c r="H15" i="31"/>
  <c r="H10" i="31"/>
  <c r="H18" i="31"/>
  <c r="H13" i="31"/>
  <c r="H9" i="31"/>
  <c r="H7" i="31"/>
  <c r="H14" i="31"/>
  <c r="H6" i="31"/>
  <c r="D15" i="33"/>
  <c r="B14" i="33"/>
  <c r="D16" i="33"/>
  <c r="B16" i="33" s="1"/>
  <c r="A8" i="8"/>
  <c r="A15" i="1"/>
  <c r="A17" i="1" s="1"/>
  <c r="A19" i="1" s="1"/>
  <c r="C30" i="29"/>
  <c r="E30" i="29"/>
  <c r="E14" i="30"/>
  <c r="E12" i="30"/>
  <c r="E17" i="30"/>
  <c r="C15" i="29"/>
  <c r="H8" i="28" s="1"/>
  <c r="B15" i="29"/>
  <c r="B14" i="29" s="1"/>
  <c r="B24" i="29"/>
  <c r="B32" i="29" s="1"/>
  <c r="D30" i="29"/>
  <c r="D32" i="29" s="1"/>
  <c r="E19" i="28"/>
  <c r="E11" i="28"/>
  <c r="C24" i="29"/>
  <c r="H7" i="28"/>
  <c r="H6" i="28"/>
  <c r="E22" i="31"/>
  <c r="D13" i="30" l="1"/>
  <c r="E13" i="30" s="1"/>
  <c r="E7" i="28"/>
  <c r="F16" i="29"/>
  <c r="E15" i="29"/>
  <c r="D34" i="29"/>
  <c r="D37" i="29" s="1"/>
  <c r="A9" i="8"/>
  <c r="A10" i="8" s="1"/>
  <c r="A11" i="8" s="1"/>
  <c r="A12" i="8" s="1"/>
  <c r="A13" i="8" s="1"/>
  <c r="A14" i="8" s="1"/>
  <c r="A15" i="8" s="1"/>
  <c r="A16" i="8" s="1"/>
  <c r="C32" i="29"/>
  <c r="C34" i="29" s="1"/>
  <c r="C37" i="29" s="1"/>
  <c r="B15" i="33"/>
  <c r="D18" i="33"/>
  <c r="C14" i="29"/>
  <c r="A21" i="1"/>
  <c r="F22" i="31"/>
  <c r="C42" i="29" s="1"/>
  <c r="I10" i="28"/>
  <c r="E7" i="29"/>
  <c r="G22" i="31"/>
  <c r="I6" i="28"/>
  <c r="H22" i="31"/>
  <c r="D24" i="28" s="1"/>
  <c r="D15" i="30" s="1"/>
  <c r="I7" i="28"/>
  <c r="B34" i="29"/>
  <c r="B37" i="29" s="1"/>
  <c r="B40" i="29" s="1"/>
  <c r="I11" i="29"/>
  <c r="D38" i="29" l="1"/>
  <c r="E19" i="29"/>
  <c r="E20" i="29"/>
  <c r="F20" i="29" s="1"/>
  <c r="G20" i="29" s="1"/>
  <c r="E14" i="29"/>
  <c r="C8" i="30" s="1"/>
  <c r="I8" i="28"/>
  <c r="I14" i="28"/>
  <c r="F15" i="29"/>
  <c r="F14" i="29" s="1"/>
  <c r="G16" i="29"/>
  <c r="C38" i="29"/>
  <c r="C40" i="29"/>
  <c r="B24" i="28"/>
  <c r="D19" i="33"/>
  <c r="B18" i="33"/>
  <c r="I17" i="28"/>
  <c r="E42" i="29"/>
  <c r="J17" i="28"/>
  <c r="F42" i="29"/>
  <c r="J10" i="28"/>
  <c r="J8" i="28"/>
  <c r="B41" i="29"/>
  <c r="B38" i="29"/>
  <c r="J6" i="28"/>
  <c r="J7" i="28"/>
  <c r="G23" i="31"/>
  <c r="C24" i="28"/>
  <c r="C15" i="30" s="1"/>
  <c r="H23" i="31"/>
  <c r="E7" i="30"/>
  <c r="F28" i="29"/>
  <c r="G28" i="29" s="1"/>
  <c r="F29" i="29"/>
  <c r="G29" i="29" s="1"/>
  <c r="F27" i="29"/>
  <c r="G8" i="29"/>
  <c r="D40" i="29"/>
  <c r="D41" i="29" s="1"/>
  <c r="H9" i="28"/>
  <c r="C43" i="29"/>
  <c r="B13" i="28" s="1"/>
  <c r="B14" i="28" l="1"/>
  <c r="B20" i="28" s="1"/>
  <c r="C21" i="30"/>
  <c r="F19" i="29"/>
  <c r="E24" i="29"/>
  <c r="E32" i="29" s="1"/>
  <c r="C9" i="30" s="1"/>
  <c r="D8" i="30"/>
  <c r="E8" i="30" s="1"/>
  <c r="I13" i="28"/>
  <c r="B19" i="33"/>
  <c r="D20" i="33"/>
  <c r="B20" i="33" s="1"/>
  <c r="D21" i="33"/>
  <c r="E24" i="28"/>
  <c r="E15" i="30"/>
  <c r="J13" i="28"/>
  <c r="G15" i="29"/>
  <c r="G14" i="29"/>
  <c r="J14" i="28"/>
  <c r="G27" i="29"/>
  <c r="F30" i="29"/>
  <c r="B22" i="28"/>
  <c r="H19" i="28" s="1"/>
  <c r="C41" i="29"/>
  <c r="I11" i="28" l="1"/>
  <c r="E34" i="29"/>
  <c r="E37" i="29" s="1"/>
  <c r="I15" i="28"/>
  <c r="F24" i="29"/>
  <c r="G24" i="29" s="1"/>
  <c r="G19" i="29"/>
  <c r="B21" i="33"/>
  <c r="D23" i="33"/>
  <c r="G30" i="29"/>
  <c r="B21" i="28"/>
  <c r="B25" i="28" s="1"/>
  <c r="C21" i="28" s="1"/>
  <c r="F32" i="29" l="1"/>
  <c r="J15" i="28" s="1"/>
  <c r="I12" i="28"/>
  <c r="I9" i="28"/>
  <c r="E40" i="29"/>
  <c r="E38" i="29"/>
  <c r="C19" i="30"/>
  <c r="C22" i="30" s="1"/>
  <c r="D26" i="33"/>
  <c r="B26" i="33" s="1"/>
  <c r="D24" i="33"/>
  <c r="B23" i="33"/>
  <c r="B27" i="28"/>
  <c r="H18" i="28"/>
  <c r="F34" i="29" l="1"/>
  <c r="G32" i="29"/>
  <c r="J11" i="28"/>
  <c r="D9" i="30"/>
  <c r="B28" i="28"/>
  <c r="F37" i="29"/>
  <c r="J12" i="28" s="1"/>
  <c r="E43" i="29"/>
  <c r="C13" i="28" s="1"/>
  <c r="E41" i="29"/>
  <c r="C22" i="28"/>
  <c r="D27" i="33"/>
  <c r="B24" i="33"/>
  <c r="E9" i="30"/>
  <c r="G34" i="29"/>
  <c r="D21" i="30" l="1"/>
  <c r="E21" i="30" s="1"/>
  <c r="C23" i="30"/>
  <c r="C24" i="30" s="1"/>
  <c r="C14" i="28"/>
  <c r="C20" i="28" s="1"/>
  <c r="C25" i="28"/>
  <c r="D21" i="28" s="1"/>
  <c r="F40" i="29"/>
  <c r="F43" i="29" s="1"/>
  <c r="D13" i="28" s="1"/>
  <c r="J9" i="28"/>
  <c r="F38" i="29"/>
  <c r="G38" i="29" s="1"/>
  <c r="D10" i="30"/>
  <c r="G36" i="29"/>
  <c r="I19" i="28"/>
  <c r="I16" i="28"/>
  <c r="D28" i="33"/>
  <c r="B27" i="33"/>
  <c r="D23" i="30" l="1"/>
  <c r="E23" i="30" s="1"/>
  <c r="E13" i="28"/>
  <c r="D14" i="28"/>
  <c r="D22" i="28"/>
  <c r="G40" i="29"/>
  <c r="F41" i="29"/>
  <c r="E10" i="30"/>
  <c r="D19" i="30"/>
  <c r="I18" i="28"/>
  <c r="C27" i="28"/>
  <c r="D29" i="33"/>
  <c r="B28" i="33"/>
  <c r="J19" i="28"/>
  <c r="J16" i="28"/>
  <c r="E22" i="28"/>
  <c r="C28" i="28" l="1"/>
  <c r="D25" i="28"/>
  <c r="J18" i="28" s="1"/>
  <c r="D20" i="28"/>
  <c r="E20" i="28" s="1"/>
  <c r="E14" i="28"/>
  <c r="E19" i="30"/>
  <c r="D22" i="30"/>
  <c r="D24" i="30" s="1"/>
  <c r="D30" i="33"/>
  <c r="B29" i="33"/>
  <c r="E25" i="28" l="1"/>
  <c r="D27" i="28"/>
  <c r="D28" i="28" s="1"/>
  <c r="D31" i="33"/>
  <c r="B30" i="33"/>
  <c r="A24" i="1"/>
  <c r="A27" i="1" s="1"/>
  <c r="A30" i="1" s="1"/>
  <c r="A33" i="1" s="1"/>
  <c r="A35" i="1" s="1"/>
  <c r="A37" i="1" s="1"/>
  <c r="E27" i="28" l="1"/>
  <c r="D32" i="33"/>
  <c r="B31" i="33"/>
  <c r="A39" i="1"/>
  <c r="A41" i="1" s="1"/>
  <c r="A43" i="1" s="1"/>
  <c r="A45" i="1" s="1"/>
  <c r="A47" i="1" s="1"/>
  <c r="A49" i="1" s="1"/>
  <c r="A51" i="1" s="1"/>
  <c r="B32" i="33" l="1"/>
  <c r="D33" i="33"/>
  <c r="D34" i="33" l="1"/>
  <c r="B33" i="33"/>
  <c r="D35" i="33" l="1"/>
  <c r="B34" i="33"/>
  <c r="D36" i="33" l="1"/>
  <c r="B35" i="33"/>
  <c r="D37" i="33" l="1"/>
  <c r="B36" i="33"/>
  <c r="B37" i="33" l="1"/>
  <c r="D39" i="33"/>
  <c r="D40" i="33" l="1"/>
  <c r="B39" i="33"/>
  <c r="D41" i="33" l="1"/>
  <c r="B40" i="33"/>
  <c r="D42" i="33" l="1"/>
  <c r="B41" i="33"/>
  <c r="D44" i="33" l="1"/>
  <c r="B42" i="33"/>
  <c r="B44" i="33" l="1"/>
  <c r="D45" i="33"/>
  <c r="B45" i="33" l="1"/>
  <c r="D47" i="33"/>
  <c r="D48" i="33" l="1"/>
  <c r="B47" i="33"/>
  <c r="D49" i="33" l="1"/>
  <c r="B48" i="33"/>
  <c r="D50" i="33" l="1"/>
  <c r="B49" i="33"/>
  <c r="B50" i="33" l="1"/>
  <c r="D51" i="33"/>
  <c r="D52" i="33" l="1"/>
  <c r="B51" i="33"/>
  <c r="D54" i="33" l="1"/>
  <c r="B52" i="33"/>
  <c r="D55" i="33" l="1"/>
  <c r="B54" i="33"/>
  <c r="D56" i="33" l="1"/>
  <c r="B55" i="33"/>
  <c r="B56" i="33" l="1"/>
  <c r="D57" i="33"/>
  <c r="D58" i="33" l="1"/>
  <c r="B57" i="33"/>
  <c r="D59" i="33" l="1"/>
  <c r="B58" i="33"/>
  <c r="D60" i="33" l="1"/>
  <c r="B59" i="33"/>
  <c r="B60" i="33" l="1"/>
  <c r="D61" i="33"/>
  <c r="B61" i="33" l="1"/>
  <c r="D63" i="33"/>
  <c r="D64" i="33" l="1"/>
  <c r="B63" i="33"/>
  <c r="D66" i="33" l="1"/>
  <c r="B64" i="33"/>
  <c r="D67" i="33" l="1"/>
  <c r="B66" i="33"/>
  <c r="D68" i="33" l="1"/>
  <c r="B67" i="33"/>
  <c r="B68" i="33" l="1"/>
  <c r="D69" i="33"/>
  <c r="B69" i="33" s="1"/>
</calcChain>
</file>

<file path=xl/sharedStrings.xml><?xml version="1.0" encoding="utf-8"?>
<sst xmlns="http://schemas.openxmlformats.org/spreadsheetml/2006/main" count="743" uniqueCount="617">
  <si>
    <t xml:space="preserve"> SHABBIRABAD BLOCK B KARACHI</t>
  </si>
  <si>
    <t>YES</t>
  </si>
  <si>
    <t>NO</t>
  </si>
  <si>
    <t>N/A</t>
  </si>
  <si>
    <t>Sub. Date</t>
  </si>
  <si>
    <t>Upload Date</t>
  </si>
  <si>
    <t>CRC Report</t>
  </si>
  <si>
    <t>Pledge Agreement</t>
  </si>
  <si>
    <t>Promssiory Note</t>
  </si>
  <si>
    <t>Guarantors Agreements</t>
  </si>
  <si>
    <t xml:space="preserve">CHECK LIST OF DOCUMENTS TO BE SUBMITTED WITH ONLINE APPLICATION FORM 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</si>
  <si>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</si>
  <si>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</si>
  <si>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</si>
  <si>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</si>
  <si>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</si>
  <si>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</si>
  <si>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</si>
  <si>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</si>
  <si>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</si>
  <si>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</si>
  <si>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Additional Information if necessary will be requested.</t>
  </si>
  <si>
    <t>A-11</t>
  </si>
  <si>
    <t>B-01</t>
  </si>
  <si>
    <t>B-02</t>
  </si>
  <si>
    <t>B-03</t>
  </si>
  <si>
    <t>B-04</t>
  </si>
  <si>
    <t>B-05</t>
  </si>
  <si>
    <t>If Personal Qarzan Hasana Repayment from Business :</t>
  </si>
  <si>
    <t>B-06</t>
  </si>
  <si>
    <t>B-07</t>
  </si>
  <si>
    <t>B-08</t>
  </si>
  <si>
    <t xml:space="preserve">Business bank statement of last 6 months </t>
  </si>
  <si>
    <r>
      <rPr>
        <b/>
        <sz val="11"/>
        <color theme="1"/>
        <rFont val="Arial"/>
        <family val="2"/>
      </rPr>
      <t xml:space="preserve">C - For </t>
    </r>
    <r>
      <rPr>
        <b/>
        <u/>
        <sz val="11"/>
        <color theme="1"/>
        <rFont val="Arial"/>
        <family val="2"/>
      </rPr>
      <t xml:space="preserve">Business Purpose </t>
    </r>
  </si>
  <si>
    <t>C-01</t>
  </si>
  <si>
    <t>C-02</t>
  </si>
  <si>
    <t>C-03</t>
  </si>
  <si>
    <t>C-04</t>
  </si>
  <si>
    <t>Partnership Deed with CNIC and ITS Copy of Partners (if applicable)</t>
  </si>
  <si>
    <t xml:space="preserve">Purchase Orders (if applicable ) </t>
  </si>
  <si>
    <t>Sales Tax returns for last six months (if applicable)</t>
  </si>
  <si>
    <t xml:space="preserve">D - For Medical Purpose </t>
  </si>
  <si>
    <t>D-01</t>
  </si>
  <si>
    <t xml:space="preserve">Medical Reports </t>
  </si>
  <si>
    <t>D-02</t>
  </si>
  <si>
    <t>D-03</t>
  </si>
  <si>
    <t xml:space="preserve">Doctors Recommendation </t>
  </si>
  <si>
    <t xml:space="preserve">E - For Educational Purpose </t>
  </si>
  <si>
    <t>E-01</t>
  </si>
  <si>
    <t xml:space="preserve">Past Academic Records </t>
  </si>
  <si>
    <t>E-02</t>
  </si>
  <si>
    <t xml:space="preserve">Prospectus &amp; Fees and other expenses Details </t>
  </si>
  <si>
    <t>E-03</t>
  </si>
  <si>
    <t>F-01</t>
  </si>
  <si>
    <t xml:space="preserve">Agreement of Sale / Memorandum of Understanding </t>
  </si>
  <si>
    <t>F-02</t>
  </si>
  <si>
    <t>Previous owners title documents</t>
  </si>
  <si>
    <t>F-03</t>
  </si>
  <si>
    <t>Photograph of Existing &amp; New Property</t>
  </si>
  <si>
    <t>If Business Property, then also submit document as per Group C above for Business</t>
  </si>
  <si>
    <t>G-01</t>
  </si>
  <si>
    <t>G-02</t>
  </si>
  <si>
    <t>G-03</t>
  </si>
  <si>
    <t xml:space="preserve">Miqat Details / Registration </t>
  </si>
  <si>
    <t xml:space="preserve"> </t>
  </si>
  <si>
    <t>Toal Equity &amp; Liabilites</t>
  </si>
  <si>
    <t>Closing Capital</t>
  </si>
  <si>
    <t>Less Personal drawings</t>
  </si>
  <si>
    <t>Add Capital Addition</t>
  </si>
  <si>
    <t>Add Profit / Loss for the month / year</t>
  </si>
  <si>
    <t>Capital Opening</t>
  </si>
  <si>
    <t>Total Liabilites</t>
  </si>
  <si>
    <t>Other Liabilites (Pls give details)</t>
  </si>
  <si>
    <t xml:space="preserve">Creditors </t>
  </si>
  <si>
    <t>Qarzan Hasana payable</t>
  </si>
  <si>
    <t>Total Assets</t>
  </si>
  <si>
    <t>Cash &amp; Bank Balances</t>
  </si>
  <si>
    <t>Other Assets (Pls give details)</t>
  </si>
  <si>
    <t>Recivables</t>
  </si>
  <si>
    <t>Stocks</t>
  </si>
  <si>
    <t>Year 1</t>
  </si>
  <si>
    <t>Projections</t>
  </si>
  <si>
    <t>Last 2 Year Actual</t>
  </si>
  <si>
    <t>Net Profit After Tax %</t>
  </si>
  <si>
    <t>Net Profit %</t>
  </si>
  <si>
    <t>Net Profit</t>
  </si>
  <si>
    <t>Total Administrative &amp; Selling Expneses</t>
  </si>
  <si>
    <t>Total Selling &amp; Marketing Expenses</t>
  </si>
  <si>
    <t>Advertisment, Sales Promotion &amp; Marketing</t>
  </si>
  <si>
    <t>Sales Commission</t>
  </si>
  <si>
    <t>Selling / Marketing Expenses</t>
  </si>
  <si>
    <t>Total Administrative Expenses</t>
  </si>
  <si>
    <t>Others (Pls specifty)</t>
  </si>
  <si>
    <t>Rent (office, Godown, shop, othrrs)</t>
  </si>
  <si>
    <t>Administrative Expenses</t>
  </si>
  <si>
    <t>Gross Profit %</t>
  </si>
  <si>
    <t>Gross Profit</t>
  </si>
  <si>
    <t>Cost of Sales</t>
  </si>
  <si>
    <t>Less Closing Stock</t>
  </si>
  <si>
    <t>Add Purchases</t>
  </si>
  <si>
    <t>Opening Stock</t>
  </si>
  <si>
    <t>Sales</t>
  </si>
  <si>
    <t>Closing Cash &amp; Bank Balances</t>
  </si>
  <si>
    <t>Opening Cash &amp; Bank Balances</t>
  </si>
  <si>
    <t>Net Cash Flow generated</t>
  </si>
  <si>
    <t>Increase in other Liabilities</t>
  </si>
  <si>
    <t>Increase in other Assets</t>
  </si>
  <si>
    <t>Personal Drawings</t>
  </si>
  <si>
    <t>Capital Addition</t>
  </si>
  <si>
    <t>Fixed Assets purchased</t>
  </si>
  <si>
    <t>Payment for Expenses</t>
  </si>
  <si>
    <t xml:space="preserve">      Total Expenses</t>
  </si>
  <si>
    <t>Other (Specify)</t>
  </si>
  <si>
    <t>Religious Contribution (Wajebaat, Sabil , Sila Fitra Niaz, Porjects etc)</t>
  </si>
  <si>
    <t>Clothing &amp; others</t>
  </si>
  <si>
    <t>Entertainment</t>
  </si>
  <si>
    <t>Travelling</t>
  </si>
  <si>
    <t>Medical expenses</t>
  </si>
  <si>
    <t>Educational expenses</t>
  </si>
  <si>
    <t>Kitchen expenses</t>
  </si>
  <si>
    <t>Vechile running and maintainace (Personal)</t>
  </si>
  <si>
    <t>Maintenance Bill</t>
  </si>
  <si>
    <t>Internet &amp; Cables</t>
  </si>
  <si>
    <t>Gas</t>
  </si>
  <si>
    <t>Water &amp; Sewage and taxes</t>
  </si>
  <si>
    <t>Telephone Landline and mobiles</t>
  </si>
  <si>
    <t>Electricity</t>
  </si>
  <si>
    <t>House rent/maintenance</t>
  </si>
  <si>
    <t>Particular</t>
  </si>
  <si>
    <t>No of Family Members ---&gt;</t>
  </si>
  <si>
    <t>Personal Expenses</t>
  </si>
  <si>
    <t>Signature YM Tawfeerul Mubarak</t>
  </si>
  <si>
    <t>Signature HOF</t>
  </si>
  <si>
    <t>Note : 1. Refund amount cheque will be issued in the same name from whom bank account cheque has been received</t>
  </si>
  <si>
    <t>Cheque Date</t>
  </si>
  <si>
    <t>Cheque No</t>
  </si>
  <si>
    <t xml:space="preserve">Amount </t>
  </si>
  <si>
    <t>Name</t>
  </si>
  <si>
    <t>ITS No</t>
  </si>
  <si>
    <t>S No</t>
  </si>
  <si>
    <t>Refundable on</t>
  </si>
  <si>
    <t>Total Amount</t>
  </si>
  <si>
    <t>Bank Account Title</t>
  </si>
  <si>
    <t>Cell No</t>
  </si>
  <si>
    <t>Res Phon</t>
  </si>
  <si>
    <t>SF No</t>
  </si>
  <si>
    <t>S.No</t>
  </si>
  <si>
    <t>Mohalla TAUFEER-UL-MUBARAK trust</t>
  </si>
  <si>
    <t>Mumineen can apply for Qaran Hasana amount for upto Rs. 25 lacs from Yousufi Mohalla Tawfeerul Mubarak</t>
  </si>
  <si>
    <t>The profile will be approved by Yousufi Mohallah Tawfeerul Mubarak within 3 days</t>
  </si>
  <si>
    <t xml:space="preserve">After the interview, the trustees will deliberate on your application and communicate to you the decision </t>
  </si>
  <si>
    <t>Duly Online filled Application Form</t>
  </si>
  <si>
    <t>Rehen packed should be signed by the Applicant. If it is signed by other person then signing person will be requried to deposit rehan and collect rehen</t>
  </si>
  <si>
    <t>For Assisstance in processing of Qarzan Hasana applications persons as per attached list can be contacted</t>
  </si>
  <si>
    <t>Araz for Qarzan Hasana in Hussain Scheme</t>
  </si>
  <si>
    <t>I araz my Family members Qarzan Hasana contribution in Hussain Scheme as under :</t>
  </si>
  <si>
    <r>
      <t xml:space="preserve">            2. Please prepare Cheque in name of  </t>
    </r>
    <r>
      <rPr>
        <b/>
        <sz val="18"/>
        <color theme="1"/>
        <rFont val="Calibri"/>
        <family val="2"/>
        <scheme val="minor"/>
      </rPr>
      <t>YOUSUFI  MOHALLA  TAWFEERUL  MUBARAK</t>
    </r>
  </si>
  <si>
    <t>(Decrease)</t>
  </si>
  <si>
    <t xml:space="preserve">% Increase / </t>
  </si>
  <si>
    <t>Balance Sheet Actual &amp; Projected</t>
  </si>
  <si>
    <t>GP will also imporve to</t>
  </si>
  <si>
    <t>Revised Turnover</t>
  </si>
  <si>
    <t>Existing Turnover</t>
  </si>
  <si>
    <t>Tota increae in TO</t>
  </si>
  <si>
    <t>Turnover times</t>
  </si>
  <si>
    <t>QH Amount</t>
  </si>
  <si>
    <t>Revised Turnover working</t>
  </si>
  <si>
    <t>Full Year</t>
  </si>
  <si>
    <t>Per Month</t>
  </si>
  <si>
    <t>Last 2 Years Actual</t>
  </si>
  <si>
    <t>Income Statement Actual &amp; Porjected</t>
  </si>
  <si>
    <t>Qarzan Hasana Repaid</t>
  </si>
  <si>
    <t xml:space="preserve">Qarzan Hasana Received </t>
  </si>
  <si>
    <t>Payment for Purchases - net of creditors</t>
  </si>
  <si>
    <t>Collection from Sales - net of debtors</t>
  </si>
  <si>
    <t>Cash Flow Actual &amp; Projected</t>
  </si>
  <si>
    <t>Balance Sheet</t>
  </si>
  <si>
    <t>Income Statement</t>
  </si>
  <si>
    <t>Cash Flow</t>
  </si>
  <si>
    <t>How to apply</t>
  </si>
  <si>
    <t>QH Check List Master (For Office use)</t>
  </si>
  <si>
    <t>Business</t>
  </si>
  <si>
    <t>- Start New Buisiness</t>
  </si>
  <si>
    <t>Name Of Person with Areas of Assisstance</t>
  </si>
  <si>
    <t>Cell</t>
  </si>
  <si>
    <t>Email</t>
  </si>
  <si>
    <t>Office</t>
  </si>
  <si>
    <t>- Expenansion of existing busines</t>
  </si>
  <si>
    <t>- Working Capital Requirement</t>
  </si>
  <si>
    <t>For IT Support in creating online Application</t>
  </si>
  <si>
    <t>mohammad.petiwala52@hotmail.com</t>
  </si>
  <si>
    <t>- Specific Order Execution</t>
  </si>
  <si>
    <t>Mohammad Sh Abbas Petiwala</t>
  </si>
  <si>
    <t>Properties</t>
  </si>
  <si>
    <t xml:space="preserve">For Opening Bank Account </t>
  </si>
  <si>
    <t>4533619- 22</t>
  </si>
  <si>
    <t>Education</t>
  </si>
  <si>
    <t xml:space="preserve"> Admission fee</t>
  </si>
  <si>
    <t>Fax</t>
  </si>
  <si>
    <t>4533618</t>
  </si>
  <si>
    <t>- Term Fee &amp; Cources expenses</t>
  </si>
  <si>
    <t>Bank Alhabib Branch Nanager</t>
  </si>
  <si>
    <t>- Other Educational Expenses</t>
  </si>
  <si>
    <t>Mohammadali Housing Society Branch</t>
  </si>
  <si>
    <t>Medocal</t>
  </si>
  <si>
    <t>- Hospitalization</t>
  </si>
  <si>
    <t>- Long term medical treatment</t>
  </si>
  <si>
    <t>For Assisstance in NTN Certificate &amp; Other Tax Matters</t>
  </si>
  <si>
    <t>0322 9292805</t>
  </si>
  <si>
    <t>32627314</t>
  </si>
  <si>
    <t>- Operation</t>
  </si>
  <si>
    <t>Zainuddinbhai Suenlwala</t>
  </si>
  <si>
    <t>- Other Medical Expenses</t>
  </si>
  <si>
    <t>Project Contribution</t>
  </si>
  <si>
    <t>Jamaat Projects like :</t>
  </si>
  <si>
    <t>burhanjasden@gmail.com</t>
  </si>
  <si>
    <t>Sh Burhanuddin Jasdenwala</t>
  </si>
  <si>
    <t>Personal</t>
  </si>
  <si>
    <t>- Wajebaat Payments</t>
  </si>
  <si>
    <t>hussainghani96@hotmail.com</t>
  </si>
  <si>
    <t>- Miqaat visit Ashara, Milaad, Zikra, Ururs</t>
  </si>
  <si>
    <t>Hussain Ghaniwala</t>
  </si>
  <si>
    <t>- House Renovation &amp; Funishing</t>
  </si>
  <si>
    <t>- Wedding Expenses</t>
  </si>
  <si>
    <t>- Buyngining / BuildingShop, Office, Warehouse, Workshop, Factory etc</t>
  </si>
  <si>
    <t>- Buying / Development of Residential Properties</t>
  </si>
  <si>
    <t xml:space="preserve">   - Masjid</t>
  </si>
  <si>
    <t xml:space="preserve">   - Jamaat Khana</t>
  </si>
  <si>
    <t xml:space="preserve">   - Madrasa etc</t>
  </si>
  <si>
    <t>- Ziarat like Umrah , Misr, Iraq, Jorda, Syria, Yemen, Hindustan</t>
  </si>
  <si>
    <t xml:space="preserve">- Assets purchases like Van, Car, Home Electrial Applinances </t>
  </si>
  <si>
    <t>- Office Equipments like AC Computer, Workshop Tools &amp; Machinery etc</t>
  </si>
  <si>
    <t>- Women Empowerement</t>
  </si>
  <si>
    <t>Yousufi Mohalla Tawfeerul Mubarak</t>
  </si>
  <si>
    <t>Hussain Scheme Araz</t>
  </si>
  <si>
    <t>Tawfeerul Mubarak - Assisstance available in QH Processing</t>
  </si>
  <si>
    <t>Tawfeerul Mubarak - Purposes of Qarzan Hasana</t>
  </si>
  <si>
    <t>0313 7590210</t>
  </si>
  <si>
    <t>034 52525252</t>
  </si>
  <si>
    <t>0331 3917730</t>
  </si>
  <si>
    <t>For Submission of Documents in Tawfeerul Mubarak Office</t>
  </si>
  <si>
    <t>Personal Bank Statement of last six months..</t>
  </si>
  <si>
    <t>Business Plan / Feashibilty Report</t>
  </si>
  <si>
    <t>F - For New House or Shop (Only for ownership property)</t>
  </si>
  <si>
    <t>QH Repayment Monthly PDCs of 5th every month</t>
  </si>
  <si>
    <t>Yousufi Mohalla TAUFEER-UL-MUBARAK trust</t>
  </si>
  <si>
    <t>Last Year Actual</t>
  </si>
  <si>
    <t>Contact Persons for Assistance</t>
  </si>
  <si>
    <t>Description</t>
  </si>
  <si>
    <t>QH Repayment Monthly PDCs List</t>
  </si>
  <si>
    <t>B - General Mandatory Documents for all type of Applications</t>
  </si>
  <si>
    <t>Acknowloegement on Rehen Deposit slip &amp; Rehen Register</t>
  </si>
  <si>
    <t>F-04</t>
  </si>
  <si>
    <t xml:space="preserve">Net Profit After Tax </t>
  </si>
  <si>
    <t>Profit After Tax with other Income</t>
  </si>
  <si>
    <t>Other Income</t>
  </si>
  <si>
    <t>To apply, fill out your personal and work profile online at www.qardanhasana.pk and upload      1. CNIC Both side, 2. NTN Certificate, 3. Cancelled cheque image both personal and business, Photograph</t>
  </si>
  <si>
    <t>After the profile is approved, you may fill out a Qardan Application Form Upload Online required documents as per purpose of Qarzan hasana (list attached)</t>
  </si>
  <si>
    <t>After you submit your application, it will be vetted by the Trustees, If any additional information/documents are required , it will be communicated to you and you will be able to upload them in your application Online</t>
  </si>
  <si>
    <t xml:space="preserve">After uploading complete required documents, The Trustees will call you for interview to discuss your application </t>
  </si>
  <si>
    <t>Once the application has been approved, you can print set of documents from Online system for : 1. Guarantee bond, 2. Pledge Agreement 3. Application Form 4. Repayment PDC scheduel (1 &amp; 2 on Rs 200 Stamp paper)</t>
  </si>
  <si>
    <t>Sumbmit to Tafeerul Mubarak Office above 4 documents dully singed along with    1. Gold Rehan Packet &amp; Valuation Certificate, 2. Qarzan Repayment Insaltment monthly PDC of dated 5th each month 3. Guarantors cheques (Guarantor cheques from each Quarantor, 3 cheques for 3 instalments and 4th cheque for balance amount)</t>
  </si>
  <si>
    <t>On Recipets of all required docuemnts, QH Cheque will be issued withing 3 working days</t>
  </si>
  <si>
    <t>Guideline How to Apply for Qardan Hasana</t>
  </si>
  <si>
    <t>Net assets</t>
  </si>
  <si>
    <t>Other Fixed Asset (Equipments, computers, cars,machinery etc)</t>
  </si>
  <si>
    <t>Properites (Shop, office, godown, workshop)</t>
  </si>
  <si>
    <t>Applicant Name</t>
  </si>
  <si>
    <t>Folder No</t>
  </si>
  <si>
    <t>Guarantors Open dated Cheques Gurantor Nos  [   ]</t>
  </si>
  <si>
    <t>Evaluation Form</t>
  </si>
  <si>
    <t>Annex - 10</t>
  </si>
  <si>
    <t>EVALUATION FORM</t>
  </si>
  <si>
    <t>Applicant Name :</t>
  </si>
  <si>
    <t>Its No.</t>
  </si>
  <si>
    <t>Initial Screening</t>
  </si>
  <si>
    <t>External Assessment</t>
  </si>
  <si>
    <t>In-depth Interview</t>
  </si>
  <si>
    <t>Comments</t>
  </si>
  <si>
    <t>Values:</t>
  </si>
  <si>
    <t>&gt;</t>
  </si>
  <si>
    <t>Is the Applicant a value driven and practicing Mumineen?</t>
  </si>
  <si>
    <t>Does s/he regularly attend Dawatmajaalis and other</t>
  </si>
  <si>
    <t xml:space="preserve"> religious events? </t>
  </si>
  <si>
    <t xml:space="preserve">Are the Applicant andher/his immediate family members </t>
  </si>
  <si>
    <t xml:space="preserve">completely free from all Moharramat? </t>
  </si>
  <si>
    <t xml:space="preserve">Does s/he regularly pay his Jamaat contributions? </t>
  </si>
  <si>
    <t xml:space="preserve">Are his children enrolled in the Madrassa or have </t>
  </si>
  <si>
    <t xml:space="preserve">received DeeniTaalim? </t>
  </si>
  <si>
    <t xml:space="preserve">In addition to the Waraqat-Ul-Tarkhis, these aspects can </t>
  </si>
  <si>
    <t xml:space="preserve">be checked through consultation with other Mumineen </t>
  </si>
  <si>
    <t>who know her/him.</t>
  </si>
  <si>
    <t>Credibility:</t>
  </si>
  <si>
    <t>Does the Applicant have a positive Payment record in the</t>
  </si>
  <si>
    <t xml:space="preserve">Jamaat and in the market? </t>
  </si>
  <si>
    <t xml:space="preserve">Is the person in the habit of seeking monetary aid or taking </t>
  </si>
  <si>
    <t xml:space="preserve">loans from othersources? </t>
  </si>
  <si>
    <t>Is this Qardan Hasana taken to repay another outstanding debt,</t>
  </si>
  <si>
    <t xml:space="preserve">maybe an outstanding amount on a previous Qardan Hasana </t>
  </si>
  <si>
    <t xml:space="preserve">from other sources? </t>
  </si>
  <si>
    <t xml:space="preserve">Has the person taken charity and aid from other sources? </t>
  </si>
  <si>
    <t>When was the last time he sought Qardan Hasana and what</t>
  </si>
  <si>
    <t xml:space="preserve">were the reasons? </t>
  </si>
  <si>
    <t>Does the person require monetary support or will technical</t>
  </si>
  <si>
    <t>support and linkages serve the purpose?</t>
  </si>
  <si>
    <t>Has the Applicant ever defaulted on Qardan Hasana</t>
  </si>
  <si>
    <t xml:space="preserve">payments previously? </t>
  </si>
  <si>
    <t>Preference should be given to Applicants who do not do</t>
  </si>
  <si>
    <t>business on credit - Udhaar?</t>
  </si>
  <si>
    <t>Purpose and Amount:</t>
  </si>
  <si>
    <t>Is the purpose indicated by the Applicant as per the</t>
  </si>
  <si>
    <t xml:space="preserve">policies of the Qardan Hasana Scheme? </t>
  </si>
  <si>
    <t>Specific questions to ask are as follows:</t>
  </si>
  <si>
    <t>Business or Economic Activities for Women:</t>
  </si>
  <si>
    <t>Is the aim to expand, diversify or value add?</t>
  </si>
  <si>
    <t>How will the Qardan Hasana be used in the business, i.e.</t>
  </si>
  <si>
    <t>what is the reason for investment - New Enterprise start - up,</t>
  </si>
  <si>
    <t>New technology, procurement, Additional human resources</t>
  </si>
  <si>
    <t>new products, new markets, other reasons?</t>
  </si>
  <si>
    <t>Has an adequate market survey been conducted ?</t>
  </si>
  <si>
    <t xml:space="preserve">What is the Applicant’s own contribution towards the </t>
  </si>
  <si>
    <t xml:space="preserve">investment needed? </t>
  </si>
  <si>
    <t xml:space="preserve">Have resources been tapped from other sources, e.g. family, </t>
  </si>
  <si>
    <t>friends or business associates?</t>
  </si>
  <si>
    <t>What is the projected sales growth as a result of this</t>
  </si>
  <si>
    <t xml:space="preserve">investment? </t>
  </si>
  <si>
    <t xml:space="preserve">What value will this Qardan Hasana bring to the Applicant’s </t>
  </si>
  <si>
    <t xml:space="preserve">life? </t>
  </si>
  <si>
    <t>Is the requested amount appropriatefor the planned activity?</t>
  </si>
  <si>
    <t>Education:</t>
  </si>
  <si>
    <t>What is the overall objective of the proposed studies for</t>
  </si>
  <si>
    <t>which Qardan Hasana is requested?</t>
  </si>
  <si>
    <t xml:space="preserve">Why is there an interest in this particular field/institution? </t>
  </si>
  <si>
    <t>What research has been undertaken to explore other options?</t>
  </si>
  <si>
    <t>What career/s or profession/s will this study lead to?</t>
  </si>
  <si>
    <t xml:space="preserve">Does the Applicant have a clear goal in mind, or is s/he </t>
  </si>
  <si>
    <t>driven by ‘me-too-ism’?</t>
  </si>
  <si>
    <t>Does the cost commensurate with the benefits?</t>
  </si>
  <si>
    <t>Medical / Health :</t>
  </si>
  <si>
    <t>What is the nature of illness ?</t>
  </si>
  <si>
    <t>Have alternative opinions been taken to obtain complete</t>
  </si>
  <si>
    <t>relevant information?</t>
  </si>
  <si>
    <t xml:space="preserve">What is the extent of the illness, and what are the chances of </t>
  </si>
  <si>
    <t xml:space="preserve">a cure?  </t>
  </si>
  <si>
    <t xml:space="preserve">Have alternative source of treatment alternative medicines </t>
  </si>
  <si>
    <t>been explored?</t>
  </si>
  <si>
    <t>Housing :</t>
  </si>
  <si>
    <t>What consultations is the basis of which the investment</t>
  </si>
  <si>
    <t>estimates have been drawn up?</t>
  </si>
  <si>
    <t>What is the condition of the current accommodation ?</t>
  </si>
  <si>
    <t xml:space="preserve">Why is this not sufficient to meet current requirements? </t>
  </si>
  <si>
    <t>What other resources have been tapped , e.g. self, family,</t>
  </si>
  <si>
    <t>friends or other Mumineen?</t>
  </si>
  <si>
    <t xml:space="preserve"> Have alternative options or locations been explored which</t>
  </si>
  <si>
    <t>may be more viable? If it is new housing, how has the cost</t>
  </si>
  <si>
    <t>been estimated ?</t>
  </si>
  <si>
    <t xml:space="preserve">What is the quality of construction or the condition of the </t>
  </si>
  <si>
    <t>proposed house ?</t>
  </si>
  <si>
    <t>Are all legal documents in order?</t>
  </si>
  <si>
    <t>Will Applicant receive a clear title deed for the property?</t>
  </si>
  <si>
    <t>Deeni/Personal:</t>
  </si>
  <si>
    <t xml:space="preserve">What is the motivation of this expense? </t>
  </si>
  <si>
    <t xml:space="preserve"> Is this expense absolutely necessary?</t>
  </si>
  <si>
    <t>Will this add to the indebtedness or financial burden of the</t>
  </si>
  <si>
    <t xml:space="preserve">Applicant and his/her family? </t>
  </si>
  <si>
    <t>Can the Applicant save this amount over a period of time ?</t>
  </si>
  <si>
    <t>Ability to Repay:</t>
  </si>
  <si>
    <t>How practical are the specified installments, given the</t>
  </si>
  <si>
    <t xml:space="preserve">purpose of Qardan Hasana is being applied for? </t>
  </si>
  <si>
    <t>Is there a need to think about customizing the repayments,</t>
  </si>
  <si>
    <t xml:space="preserve">both in terms of time period and amounts? </t>
  </si>
  <si>
    <t>How confident is the Applicant of being able to repay the</t>
  </si>
  <si>
    <t xml:space="preserve">Qardan Hasana as per the agreed installments? </t>
  </si>
  <si>
    <t xml:space="preserve">How practical is the requested buffer or grace period? </t>
  </si>
  <si>
    <r>
      <rPr>
        <b/>
        <sz val="13"/>
        <color theme="1"/>
        <rFont val="Times New Roman"/>
        <family val="1"/>
      </rPr>
      <t>Note:</t>
    </r>
    <r>
      <rPr>
        <sz val="15"/>
        <color theme="1"/>
        <rFont val="Times New Roman"/>
        <family val="1"/>
      </rPr>
      <t xml:space="preserve">It is possible to agree to a repayment schedule where </t>
    </r>
  </si>
  <si>
    <t>initial installments are lower and then gradually increased.</t>
  </si>
  <si>
    <t>Security</t>
  </si>
  <si>
    <t>Guarantors :</t>
  </si>
  <si>
    <t xml:space="preserve">What is the proposed Guarantors stand-up in the Jamaat? </t>
  </si>
  <si>
    <t xml:space="preserve">Are they capable and willing to repay amount of Qardan </t>
  </si>
  <si>
    <t>Hasana in case of default by the Applicant?</t>
  </si>
  <si>
    <t>Are they competent to guide the Applicant to fulfill his</t>
  </si>
  <si>
    <t xml:space="preserve">purpose of taking Qardan Hasana? </t>
  </si>
  <si>
    <t>Has the Applicant shared his/her concept plan with the</t>
  </si>
  <si>
    <t xml:space="preserve">Guarantors? </t>
  </si>
  <si>
    <t xml:space="preserve">Is the Guarantor capable of supervising and mentoring the </t>
  </si>
  <si>
    <t xml:space="preserve">Applicant once the Qardan Hasana is given? </t>
  </si>
  <si>
    <t>The Guarantors may be asked to accompany the Applicant at</t>
  </si>
  <si>
    <t xml:space="preserve"> the time of the interview or later. </t>
  </si>
  <si>
    <t>The Evaluation Team may contact the Guarantors when needed.</t>
  </si>
  <si>
    <t>Rehen :</t>
  </si>
  <si>
    <t>Will the Applicant be able to pledge amount/value of Rehen</t>
  </si>
  <si>
    <t>equivalent to amount of Qardan Hasana Applied ?</t>
  </si>
  <si>
    <t>In case the Applicant is unable to pledge the required Rehen,</t>
  </si>
  <si>
    <t>the Committee Members may suggest alternatives on individual</t>
  </si>
  <si>
    <t>case basis .</t>
  </si>
  <si>
    <t>Explore the form of gold that will be pledged as Rrhan. In case</t>
  </si>
  <si>
    <t>of gold bars or gold coins, which are easily en-cashable, ask</t>
  </si>
  <si>
    <t>why this is not being done?</t>
  </si>
  <si>
    <t>1. Recommended by:</t>
  </si>
  <si>
    <r>
      <rPr>
        <b/>
        <sz val="15"/>
        <color theme="1"/>
        <rFont val="Times New Roman"/>
        <family val="1"/>
      </rPr>
      <t>Core Committee</t>
    </r>
    <r>
      <rPr>
        <sz val="15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(Signature/Date)</t>
    </r>
  </si>
  <si>
    <t>Name:</t>
  </si>
  <si>
    <t>Comment:</t>
  </si>
  <si>
    <t>1. Approved by:</t>
  </si>
  <si>
    <r>
      <rPr>
        <b/>
        <sz val="15"/>
        <color theme="1"/>
        <rFont val="Times New Roman"/>
        <family val="1"/>
      </rPr>
      <t>Authority- 1</t>
    </r>
    <r>
      <rPr>
        <sz val="15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(Signature/Date)</t>
    </r>
  </si>
  <si>
    <r>
      <rPr>
        <b/>
        <sz val="15"/>
        <color theme="1"/>
        <rFont val="Times New Roman"/>
        <family val="1"/>
      </rPr>
      <t>Authority- 2</t>
    </r>
    <r>
      <rPr>
        <sz val="15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(Signature/Date)</t>
    </r>
  </si>
  <si>
    <t xml:space="preserve">OR </t>
  </si>
  <si>
    <t>Through Meeting</t>
  </si>
  <si>
    <t>Meetin Date________________________________________________</t>
  </si>
  <si>
    <t>Signature____________________________________</t>
  </si>
  <si>
    <t>Approval Number___________________________________________</t>
  </si>
  <si>
    <t>Name_______________________________________</t>
  </si>
  <si>
    <t>Chaired by_________________________________________________</t>
  </si>
  <si>
    <t>Designation__________________________________</t>
  </si>
  <si>
    <t>Index of Tawfeerul Mubarak Standard Documents</t>
  </si>
  <si>
    <t>Applicant acknowledgement on System Generated Payment Voucher &amp; attached Scanned QH Payment cheque</t>
  </si>
  <si>
    <t>(Download from online after approval and Print on Rs 200 Stamp paper &amp; submit with signautures)</t>
  </si>
  <si>
    <t>NTN Certificate &amp; Income Tax returns for last 2 years</t>
  </si>
  <si>
    <t>(Take sample from office  after approval and Print on Rs 200 Stamp paper &amp; submit with signautures)</t>
  </si>
  <si>
    <t>(Download from online &amp; submit with signautures)</t>
  </si>
  <si>
    <t>(Download List from online &amp; submit with signautures)</t>
  </si>
  <si>
    <t xml:space="preserve">Previous Record of Ziyarat </t>
  </si>
  <si>
    <t>G - For Ziyarat Purpose</t>
  </si>
  <si>
    <t>Guarantors cheques open dated from each Guarantors from his personal bank account (3 cheques for 3 instalments and 4th cheque  for balance amount)</t>
  </si>
  <si>
    <t>Purposes of Qarzan Hasana</t>
  </si>
  <si>
    <t>QH Purpose wise Docments Required</t>
  </si>
  <si>
    <t>YOUSUFI MOHALLAH Tawfeerul Mubarak</t>
  </si>
  <si>
    <t>Hijri Date</t>
  </si>
  <si>
    <t xml:space="preserve">Miqaat </t>
  </si>
  <si>
    <t>15 Shawal</t>
  </si>
  <si>
    <t>26 Shawal</t>
  </si>
  <si>
    <t xml:space="preserve">Syedi Abdul Qadir Hakimuddin R.A </t>
  </si>
  <si>
    <t>08 zailqad</t>
  </si>
  <si>
    <t>Syedna  Fir Khan Shujauddin R.A</t>
  </si>
  <si>
    <t>Total Miqaat</t>
  </si>
  <si>
    <t xml:space="preserve">11 Zilqad </t>
  </si>
  <si>
    <t xml:space="preserve">Syedna Abdeali Saifuddin R.A </t>
  </si>
  <si>
    <t>15 Zilqad</t>
  </si>
  <si>
    <t xml:space="preserve">26 Zilqad </t>
  </si>
  <si>
    <t xml:space="preserve">Milad Syedna Tahir Saifuddin R.A </t>
  </si>
  <si>
    <t xml:space="preserve">10 Zilhaj </t>
  </si>
  <si>
    <t>15 Zilhaj</t>
  </si>
  <si>
    <t xml:space="preserve">18 Zilhaj </t>
  </si>
  <si>
    <t xml:space="preserve">Eid-e-Gadeerkhum </t>
  </si>
  <si>
    <t xml:space="preserve">15 Moharram </t>
  </si>
  <si>
    <t xml:space="preserve">17 Moharram </t>
  </si>
  <si>
    <t xml:space="preserve">Imam Ali Zainulabideen A.S </t>
  </si>
  <si>
    <t xml:space="preserve">26 Moharram </t>
  </si>
  <si>
    <t xml:space="preserve">Syedi Fakhruddin Shaheed R.A </t>
  </si>
  <si>
    <t xml:space="preserve">15 Safar </t>
  </si>
  <si>
    <t xml:space="preserve">16 Mi Raat Darees </t>
  </si>
  <si>
    <t xml:space="preserve">27 Safar </t>
  </si>
  <si>
    <t xml:space="preserve">Shadat Imam Hassan A.S </t>
  </si>
  <si>
    <t>09 R.Awwal</t>
  </si>
  <si>
    <t>Syedna Abdullah Badruddin RA</t>
  </si>
  <si>
    <t xml:space="preserve">11 R. awwal  </t>
  </si>
  <si>
    <t xml:space="preserve">Milad-un-Nabi </t>
  </si>
  <si>
    <t xml:space="preserve">13 R.awwal </t>
  </si>
  <si>
    <t>Khatm-ul-qauran</t>
  </si>
  <si>
    <t xml:space="preserve">14 R.awwal </t>
  </si>
  <si>
    <t xml:space="preserve">15 R.awwal </t>
  </si>
  <si>
    <t xml:space="preserve">16 R.awwal </t>
  </si>
  <si>
    <t xml:space="preserve">Urus Din </t>
  </si>
  <si>
    <t xml:space="preserve">Tabudaat Darees </t>
  </si>
  <si>
    <t>03 R.akhir</t>
  </si>
  <si>
    <t xml:space="preserve">10 R.Akhir </t>
  </si>
  <si>
    <t xml:space="preserve">Milad Imam-u-Zaman </t>
  </si>
  <si>
    <t xml:space="preserve">15 R.Akhir </t>
  </si>
  <si>
    <t xml:space="preserve">19 R.Akhir </t>
  </si>
  <si>
    <t xml:space="preserve">Milad Raat </t>
  </si>
  <si>
    <t xml:space="preserve">20 R.Akhir </t>
  </si>
  <si>
    <t xml:space="preserve">Milad Din </t>
  </si>
  <si>
    <t xml:space="preserve">09 J.awwal </t>
  </si>
  <si>
    <t xml:space="preserve">Wafat Maulatana Fatema-tus-Zahra A.S </t>
  </si>
  <si>
    <t xml:space="preserve">15 J.awwal </t>
  </si>
  <si>
    <t>15 J.Akhir</t>
  </si>
  <si>
    <t>22 J.Akhir</t>
  </si>
  <si>
    <t xml:space="preserve">Syedna Ismail Badruddin A.S </t>
  </si>
  <si>
    <t>26 J.Akhir</t>
  </si>
  <si>
    <t xml:space="preserve">Syedna Qutbuddin Shaheed </t>
  </si>
  <si>
    <t>28 J.Akhir</t>
  </si>
  <si>
    <t xml:space="preserve">Syedna Mohammad Badruddin </t>
  </si>
  <si>
    <t xml:space="preserve">03 Rajab </t>
  </si>
  <si>
    <t xml:space="preserve">Syedna Noor Mohammad Nooruddin </t>
  </si>
  <si>
    <t xml:space="preserve">06 Rajab </t>
  </si>
  <si>
    <t xml:space="preserve">Syedna Shk Adam Safiuddin </t>
  </si>
  <si>
    <t xml:space="preserve">11 Rajab </t>
  </si>
  <si>
    <t xml:space="preserve">Milad Maulana Ali </t>
  </si>
  <si>
    <t xml:space="preserve">13  Rajab </t>
  </si>
  <si>
    <t xml:space="preserve">Maulatana Zainab </t>
  </si>
  <si>
    <t xml:space="preserve">15 Rajab </t>
  </si>
  <si>
    <t xml:space="preserve">16 Rajab </t>
  </si>
  <si>
    <t xml:space="preserve">17 Rajab </t>
  </si>
  <si>
    <t xml:space="preserve">18 Rajab </t>
  </si>
  <si>
    <t xml:space="preserve">Syedna Tahir Saifuddin R.A  Night </t>
  </si>
  <si>
    <t xml:space="preserve">19 Rajab </t>
  </si>
  <si>
    <t xml:space="preserve">Syedna Tahir Saifuddin R.A  Day </t>
  </si>
  <si>
    <t xml:space="preserve">27 Rajab </t>
  </si>
  <si>
    <t xml:space="preserve">Yaum-ul-Mabas Day </t>
  </si>
  <si>
    <t xml:space="preserve">15 Shaban </t>
  </si>
  <si>
    <t xml:space="preserve">21 Shaban </t>
  </si>
  <si>
    <t xml:space="preserve">Maulatana Harat-ul-maleka </t>
  </si>
  <si>
    <t>Full Year 12 Months</t>
  </si>
  <si>
    <t>15 Shahrullah</t>
  </si>
  <si>
    <t>Syedna Dawood Bin Qutb shah / 16 Mi Darres</t>
  </si>
  <si>
    <t>Total</t>
  </si>
  <si>
    <t>Amount</t>
  </si>
  <si>
    <t>Cheque Number</t>
  </si>
  <si>
    <t xml:space="preserve">1 Moharram </t>
  </si>
  <si>
    <t>Ashara Mubaraka</t>
  </si>
  <si>
    <t>Day</t>
  </si>
  <si>
    <t>English Date</t>
  </si>
  <si>
    <t>19 Shahrullah</t>
  </si>
  <si>
    <t>Shadat Maulana Ali AS</t>
  </si>
  <si>
    <t>Lailatul Qadr</t>
  </si>
  <si>
    <t xml:space="preserve">Hussain Scheme Miqaat Contributin Calender </t>
  </si>
  <si>
    <t xml:space="preserve">          3. Cheque must be from bank account in the name of person contributing. Refund will be made in same name</t>
  </si>
  <si>
    <r>
      <t xml:space="preserve">For Qarzan Hasana upto       </t>
    </r>
    <r>
      <rPr>
        <b/>
        <sz val="11"/>
        <color theme="1"/>
        <rFont val="Arial"/>
        <family val="2"/>
      </rPr>
      <t>Rs 1,500,000 Two Guarantors</t>
    </r>
    <r>
      <rPr>
        <sz val="11"/>
        <color theme="1"/>
        <rFont val="Arial"/>
        <family val="2"/>
      </rPr>
      <t xml:space="preserve"> will be required and for Qarzan Hasana </t>
    </r>
    <r>
      <rPr>
        <b/>
        <sz val="11"/>
        <color theme="1"/>
        <rFont val="Arial"/>
        <family val="2"/>
      </rPr>
      <t xml:space="preserve">Exceeding Rs 1,500,000 Three Guarantors </t>
    </r>
    <r>
      <rPr>
        <sz val="11"/>
        <color theme="1"/>
        <rFont val="Arial"/>
        <family val="2"/>
      </rPr>
      <t>will be required</t>
    </r>
  </si>
  <si>
    <t>Advances / deposit</t>
  </si>
  <si>
    <t xml:space="preserve">Cartage </t>
  </si>
  <si>
    <t>(As per Sheet No 4 attached)</t>
  </si>
  <si>
    <t>Rehen Certificate &amp; Packet Deposit   Certificate No [           ]</t>
  </si>
  <si>
    <t>Rehan Return Ackownloedgemnt</t>
  </si>
  <si>
    <t>Signature</t>
  </si>
  <si>
    <t>Guarantors PDC Return Achknowledgement No of Cheques [   ]</t>
  </si>
  <si>
    <t>Creditors to Sales %</t>
  </si>
  <si>
    <t xml:space="preserve">Debtors to Sales % </t>
  </si>
  <si>
    <t>Sales Increse %</t>
  </si>
  <si>
    <t>Expenses Increase %</t>
  </si>
  <si>
    <t>Net Profie Increase %</t>
  </si>
  <si>
    <t>Personal Expenses Increae %</t>
  </si>
  <si>
    <t>Drawing to Profit %</t>
  </si>
  <si>
    <t>Family Members -&gt;</t>
  </si>
  <si>
    <t>increase % -&gt;</t>
  </si>
  <si>
    <t>2017 Incresae % over 2016 -&gt;</t>
  </si>
  <si>
    <t>Gross Profit Increase</t>
  </si>
  <si>
    <t>Business Expenses Increase</t>
  </si>
  <si>
    <t xml:space="preserve">Net Profit Increasae </t>
  </si>
  <si>
    <t xml:space="preserve">Personal Expenses Increase </t>
  </si>
  <si>
    <t>Net Increase in Capital</t>
  </si>
  <si>
    <t>Personal expenses</t>
  </si>
  <si>
    <t>zainsunel@gmail.com</t>
  </si>
  <si>
    <t>M-4 Burhani Garden, opp haqqani chowk Gari Khata</t>
  </si>
  <si>
    <t xml:space="preserve">Name with ITS No </t>
  </si>
  <si>
    <t>Personal Exp</t>
  </si>
  <si>
    <t>Ratio Analysis</t>
  </si>
  <si>
    <t>For Preparation of Financial Statement &amp; Projections</t>
  </si>
  <si>
    <t>Net Surplus /  (Deficit)</t>
  </si>
  <si>
    <t>For Online Applications by the applicant,  Pls submit / upload Online documents within 3 days.</t>
  </si>
  <si>
    <t>Template is available on request for projected Income statement, Balance Sheet  and Personal Expenses &amp; Cash flow,</t>
  </si>
  <si>
    <t>Qardan Hasana cheques for Business purpose will only be issued in the name of Business</t>
  </si>
  <si>
    <t>Minimum 3 months gap is required for repeat Qarzan hasana application from any institution previously taken</t>
  </si>
  <si>
    <t>Safai Chithi  for Qardan Hasana, generated by Tanzeem from ITS System</t>
  </si>
  <si>
    <t>If Personal Qarzan Hasana Repayment from Salary :</t>
  </si>
  <si>
    <t xml:space="preserve">Hospitals Bills / Expenses Details / Quotation </t>
  </si>
  <si>
    <t>Letter of Acceptance of admission /Offer of admission University / College</t>
  </si>
  <si>
    <t>Ziyaarat Quotation / Confirmation from Ziarat Tour operator</t>
  </si>
  <si>
    <t>Documentary Evidance to Support Qaraz Requirment</t>
  </si>
  <si>
    <t>A - NOTE (Please read carefully and comply all requirements)</t>
  </si>
  <si>
    <r>
      <t xml:space="preserve">Business Balance Sheet, Income Statement,  Cash Flow statement &amp; Personal Expenses of </t>
    </r>
    <r>
      <rPr>
        <b/>
        <sz val="11"/>
        <color theme="1"/>
        <rFont val="Arial"/>
        <family val="2"/>
      </rPr>
      <t xml:space="preserve">Actual last 2 Years </t>
    </r>
    <r>
      <rPr>
        <sz val="11"/>
        <color theme="1"/>
        <rFont val="Arial"/>
        <family val="2"/>
      </rPr>
      <t xml:space="preserve">and </t>
    </r>
    <r>
      <rPr>
        <b/>
        <sz val="11"/>
        <color theme="1"/>
        <rFont val="Arial"/>
        <family val="2"/>
      </rPr>
      <t xml:space="preserve">Projected for next 12 months </t>
    </r>
    <r>
      <rPr>
        <sz val="11"/>
        <color theme="1"/>
        <rFont val="Arial"/>
        <family val="2"/>
      </rPr>
      <t>(for Qarzan Hasana amount exceeding Rs 1,000,000 dully signed)</t>
    </r>
  </si>
  <si>
    <t>B-09</t>
  </si>
  <si>
    <t>CNIC copy of Applicant</t>
  </si>
  <si>
    <t>All Documents are complete. Verified by Trustee (Before Interview upto sno 4)</t>
  </si>
  <si>
    <t>All Documents are complete. Verified by Trustee (Before QH Cheque issue)</t>
  </si>
  <si>
    <t>Qarzan Hasana Master Check List - For YMTM Office use</t>
  </si>
  <si>
    <t xml:space="preserve"> SHABBIRABAD BLOCK B, KARACHI</t>
  </si>
  <si>
    <t>System updation of post approval formalites</t>
  </si>
  <si>
    <t>Submission Date</t>
  </si>
  <si>
    <t>Date</t>
  </si>
  <si>
    <t>Online Upload Date</t>
  </si>
  <si>
    <t>Purpose of QH:</t>
  </si>
  <si>
    <t>System Interview Date_______________</t>
  </si>
  <si>
    <t>Date / Time_____________</t>
  </si>
  <si>
    <t>Checked Document sin File Yes / No</t>
  </si>
  <si>
    <t>Checked Document Uploaded  Yes / No</t>
  </si>
  <si>
    <t>Sf No________</t>
  </si>
  <si>
    <t>Folder No____________</t>
  </si>
  <si>
    <t>Guarantors must be from our own Mohalla</t>
  </si>
  <si>
    <t>For any assistance Please visit Taufeerul Mubarak Office 2nd floor Tanzeem committee office. Contact  Ali Haider 0335 0270252</t>
  </si>
  <si>
    <t>Z - Additional Documents</t>
  </si>
  <si>
    <t>Z-01</t>
  </si>
  <si>
    <t>Z-02</t>
  </si>
  <si>
    <t>Z-03</t>
  </si>
  <si>
    <t>Please attach any other documents, if necessary,  to Substantiate requirement of QH</t>
  </si>
  <si>
    <t>CNIC copy all Guarantors    (Nos of Guarantors)  [   ]</t>
  </si>
  <si>
    <t>Current Pay slip of self and family members (Who will repay QH)</t>
  </si>
  <si>
    <t>Online Interview Date</t>
  </si>
  <si>
    <t>Mr Kashif</t>
  </si>
  <si>
    <t>1024-bm@bankalhabib.com</t>
  </si>
  <si>
    <t>0334 3967762</t>
  </si>
  <si>
    <t>Guarantors Guidelines</t>
  </si>
  <si>
    <t>ITS  No</t>
  </si>
  <si>
    <r>
      <t xml:space="preserve">Qarzan Hasna Araz in </t>
    </r>
    <r>
      <rPr>
        <b/>
        <sz val="20"/>
        <color indexed="8"/>
        <rFont val="Garamond"/>
        <family val="1"/>
      </rPr>
      <t>HUSSAIN SCHEME</t>
    </r>
    <r>
      <rPr>
        <b/>
        <sz val="16"/>
        <color indexed="8"/>
        <rFont val="Garamond"/>
        <family val="1"/>
      </rPr>
      <t xml:space="preserve">    </t>
    </r>
    <r>
      <rPr>
        <b/>
        <sz val="25"/>
        <color indexed="8"/>
        <rFont val="Garamond"/>
        <family val="1"/>
      </rPr>
      <t>1440-1441</t>
    </r>
  </si>
  <si>
    <r>
      <t xml:space="preserve">SF No    </t>
    </r>
    <r>
      <rPr>
        <b/>
        <sz val="25"/>
        <color indexed="8"/>
        <rFont val="Garamond"/>
        <family val="1"/>
      </rPr>
      <t xml:space="preserve">  </t>
    </r>
  </si>
  <si>
    <t>Eid-ul-adha</t>
  </si>
  <si>
    <t>Syedna Hatim R.A Syedna Burhanuddin RA/16 mi Raat</t>
  </si>
  <si>
    <t>Urus Raat  / 16 mi Raat Darees</t>
  </si>
  <si>
    <t>17 R.awwal</t>
  </si>
  <si>
    <t>19 R.awwal</t>
  </si>
  <si>
    <t>24 R.awwal</t>
  </si>
  <si>
    <t>26 R.awwal</t>
  </si>
  <si>
    <t>01-R.akhir</t>
  </si>
  <si>
    <t>22 Shahrullah</t>
  </si>
  <si>
    <t>30 Shahrullah</t>
  </si>
  <si>
    <t>Eidul Fitr Raat</t>
  </si>
  <si>
    <t>Monthly Cheques</t>
  </si>
  <si>
    <t>Note:   1. Submit 12 monthly PDC in Lailatul Qadr for Hussain Scheme Qarzan Hasana to take 53 Miqaat Qarzan Hasana giving Barkaat in full year</t>
  </si>
  <si>
    <t xml:space="preserve">          2. Twelve Monthly Cheque to be issued in name of YOUSUFI MOHALLA TAWFEERUL MUBARAK</t>
  </si>
  <si>
    <t>Bank Name</t>
  </si>
  <si>
    <t>Branch</t>
  </si>
  <si>
    <t>Misceleneous</t>
  </si>
  <si>
    <t>50% partner sharing in income</t>
  </si>
  <si>
    <t>Personal saving used</t>
  </si>
  <si>
    <t>Profit sharing</t>
  </si>
  <si>
    <t>Salary</t>
  </si>
  <si>
    <t>electricity telopne internet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</si>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</sst>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1"/>
      <color theme="1"/>
      <name val="Times New Roman"/>
      <family val="1"/>
    </font>
    <font>
      <b/>
      <sz val="2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lgerian"/>
      <family val="5"/>
    </font>
    <font>
      <sz val="18"/>
      <color theme="1"/>
      <name val="Algerian"/>
      <family val="5"/>
    </font>
    <font>
      <sz val="11"/>
      <color theme="1"/>
      <name val="Times New Roman"/>
      <family val="1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8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2"/>
      <color theme="1"/>
      <name val="Algerian"/>
      <family val="5"/>
    </font>
    <font>
      <b/>
      <sz val="22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Arial Black"/>
      <family val="2"/>
    </font>
    <font>
      <sz val="15"/>
      <color theme="1"/>
      <name val="Times New Roman"/>
      <family val="1"/>
    </font>
    <font>
      <i/>
      <sz val="12"/>
      <color theme="1"/>
      <name val="Times New Roman"/>
      <family val="1"/>
    </font>
    <font>
      <sz val="18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20"/>
      <color indexed="8"/>
      <name val="Garamond"/>
      <family val="1"/>
    </font>
    <font>
      <b/>
      <sz val="16"/>
      <color indexed="8"/>
      <name val="Garamond"/>
      <family val="1"/>
    </font>
    <font>
      <b/>
      <sz val="20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25"/>
      <color theme="1"/>
      <name val="Calibri"/>
      <family val="1"/>
      <scheme val="minor"/>
    </font>
    <font>
      <b/>
      <sz val="25"/>
      <color indexed="8"/>
      <name val="Garamond"/>
      <family val="1"/>
    </font>
    <font>
      <b/>
      <sz val="1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30"/>
      <color theme="1"/>
      <name val="Calibri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82">
    <xf numFmtId="0" fontId="0" fillId="0" borderId="0" xfId="0"/>
    <xf numFmtId="0" fontId="4" fillId="0" borderId="0" xfId="0" applyFont="1" applyAlignment="1">
      <alignment horizontal="center" vertical="top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9" fillId="0" borderId="0" xfId="0" applyFont="1"/>
    <xf numFmtId="0" fontId="10" fillId="0" borderId="0" xfId="0" applyFont="1" applyAlignment="1">
      <alignment wrapText="1"/>
    </xf>
    <xf numFmtId="0" fontId="0" fillId="0" borderId="1" xfId="0" applyBorder="1"/>
    <xf numFmtId="0" fontId="10" fillId="0" borderId="0" xfId="0" applyFont="1" applyBorder="1"/>
    <xf numFmtId="0" fontId="10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0" fillId="0" borderId="1" xfId="0" applyFont="1" applyBorder="1"/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vertical="center"/>
    </xf>
    <xf numFmtId="0" fontId="0" fillId="0" borderId="0" xfId="0" applyFont="1"/>
    <xf numFmtId="0" fontId="16" fillId="0" borderId="0" xfId="0" applyFont="1" applyAlignment="1">
      <alignment wrapText="1"/>
    </xf>
    <xf numFmtId="0" fontId="19" fillId="0" borderId="0" xfId="0" applyFont="1"/>
    <xf numFmtId="0" fontId="20" fillId="0" borderId="0" xfId="0" applyFont="1"/>
    <xf numFmtId="0" fontId="18" fillId="0" borderId="0" xfId="0" applyFont="1" applyBorder="1"/>
    <xf numFmtId="0" fontId="18" fillId="0" borderId="0" xfId="0" applyFont="1"/>
    <xf numFmtId="0" fontId="10" fillId="0" borderId="0" xfId="0" applyFont="1" applyBorder="1" applyAlignment="1">
      <alignment wrapText="1"/>
    </xf>
    <xf numFmtId="0" fontId="16" fillId="0" borderId="0" xfId="0" applyFont="1" applyBorder="1"/>
    <xf numFmtId="0" fontId="19" fillId="0" borderId="0" xfId="0" applyFont="1" applyBorder="1"/>
    <xf numFmtId="0" fontId="0" fillId="0" borderId="0" xfId="0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12" xfId="0" applyFont="1" applyBorder="1"/>
    <xf numFmtId="0" fontId="25" fillId="0" borderId="0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8" fillId="0" borderId="8" xfId="0" applyFont="1" applyBorder="1"/>
    <xf numFmtId="0" fontId="8" fillId="0" borderId="1" xfId="0" applyFont="1" applyBorder="1" applyAlignment="1">
      <alignment horizontal="center"/>
    </xf>
    <xf numFmtId="0" fontId="8" fillId="0" borderId="12" xfId="0" applyFont="1" applyBorder="1"/>
    <xf numFmtId="0" fontId="9" fillId="0" borderId="26" xfId="0" applyFont="1" applyBorder="1" applyAlignment="1"/>
    <xf numFmtId="0" fontId="9" fillId="0" borderId="27" xfId="0" applyFont="1" applyBorder="1" applyAlignment="1"/>
    <xf numFmtId="0" fontId="9" fillId="0" borderId="30" xfId="0" applyFont="1" applyBorder="1" applyAlignment="1"/>
    <xf numFmtId="0" fontId="9" fillId="0" borderId="26" xfId="0" applyFont="1" applyBorder="1"/>
    <xf numFmtId="0" fontId="9" fillId="0" borderId="27" xfId="0" applyFont="1" applyBorder="1"/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32" xfId="0" applyFont="1" applyBorder="1"/>
    <xf numFmtId="0" fontId="9" fillId="0" borderId="29" xfId="0" applyFont="1" applyBorder="1"/>
    <xf numFmtId="0" fontId="9" fillId="0" borderId="28" xfId="0" applyFont="1" applyBorder="1"/>
    <xf numFmtId="0" fontId="26" fillId="0" borderId="0" xfId="0" applyFont="1"/>
    <xf numFmtId="0" fontId="2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21" fillId="0" borderId="0" xfId="0" applyFont="1" applyAlignment="1"/>
    <xf numFmtId="0" fontId="26" fillId="4" borderId="26" xfId="0" applyFont="1" applyFill="1" applyBorder="1"/>
    <xf numFmtId="0" fontId="0" fillId="0" borderId="0" xfId="0" applyAlignment="1">
      <alignment wrapText="1"/>
    </xf>
    <xf numFmtId="0" fontId="9" fillId="0" borderId="30" xfId="0" applyFont="1" applyBorder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165" fontId="23" fillId="2" borderId="1" xfId="2" applyNumberFormat="1" applyFont="1" applyFill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0" fillId="0" borderId="0" xfId="0" applyAlignment="1"/>
    <xf numFmtId="0" fontId="2" fillId="0" borderId="32" xfId="0" quotePrefix="1" applyFont="1" applyBorder="1" applyAlignment="1"/>
    <xf numFmtId="0" fontId="2" fillId="0" borderId="8" xfId="0" quotePrefix="1" applyFont="1" applyBorder="1" applyAlignment="1"/>
    <xf numFmtId="0" fontId="2" fillId="0" borderId="3" xfId="0" quotePrefix="1" applyFont="1" applyBorder="1" applyAlignment="1"/>
    <xf numFmtId="0" fontId="2" fillId="0" borderId="32" xfId="0" applyFont="1" applyBorder="1" applyAlignment="1"/>
    <xf numFmtId="0" fontId="2" fillId="0" borderId="32" xfId="0" quotePrefix="1" applyFont="1" applyBorder="1" applyAlignment="1">
      <alignment wrapText="1"/>
    </xf>
    <xf numFmtId="0" fontId="2" fillId="0" borderId="8" xfId="0" quotePrefix="1" applyFont="1" applyBorder="1" applyAlignment="1">
      <alignment wrapText="1"/>
    </xf>
    <xf numFmtId="0" fontId="2" fillId="0" borderId="3" xfId="0" quotePrefix="1" applyFont="1" applyBorder="1" applyAlignment="1">
      <alignment wrapText="1"/>
    </xf>
    <xf numFmtId="0" fontId="22" fillId="0" borderId="0" xfId="0" applyFont="1" applyAlignment="1"/>
    <xf numFmtId="0" fontId="22" fillId="10" borderId="30" xfId="0" applyFont="1" applyFill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22" fillId="0" borderId="33" xfId="0" quotePrefix="1" applyFont="1" applyBorder="1" applyAlignment="1">
      <alignment horizontal="center"/>
    </xf>
    <xf numFmtId="0" fontId="22" fillId="0" borderId="33" xfId="0" applyFont="1" applyBorder="1" applyAlignment="1">
      <alignment horizontal="right"/>
    </xf>
    <xf numFmtId="0" fontId="22" fillId="0" borderId="33" xfId="0" applyFont="1" applyBorder="1" applyAlignment="1">
      <alignment horizontal="left"/>
    </xf>
    <xf numFmtId="0" fontId="22" fillId="10" borderId="30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21" fillId="0" borderId="33" xfId="0" applyFont="1" applyBorder="1" applyAlignment="1">
      <alignment horizontal="left"/>
    </xf>
    <xf numFmtId="0" fontId="21" fillId="0" borderId="31" xfId="0" applyFont="1" applyBorder="1" applyAlignment="1">
      <alignment horizontal="left"/>
    </xf>
    <xf numFmtId="0" fontId="0" fillId="0" borderId="0" xfId="0"/>
    <xf numFmtId="9" fontId="24" fillId="7" borderId="1" xfId="1" applyFont="1" applyFill="1" applyBorder="1" applyAlignment="1">
      <alignment horizontal="center" vertical="center" wrapText="1"/>
    </xf>
    <xf numFmtId="166" fontId="23" fillId="0" borderId="1" xfId="4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7" fillId="0" borderId="0" xfId="0" applyFont="1"/>
    <xf numFmtId="0" fontId="37" fillId="0" borderId="0" xfId="0" applyFont="1" applyBorder="1"/>
    <xf numFmtId="0" fontId="38" fillId="0" borderId="0" xfId="0" applyFont="1"/>
    <xf numFmtId="0" fontId="38" fillId="0" borderId="42" xfId="0" applyFont="1" applyBorder="1"/>
    <xf numFmtId="0" fontId="38" fillId="0" borderId="0" xfId="0" applyFont="1" applyBorder="1"/>
    <xf numFmtId="0" fontId="0" fillId="0" borderId="42" xfId="0" applyBorder="1"/>
    <xf numFmtId="0" fontId="38" fillId="0" borderId="11" xfId="0" applyFont="1" applyBorder="1"/>
    <xf numFmtId="0" fontId="40" fillId="12" borderId="43" xfId="0" applyFont="1" applyFill="1" applyBorder="1" applyAlignment="1">
      <alignment horizontal="center" vertical="center" textRotation="90"/>
    </xf>
    <xf numFmtId="0" fontId="40" fillId="12" borderId="44" xfId="0" applyFont="1" applyFill="1" applyBorder="1" applyAlignment="1">
      <alignment horizontal="center" vertical="center" textRotation="90"/>
    </xf>
    <xf numFmtId="0" fontId="40" fillId="12" borderId="41" xfId="0" applyFont="1" applyFill="1" applyBorder="1" applyAlignment="1">
      <alignment horizontal="center" vertical="center" textRotation="90"/>
    </xf>
    <xf numFmtId="0" fontId="41" fillId="0" borderId="45" xfId="0" applyFont="1" applyBorder="1"/>
    <xf numFmtId="0" fontId="37" fillId="0" borderId="45" xfId="0" applyFont="1" applyBorder="1"/>
    <xf numFmtId="0" fontId="37" fillId="0" borderId="46" xfId="0" applyFont="1" applyBorder="1"/>
    <xf numFmtId="0" fontId="37" fillId="0" borderId="45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Border="1"/>
    <xf numFmtId="0" fontId="43" fillId="0" borderId="47" xfId="0" applyFont="1" applyBorder="1"/>
    <xf numFmtId="0" fontId="37" fillId="0" borderId="0" xfId="0" applyFont="1" applyBorder="1" applyAlignment="1">
      <alignment horizontal="center"/>
    </xf>
    <xf numFmtId="0" fontId="37" fillId="0" borderId="11" xfId="0" applyFont="1" applyBorder="1"/>
    <xf numFmtId="0" fontId="43" fillId="0" borderId="42" xfId="0" applyFont="1" applyBorder="1"/>
    <xf numFmtId="0" fontId="43" fillId="0" borderId="49" xfId="0" applyFont="1" applyBorder="1"/>
    <xf numFmtId="0" fontId="37" fillId="0" borderId="42" xfId="0" applyFont="1" applyBorder="1" applyAlignment="1">
      <alignment horizontal="center"/>
    </xf>
    <xf numFmtId="0" fontId="37" fillId="0" borderId="42" xfId="0" applyFont="1" applyBorder="1"/>
    <xf numFmtId="0" fontId="41" fillId="0" borderId="0" xfId="0" applyFont="1"/>
    <xf numFmtId="0" fontId="43" fillId="0" borderId="0" xfId="0" applyFont="1"/>
    <xf numFmtId="0" fontId="38" fillId="0" borderId="49" xfId="0" applyFont="1" applyBorder="1"/>
    <xf numFmtId="0" fontId="38" fillId="0" borderId="41" xfId="0" applyFont="1" applyBorder="1"/>
    <xf numFmtId="0" fontId="0" fillId="0" borderId="45" xfId="0" applyBorder="1"/>
    <xf numFmtId="0" fontId="38" fillId="0" borderId="45" xfId="0" applyFont="1" applyBorder="1"/>
    <xf numFmtId="0" fontId="38" fillId="0" borderId="46" xfId="0" applyFont="1" applyBorder="1"/>
    <xf numFmtId="0" fontId="42" fillId="0" borderId="0" xfId="0" applyFont="1" applyBorder="1" applyAlignment="1">
      <alignment horizontal="center"/>
    </xf>
    <xf numFmtId="0" fontId="38" fillId="0" borderId="47" xfId="0" applyFont="1" applyBorder="1"/>
    <xf numFmtId="0" fontId="38" fillId="0" borderId="48" xfId="0" applyFont="1" applyBorder="1" applyAlignment="1"/>
    <xf numFmtId="0" fontId="40" fillId="0" borderId="0" xfId="0" applyFont="1"/>
    <xf numFmtId="0" fontId="38" fillId="0" borderId="44" xfId="0" applyFont="1" applyBorder="1"/>
    <xf numFmtId="0" fontId="38" fillId="0" borderId="0" xfId="0" applyFont="1" applyBorder="1" applyAlignment="1"/>
    <xf numFmtId="0" fontId="41" fillId="0" borderId="0" xfId="0" applyFont="1" applyBorder="1"/>
    <xf numFmtId="0" fontId="43" fillId="0" borderId="44" xfId="0" applyFont="1" applyBorder="1"/>
    <xf numFmtId="0" fontId="43" fillId="0" borderId="11" xfId="0" applyFont="1" applyBorder="1"/>
    <xf numFmtId="0" fontId="43" fillId="0" borderId="7" xfId="0" applyFont="1" applyBorder="1"/>
    <xf numFmtId="0" fontId="43" fillId="0" borderId="41" xfId="0" applyFont="1" applyBorder="1"/>
    <xf numFmtId="0" fontId="36" fillId="0" borderId="0" xfId="0" applyFont="1" applyBorder="1"/>
    <xf numFmtId="0" fontId="45" fillId="0" borderId="0" xfId="0" applyFont="1" applyBorder="1"/>
    <xf numFmtId="0" fontId="33" fillId="0" borderId="0" xfId="0" applyFont="1" applyAlignment="1">
      <alignment wrapText="1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1" fillId="4" borderId="40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9" fillId="0" borderId="19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166" fontId="29" fillId="0" borderId="1" xfId="4" applyNumberFormat="1" applyFont="1" applyBorder="1" applyAlignment="1"/>
    <xf numFmtId="0" fontId="0" fillId="0" borderId="51" xfId="0" applyBorder="1"/>
    <xf numFmtId="0" fontId="0" fillId="0" borderId="52" xfId="0" applyBorder="1"/>
    <xf numFmtId="0" fontId="0" fillId="0" borderId="0" xfId="0" applyAlignment="1">
      <alignment horizontal="center" vertical="center"/>
    </xf>
    <xf numFmtId="0" fontId="8" fillId="0" borderId="0" xfId="0" applyFont="1" applyBorder="1"/>
    <xf numFmtId="0" fontId="8" fillId="0" borderId="1" xfId="0" applyFont="1" applyBorder="1"/>
    <xf numFmtId="0" fontId="48" fillId="0" borderId="19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/>
    </xf>
    <xf numFmtId="14" fontId="48" fillId="0" borderId="1" xfId="0" applyNumberFormat="1" applyFont="1" applyBorder="1" applyAlignment="1"/>
    <xf numFmtId="0" fontId="52" fillId="0" borderId="14" xfId="0" applyFont="1" applyBorder="1"/>
    <xf numFmtId="0" fontId="52" fillId="0" borderId="53" xfId="0" applyFont="1" applyBorder="1"/>
    <xf numFmtId="0" fontId="52" fillId="0" borderId="50" xfId="0" applyFont="1" applyBorder="1"/>
    <xf numFmtId="0" fontId="52" fillId="0" borderId="52" xfId="0" applyFont="1" applyBorder="1"/>
    <xf numFmtId="0" fontId="53" fillId="13" borderId="1" xfId="0" applyFont="1" applyFill="1" applyBorder="1" applyAlignment="1">
      <alignment horizontal="center"/>
    </xf>
    <xf numFmtId="166" fontId="54" fillId="13" borderId="1" xfId="4" applyNumberFormat="1" applyFont="1" applyFill="1" applyBorder="1" applyAlignment="1"/>
    <xf numFmtId="166" fontId="51" fillId="13" borderId="31" xfId="4" applyNumberFormat="1" applyFont="1" applyFill="1" applyBorder="1" applyAlignment="1">
      <alignment horizontal="center" wrapText="1"/>
    </xf>
    <xf numFmtId="0" fontId="22" fillId="0" borderId="8" xfId="0" applyFont="1" applyBorder="1" applyAlignment="1"/>
    <xf numFmtId="0" fontId="22" fillId="0" borderId="31" xfId="0" quotePrefix="1" applyFont="1" applyBorder="1" applyAlignment="1">
      <alignment horizontal="center"/>
    </xf>
    <xf numFmtId="0" fontId="22" fillId="10" borderId="26" xfId="0" applyFont="1" applyFill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33" xfId="0" applyFont="1" applyBorder="1" applyAlignment="1"/>
    <xf numFmtId="0" fontId="22" fillId="0" borderId="8" xfId="0" quotePrefix="1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31" fillId="0" borderId="33" xfId="3" applyFont="1" applyBorder="1" applyAlignment="1">
      <alignment horizontal="left"/>
    </xf>
    <xf numFmtId="0" fontId="31" fillId="0" borderId="31" xfId="3" applyFont="1" applyBorder="1" applyAlignment="1">
      <alignment horizontal="left"/>
    </xf>
    <xf numFmtId="166" fontId="24" fillId="7" borderId="0" xfId="4" applyNumberFormat="1" applyFont="1" applyFill="1" applyBorder="1" applyAlignment="1">
      <alignment horizontal="center" vertical="center" wrapText="1"/>
    </xf>
    <xf numFmtId="165" fontId="24" fillId="7" borderId="8" xfId="2" applyNumberFormat="1" applyFont="1" applyFill="1" applyBorder="1" applyAlignment="1">
      <alignment horizontal="center" vertical="center" wrapText="1"/>
    </xf>
    <xf numFmtId="166" fontId="24" fillId="14" borderId="1" xfId="4" applyNumberFormat="1" applyFont="1" applyFill="1" applyBorder="1" applyAlignment="1">
      <alignment horizontal="center" vertical="center" wrapText="1"/>
    </xf>
    <xf numFmtId="0" fontId="24" fillId="7" borderId="20" xfId="4" applyNumberFormat="1" applyFont="1" applyFill="1" applyBorder="1" applyAlignment="1">
      <alignment horizontal="center" vertical="center" wrapText="1"/>
    </xf>
    <xf numFmtId="0" fontId="24" fillId="7" borderId="20" xfId="0" applyFont="1" applyFill="1" applyBorder="1" applyAlignment="1">
      <alignment horizontal="center" vertical="center" wrapText="1"/>
    </xf>
    <xf numFmtId="0" fontId="24" fillId="14" borderId="30" xfId="0" applyFont="1" applyFill="1" applyBorder="1" applyAlignment="1">
      <alignment horizontal="center" vertical="center" wrapText="1"/>
    </xf>
    <xf numFmtId="0" fontId="25" fillId="0" borderId="0" xfId="0" applyFont="1" applyAlignment="1">
      <alignment wrapText="1"/>
    </xf>
    <xf numFmtId="0" fontId="25" fillId="0" borderId="19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17" borderId="0" xfId="0" applyFont="1" applyFill="1" applyAlignment="1">
      <alignment wrapText="1"/>
    </xf>
    <xf numFmtId="0" fontId="33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2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2" fillId="0" borderId="1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40" fillId="0" borderId="0" xfId="0" applyFont="1" applyBorder="1"/>
    <xf numFmtId="0" fontId="40" fillId="0" borderId="42" xfId="0" applyFont="1" applyBorder="1"/>
    <xf numFmtId="0" fontId="2" fillId="0" borderId="42" xfId="0" applyFont="1" applyBorder="1"/>
    <xf numFmtId="0" fontId="40" fillId="0" borderId="11" xfId="0" applyFont="1" applyBorder="1"/>
    <xf numFmtId="0" fontId="2" fillId="0" borderId="11" xfId="0" applyFont="1" applyBorder="1"/>
    <xf numFmtId="0" fontId="30" fillId="0" borderId="33" xfId="3" applyBorder="1" applyAlignment="1">
      <alignment horizontal="left"/>
    </xf>
    <xf numFmtId="0" fontId="9" fillId="0" borderId="17" xfId="0" applyFont="1" applyBorder="1" applyAlignment="1">
      <alignment horizontal="center"/>
    </xf>
    <xf numFmtId="0" fontId="48" fillId="4" borderId="19" xfId="0" applyFont="1" applyFill="1" applyBorder="1" applyAlignment="1">
      <alignment horizontal="center" vertical="center"/>
    </xf>
    <xf numFmtId="0" fontId="48" fillId="4" borderId="1" xfId="0" applyFont="1" applyFill="1" applyBorder="1" applyAlignment="1">
      <alignment horizontal="center"/>
    </xf>
    <xf numFmtId="0" fontId="48" fillId="4" borderId="10" xfId="0" applyFont="1" applyFill="1" applyBorder="1"/>
    <xf numFmtId="0" fontId="51" fillId="4" borderId="33" xfId="0" applyFont="1" applyFill="1" applyBorder="1" applyAlignment="1">
      <alignment horizontal="center" wrapText="1"/>
    </xf>
    <xf numFmtId="0" fontId="51" fillId="4" borderId="3" xfId="0" applyFont="1" applyFill="1" applyBorder="1" applyAlignment="1">
      <alignment horizontal="center" wrapText="1"/>
    </xf>
    <xf numFmtId="0" fontId="51" fillId="4" borderId="31" xfId="0" applyFont="1" applyFill="1" applyBorder="1" applyAlignment="1">
      <alignment horizontal="center" wrapText="1"/>
    </xf>
    <xf numFmtId="0" fontId="48" fillId="0" borderId="10" xfId="0" applyFont="1" applyBorder="1"/>
    <xf numFmtId="166" fontId="51" fillId="0" borderId="9" xfId="4" applyNumberFormat="1" applyFont="1" applyBorder="1" applyAlignment="1">
      <alignment horizontal="center" wrapText="1"/>
    </xf>
    <xf numFmtId="0" fontId="52" fillId="0" borderId="14" xfId="0" applyFont="1" applyBorder="1" applyAlignment="1">
      <alignment horizontal="center"/>
    </xf>
    <xf numFmtId="0" fontId="52" fillId="0" borderId="53" xfId="0" applyFont="1" applyBorder="1" applyAlignment="1">
      <alignment horizontal="center"/>
    </xf>
    <xf numFmtId="166" fontId="1" fillId="0" borderId="0" xfId="4" applyNumberFormat="1" applyFont="1"/>
    <xf numFmtId="17" fontId="54" fillId="13" borderId="10" xfId="0" applyNumberFormat="1" applyFont="1" applyFill="1" applyBorder="1" applyAlignment="1">
      <alignment horizontal="center"/>
    </xf>
    <xf numFmtId="166" fontId="51" fillId="13" borderId="33" xfId="4" applyNumberFormat="1" applyFont="1" applyFill="1" applyBorder="1" applyAlignment="1">
      <alignment horizontal="center" wrapText="1"/>
    </xf>
    <xf numFmtId="0" fontId="63" fillId="13" borderId="54" xfId="0" applyFont="1" applyFill="1" applyBorder="1" applyAlignment="1">
      <alignment horizontal="center"/>
    </xf>
    <xf numFmtId="14" fontId="63" fillId="13" borderId="54" xfId="0" applyNumberFormat="1" applyFont="1" applyFill="1" applyBorder="1" applyAlignment="1">
      <alignment horizontal="center"/>
    </xf>
    <xf numFmtId="0" fontId="52" fillId="0" borderId="50" xfId="0" applyFont="1" applyBorder="1" applyAlignment="1">
      <alignment horizontal="center"/>
    </xf>
    <xf numFmtId="0" fontId="52" fillId="0" borderId="52" xfId="0" applyFont="1" applyBorder="1" applyAlignment="1">
      <alignment horizontal="center"/>
    </xf>
    <xf numFmtId="0" fontId="29" fillId="0" borderId="10" xfId="0" applyFont="1" applyBorder="1"/>
    <xf numFmtId="0" fontId="0" fillId="0" borderId="52" xfId="0" applyBorder="1" applyAlignment="1">
      <alignment horizontal="center"/>
    </xf>
    <xf numFmtId="166" fontId="51" fillId="13" borderId="30" xfId="4" applyNumberFormat="1" applyFont="1" applyFill="1" applyBorder="1" applyAlignment="1">
      <alignment horizontal="center" wrapText="1"/>
    </xf>
    <xf numFmtId="0" fontId="64" fillId="13" borderId="54" xfId="0" applyFont="1" applyFill="1" applyBorder="1" applyAlignment="1">
      <alignment horizontal="center"/>
    </xf>
    <xf numFmtId="0" fontId="48" fillId="13" borderId="54" xfId="0" applyFont="1" applyFill="1" applyBorder="1" applyAlignment="1">
      <alignment horizontal="center"/>
    </xf>
    <xf numFmtId="166" fontId="0" fillId="0" borderId="0" xfId="0" applyNumberFormat="1"/>
    <xf numFmtId="3" fontId="9" fillId="0" borderId="26" xfId="0" applyNumberFormat="1" applyFont="1" applyBorder="1" applyAlignment="1">
      <alignment horizontal="center"/>
    </xf>
    <xf numFmtId="0" fontId="9" fillId="0" borderId="4" xfId="0" applyFont="1" applyBorder="1" applyAlignment="1"/>
    <xf numFmtId="166" fontId="36" fillId="14" borderId="30" xfId="4" applyNumberFormat="1" applyFont="1" applyFill="1" applyBorder="1" applyAlignment="1">
      <alignment vertical="center" wrapText="1"/>
    </xf>
    <xf numFmtId="0" fontId="57" fillId="14" borderId="4" xfId="0" applyFont="1" applyFill="1" applyBorder="1" applyAlignment="1">
      <alignment vertical="center"/>
    </xf>
    <xf numFmtId="165" fontId="0" fillId="0" borderId="0" xfId="2" applyNumberFormat="1" applyFont="1" applyAlignment="1">
      <alignment vertical="center"/>
    </xf>
    <xf numFmtId="166" fontId="0" fillId="0" borderId="1" xfId="4" applyNumberFormat="1" applyFont="1" applyBorder="1" applyAlignment="1">
      <alignment horizontal="center" vertical="center"/>
    </xf>
    <xf numFmtId="166" fontId="0" fillId="0" borderId="0" xfId="4" applyNumberFormat="1" applyFont="1" applyAlignment="1">
      <alignment vertical="center"/>
    </xf>
    <xf numFmtId="9" fontId="0" fillId="0" borderId="0" xfId="1" applyFont="1" applyAlignment="1">
      <alignment vertical="center"/>
    </xf>
    <xf numFmtId="165" fontId="0" fillId="0" borderId="0" xfId="2" applyNumberFormat="1" applyFont="1" applyAlignment="1">
      <alignment horizontal="center" vertical="center"/>
    </xf>
    <xf numFmtId="166" fontId="0" fillId="0" borderId="0" xfId="4" applyNumberFormat="1" applyFont="1" applyAlignment="1">
      <alignment horizontal="center" vertical="center"/>
    </xf>
    <xf numFmtId="0" fontId="56" fillId="14" borderId="4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15" borderId="40" xfId="0" applyFill="1" applyBorder="1" applyAlignment="1">
      <alignment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vertical="center" wrapText="1"/>
    </xf>
    <xf numFmtId="0" fontId="2" fillId="3" borderId="3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16" borderId="19" xfId="0" applyFont="1" applyFill="1" applyBorder="1" applyAlignment="1">
      <alignment horizontal="right" vertical="center" wrapText="1"/>
    </xf>
    <xf numFmtId="9" fontId="2" fillId="8" borderId="34" xfId="1" applyFont="1" applyFill="1" applyBorder="1" applyAlignment="1">
      <alignment horizontal="center" vertical="center"/>
    </xf>
    <xf numFmtId="9" fontId="2" fillId="8" borderId="24" xfId="1" applyFont="1" applyFill="1" applyBorder="1" applyAlignment="1">
      <alignment horizontal="center" vertical="center"/>
    </xf>
    <xf numFmtId="165" fontId="0" fillId="0" borderId="19" xfId="2" applyNumberFormat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 wrapText="1"/>
    </xf>
    <xf numFmtId="9" fontId="2" fillId="8" borderId="1" xfId="1" applyFont="1" applyFill="1" applyBorder="1" applyAlignment="1">
      <alignment horizontal="center" vertical="center"/>
    </xf>
    <xf numFmtId="9" fontId="2" fillId="8" borderId="6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right" vertical="center" wrapText="1"/>
    </xf>
    <xf numFmtId="165" fontId="0" fillId="2" borderId="19" xfId="2" applyNumberFormat="1" applyFont="1" applyFill="1" applyBorder="1" applyAlignment="1">
      <alignment horizontal="center" vertical="center"/>
    </xf>
    <xf numFmtId="165" fontId="0" fillId="2" borderId="1" xfId="2" applyNumberFormat="1" applyFont="1" applyFill="1" applyBorder="1" applyAlignment="1">
      <alignment horizontal="center" vertical="center"/>
    </xf>
    <xf numFmtId="166" fontId="2" fillId="8" borderId="1" xfId="4" applyNumberFormat="1" applyFont="1" applyFill="1" applyBorder="1" applyAlignment="1">
      <alignment horizontal="center" vertical="center"/>
    </xf>
    <xf numFmtId="166" fontId="2" fillId="8" borderId="6" xfId="4" applyNumberFormat="1" applyFon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2" fillId="16" borderId="23" xfId="0" applyFont="1" applyFill="1" applyBorder="1" applyAlignment="1">
      <alignment horizontal="right" vertical="center" wrapText="1"/>
    </xf>
    <xf numFmtId="9" fontId="2" fillId="8" borderId="22" xfId="1" applyFont="1" applyFill="1" applyBorder="1" applyAlignment="1">
      <alignment horizontal="center" vertical="center"/>
    </xf>
    <xf numFmtId="9" fontId="2" fillId="8" borderId="18" xfId="1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58" fillId="14" borderId="23" xfId="0" applyNumberFormat="1" applyFont="1" applyFill="1" applyBorder="1" applyAlignment="1">
      <alignment horizontal="center" vertical="center"/>
    </xf>
    <xf numFmtId="165" fontId="0" fillId="0" borderId="18" xfId="2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0" fontId="22" fillId="5" borderId="28" xfId="0" applyFont="1" applyFill="1" applyBorder="1" applyAlignment="1">
      <alignment horizontal="center" vertical="center"/>
    </xf>
    <xf numFmtId="0" fontId="22" fillId="5" borderId="29" xfId="0" applyFont="1" applyFill="1" applyBorder="1" applyAlignment="1">
      <alignment horizontal="center" vertical="center"/>
    </xf>
    <xf numFmtId="0" fontId="0" fillId="15" borderId="28" xfId="0" applyFill="1" applyBorder="1" applyAlignment="1">
      <alignment vertical="center"/>
    </xf>
    <xf numFmtId="165" fontId="2" fillId="3" borderId="34" xfId="2" applyNumberFormat="1" applyFont="1" applyFill="1" applyBorder="1" applyAlignment="1">
      <alignment horizontal="center" vertical="center" wrapText="1"/>
    </xf>
    <xf numFmtId="0" fontId="0" fillId="15" borderId="12" xfId="0" applyFill="1" applyBorder="1" applyAlignment="1">
      <alignment vertical="center"/>
    </xf>
    <xf numFmtId="0" fontId="2" fillId="3" borderId="1" xfId="2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2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9" fontId="0" fillId="0" borderId="22" xfId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0" fillId="0" borderId="0" xfId="2" applyNumberFormat="1" applyFont="1" applyBorder="1" applyAlignment="1">
      <alignment horizontal="right" vertical="center"/>
    </xf>
    <xf numFmtId="165" fontId="0" fillId="0" borderId="8" xfId="2" applyNumberFormat="1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165" fontId="0" fillId="0" borderId="21" xfId="2" applyNumberFormat="1" applyFont="1" applyBorder="1" applyAlignment="1">
      <alignment horizontal="center" vertical="center"/>
    </xf>
    <xf numFmtId="165" fontId="0" fillId="0" borderId="20" xfId="2" applyNumberFormat="1" applyFont="1" applyBorder="1" applyAlignment="1">
      <alignment horizontal="center" vertical="center"/>
    </xf>
    <xf numFmtId="9" fontId="0" fillId="0" borderId="56" xfId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13" xfId="0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3" xfId="0" applyFont="1" applyBorder="1" applyAlignment="1">
      <alignment vertical="center"/>
    </xf>
    <xf numFmtId="166" fontId="0" fillId="0" borderId="19" xfId="4" applyNumberFormat="1" applyFont="1" applyBorder="1" applyAlignment="1">
      <alignment vertical="center"/>
    </xf>
    <xf numFmtId="165" fontId="0" fillId="0" borderId="8" xfId="2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166" fontId="0" fillId="0" borderId="19" xfId="4" applyNumberFormat="1" applyFont="1" applyBorder="1" applyAlignment="1">
      <alignment horizontal="center" vertical="center"/>
    </xf>
    <xf numFmtId="165" fontId="0" fillId="0" borderId="4" xfId="2" applyNumberFormat="1" applyFont="1" applyBorder="1" applyAlignment="1">
      <alignment horizontal="left" vertical="center"/>
    </xf>
    <xf numFmtId="9" fontId="0" fillId="0" borderId="3" xfId="1" applyFont="1" applyBorder="1" applyAlignment="1">
      <alignment horizontal="center" vertical="center"/>
    </xf>
    <xf numFmtId="0" fontId="2" fillId="0" borderId="13" xfId="0" applyFont="1" applyBorder="1" applyAlignment="1">
      <alignment horizontal="right" vertical="center"/>
    </xf>
    <xf numFmtId="43" fontId="0" fillId="0" borderId="0" xfId="4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9" fontId="2" fillId="0" borderId="19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9" fontId="0" fillId="0" borderId="0" xfId="1" applyFont="1" applyAlignment="1">
      <alignment horizontal="center" vertical="center"/>
    </xf>
    <xf numFmtId="165" fontId="2" fillId="0" borderId="19" xfId="2" applyNumberFormat="1" applyFont="1" applyBorder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/>
    </xf>
    <xf numFmtId="0" fontId="2" fillId="2" borderId="38" xfId="0" applyFont="1" applyFill="1" applyBorder="1" applyAlignment="1">
      <alignment horizontal="right" vertical="center"/>
    </xf>
    <xf numFmtId="166" fontId="0" fillId="2" borderId="23" xfId="4" applyNumberFormat="1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right" vertical="center"/>
    </xf>
    <xf numFmtId="9" fontId="2" fillId="2" borderId="37" xfId="1" applyFont="1" applyFill="1" applyBorder="1" applyAlignment="1">
      <alignment horizontal="center" vertical="center"/>
    </xf>
    <xf numFmtId="9" fontId="2" fillId="2" borderId="2" xfId="1" applyFont="1" applyFill="1" applyBorder="1" applyAlignment="1">
      <alignment horizontal="center" vertical="center"/>
    </xf>
    <xf numFmtId="9" fontId="0" fillId="0" borderId="18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0" fillId="0" borderId="1" xfId="0" applyFont="1" applyBorder="1" applyAlignment="1">
      <alignment horizontal="right" vertical="center"/>
    </xf>
    <xf numFmtId="165" fontId="0" fillId="0" borderId="1" xfId="0" applyNumberFormat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11" fillId="9" borderId="32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/>
    </xf>
    <xf numFmtId="0" fontId="22" fillId="9" borderId="0" xfId="0" applyFont="1" applyFill="1" applyBorder="1" applyAlignment="1">
      <alignment horizontal="center"/>
    </xf>
    <xf numFmtId="0" fontId="22" fillId="9" borderId="8" xfId="0" applyFont="1" applyFill="1" applyBorder="1" applyAlignment="1">
      <alignment horizontal="center"/>
    </xf>
    <xf numFmtId="0" fontId="27" fillId="8" borderId="34" xfId="0" applyFont="1" applyFill="1" applyBorder="1" applyAlignment="1">
      <alignment horizontal="left"/>
    </xf>
    <xf numFmtId="0" fontId="27" fillId="8" borderId="24" xfId="0" applyFont="1" applyFill="1" applyBorder="1" applyAlignment="1">
      <alignment horizontal="left"/>
    </xf>
    <xf numFmtId="0" fontId="28" fillId="4" borderId="27" xfId="0" applyFont="1" applyFill="1" applyBorder="1" applyAlignment="1">
      <alignment horizontal="center"/>
    </xf>
    <xf numFmtId="0" fontId="25" fillId="0" borderId="0" xfId="0" applyFont="1" applyAlignment="1">
      <alignment wrapText="1"/>
    </xf>
    <xf numFmtId="0" fontId="25" fillId="0" borderId="1" xfId="0" applyFont="1" applyBorder="1" applyAlignment="1">
      <alignment wrapText="1"/>
    </xf>
    <xf numFmtId="0" fontId="25" fillId="0" borderId="6" xfId="0" applyFont="1" applyBorder="1" applyAlignment="1">
      <alignment wrapText="1"/>
    </xf>
    <xf numFmtId="0" fontId="25" fillId="0" borderId="22" xfId="0" applyFont="1" applyBorder="1" applyAlignment="1">
      <alignment wrapText="1"/>
    </xf>
    <xf numFmtId="0" fontId="25" fillId="0" borderId="18" xfId="0" applyFont="1" applyBorder="1" applyAlignment="1">
      <alignment wrapText="1"/>
    </xf>
    <xf numFmtId="0" fontId="25" fillId="10" borderId="28" xfId="0" applyFont="1" applyFill="1" applyBorder="1" applyAlignment="1">
      <alignment horizontal="center" wrapText="1"/>
    </xf>
    <xf numFmtId="0" fontId="25" fillId="10" borderId="29" xfId="0" applyFont="1" applyFill="1" applyBorder="1" applyAlignment="1">
      <alignment horizontal="center" wrapText="1"/>
    </xf>
    <xf numFmtId="0" fontId="25" fillId="10" borderId="32" xfId="0" applyFont="1" applyFill="1" applyBorder="1" applyAlignment="1">
      <alignment horizontal="center" wrapText="1"/>
    </xf>
    <xf numFmtId="0" fontId="25" fillId="10" borderId="5" xfId="0" applyFont="1" applyFill="1" applyBorder="1" applyAlignment="1">
      <alignment horizontal="center" wrapText="1"/>
    </xf>
    <xf numFmtId="0" fontId="25" fillId="10" borderId="4" xfId="0" applyFont="1" applyFill="1" applyBorder="1" applyAlignment="1">
      <alignment horizontal="center" wrapText="1"/>
    </xf>
    <xf numFmtId="0" fontId="25" fillId="10" borderId="3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left" vertical="center" wrapText="1"/>
    </xf>
    <xf numFmtId="0" fontId="59" fillId="14" borderId="4" xfId="0" applyFont="1" applyFill="1" applyBorder="1" applyAlignment="1">
      <alignment horizontal="center" vertical="center"/>
    </xf>
    <xf numFmtId="0" fontId="22" fillId="6" borderId="17" xfId="0" applyFont="1" applyFill="1" applyBorder="1" applyAlignment="1">
      <alignment horizontal="center" vertical="center"/>
    </xf>
    <xf numFmtId="0" fontId="22" fillId="6" borderId="27" xfId="0" applyFont="1" applyFill="1" applyBorder="1" applyAlignment="1">
      <alignment horizontal="center" vertical="center"/>
    </xf>
    <xf numFmtId="0" fontId="22" fillId="6" borderId="26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4" fillId="7" borderId="41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6" fillId="14" borderId="4" xfId="0" applyFont="1" applyFill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/>
    </xf>
    <xf numFmtId="0" fontId="22" fillId="4" borderId="27" xfId="0" applyFont="1" applyFill="1" applyBorder="1" applyAlignment="1">
      <alignment horizontal="center" vertical="center"/>
    </xf>
    <xf numFmtId="0" fontId="22" fillId="4" borderId="26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5" fontId="2" fillId="0" borderId="27" xfId="2" applyNumberFormat="1" applyFont="1" applyBorder="1" applyAlignment="1">
      <alignment horizontal="center" vertical="center"/>
    </xf>
    <xf numFmtId="165" fontId="2" fillId="0" borderId="26" xfId="2" applyNumberFormat="1" applyFont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 wrapText="1"/>
    </xf>
    <xf numFmtId="0" fontId="26" fillId="9" borderId="28" xfId="0" applyFont="1" applyFill="1" applyBorder="1" applyAlignment="1">
      <alignment horizontal="center" vertical="center"/>
    </xf>
    <xf numFmtId="0" fontId="26" fillId="9" borderId="27" xfId="0" applyFont="1" applyFill="1" applyBorder="1" applyAlignment="1">
      <alignment horizontal="center" vertical="center"/>
    </xf>
    <xf numFmtId="0" fontId="26" fillId="9" borderId="26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8" xfId="0" applyFont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21" fillId="0" borderId="17" xfId="0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32" fillId="0" borderId="17" xfId="0" applyFont="1" applyBorder="1" applyAlignment="1">
      <alignment horizontal="center"/>
    </xf>
    <xf numFmtId="0" fontId="32" fillId="0" borderId="27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7" xfId="4" applyNumberFormat="1" applyFont="1" applyBorder="1" applyAlignment="1">
      <alignment horizontal="left"/>
    </xf>
    <xf numFmtId="166" fontId="9" fillId="0" borderId="26" xfId="4" applyNumberFormat="1" applyFont="1" applyBorder="1" applyAlignment="1">
      <alignment horizontal="left"/>
    </xf>
    <xf numFmtId="0" fontId="34" fillId="11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top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9" fillId="12" borderId="7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 textRotation="90"/>
    </xf>
    <xf numFmtId="0" fontId="39" fillId="12" borderId="10" xfId="0" applyFont="1" applyFill="1" applyBorder="1" applyAlignment="1">
      <alignment horizontal="center" vertical="center"/>
    </xf>
    <xf numFmtId="0" fontId="37" fillId="0" borderId="43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41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7" fillId="0" borderId="48" xfId="0" applyFont="1" applyBorder="1" applyAlignment="1">
      <alignment horizontal="center"/>
    </xf>
    <xf numFmtId="0" fontId="37" fillId="0" borderId="20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38" fillId="0" borderId="48" xfId="0" applyFont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41" fillId="12" borderId="10" xfId="0" applyFont="1" applyFill="1" applyBorder="1" applyAlignment="1">
      <alignment horizontal="left"/>
    </xf>
    <xf numFmtId="0" fontId="41" fillId="12" borderId="11" xfId="0" applyFont="1" applyFill="1" applyBorder="1" applyAlignment="1">
      <alignment horizontal="left"/>
    </xf>
    <xf numFmtId="0" fontId="41" fillId="12" borderId="7" xfId="0" applyFont="1" applyFill="1" applyBorder="1" applyAlignment="1">
      <alignment horizontal="left"/>
    </xf>
    <xf numFmtId="17" fontId="22" fillId="0" borderId="17" xfId="0" applyNumberFormat="1" applyFont="1" applyBorder="1" applyAlignment="1">
      <alignment horizontal="left"/>
    </xf>
    <xf numFmtId="17" fontId="22" fillId="0" borderId="27" xfId="0" applyNumberFormat="1" applyFont="1" applyBorder="1" applyAlignment="1">
      <alignment horizontal="left"/>
    </xf>
    <xf numFmtId="17" fontId="22" fillId="0" borderId="26" xfId="0" applyNumberFormat="1" applyFont="1" applyBorder="1" applyAlignment="1">
      <alignment horizontal="left"/>
    </xf>
    <xf numFmtId="17" fontId="46" fillId="0" borderId="17" xfId="0" applyNumberFormat="1" applyFont="1" applyBorder="1" applyAlignment="1">
      <alignment horizontal="left"/>
    </xf>
    <xf numFmtId="17" fontId="46" fillId="0" borderId="27" xfId="0" applyNumberFormat="1" applyFont="1" applyBorder="1" applyAlignment="1">
      <alignment horizontal="left"/>
    </xf>
    <xf numFmtId="17" fontId="46" fillId="0" borderId="26" xfId="0" applyNumberFormat="1" applyFont="1" applyBorder="1" applyAlignment="1">
      <alignment horizontal="left"/>
    </xf>
    <xf numFmtId="0" fontId="47" fillId="0" borderId="28" xfId="0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0" fontId="51" fillId="0" borderId="28" xfId="0" applyFont="1" applyBorder="1" applyAlignment="1">
      <alignment horizontal="left" vertical="top"/>
    </xf>
    <xf numFmtId="0" fontId="51" fillId="0" borderId="29" xfId="0" applyFont="1" applyBorder="1" applyAlignment="1">
      <alignment horizontal="left" vertical="top"/>
    </xf>
    <xf numFmtId="0" fontId="51" fillId="0" borderId="5" xfId="0" applyFont="1" applyBorder="1" applyAlignment="1">
      <alignment horizontal="left" vertical="top"/>
    </xf>
    <xf numFmtId="0" fontId="51" fillId="0" borderId="4" xfId="0" applyFont="1" applyBorder="1" applyAlignment="1">
      <alignment horizontal="left" vertical="top"/>
    </xf>
    <xf numFmtId="0" fontId="48" fillId="0" borderId="40" xfId="0" applyFont="1" applyBorder="1" applyAlignment="1">
      <alignment horizontal="left" vertical="top"/>
    </xf>
    <xf numFmtId="0" fontId="48" fillId="0" borderId="31" xfId="0" applyFont="1" applyBorder="1" applyAlignment="1">
      <alignment horizontal="left" vertical="top"/>
    </xf>
    <xf numFmtId="0" fontId="48" fillId="0" borderId="29" xfId="0" applyFont="1" applyBorder="1" applyAlignment="1">
      <alignment horizontal="left" vertical="top"/>
    </xf>
    <xf numFmtId="0" fontId="48" fillId="0" borderId="32" xfId="0" applyFont="1" applyBorder="1" applyAlignment="1">
      <alignment horizontal="left" vertical="top"/>
    </xf>
    <xf numFmtId="0" fontId="48" fillId="0" borderId="4" xfId="0" applyFont="1" applyBorder="1" applyAlignment="1">
      <alignment horizontal="left" vertical="top"/>
    </xf>
    <xf numFmtId="0" fontId="48" fillId="0" borderId="3" xfId="0" applyFont="1" applyBorder="1" applyAlignment="1">
      <alignment horizontal="left" vertical="top"/>
    </xf>
    <xf numFmtId="166" fontId="54" fillId="13" borderId="57" xfId="4" applyNumberFormat="1" applyFont="1" applyFill="1" applyBorder="1" applyAlignment="1"/>
    <xf numFmtId="166" fontId="54" fillId="13" borderId="58" xfId="4" applyNumberFormat="1" applyFont="1" applyFill="1" applyBorder="1" applyAlignment="1"/>
    <xf numFmtId="0" fontId="59" fillId="14" borderId="4" xfId="0" applyNumberFormat="1" applyFont="1" applyFill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165" fontId="2" fillId="3" borderId="30" xfId="2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55" xfId="2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65" fontId="2" fillId="0" borderId="0" xfId="2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165" fontId="0" fillId="0" borderId="35" xfId="2" applyNumberFormat="1" applyFont="1" applyBorder="1" applyAlignment="1">
      <alignment horizontal="center" vertical="center"/>
    </xf>
    <xf numFmtId="9" fontId="0" fillId="0" borderId="24" xfId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65" fontId="0" fillId="14" borderId="19" xfId="2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23" xfId="2" applyNumberFormat="1" applyFont="1" applyBorder="1" applyAlignment="1">
      <alignment horizontal="center" vertical="center"/>
    </xf>
  </cellXfs>
  <cellStyles count="5">
    <cellStyle name="Comma" xfId="4" builtinId="3"/>
    <cellStyle name="Comma 2" xfId="2" xr:uid="{00000000-0005-0000-0000-000001000000}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189790</xdr:colOff>
      <xdr:row>42</xdr:row>
      <xdr:rowOff>18048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C3D4DC-BB56-4DC4-9BEE-5A4E939D6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76190" cy="8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urhanjasden@gmail.com" TargetMode="External"/><Relationship Id="rId2" Type="http://schemas.openxmlformats.org/officeDocument/2006/relationships/hyperlink" Target="mailto:1024-bm@bankalhabib.com" TargetMode="External"/><Relationship Id="rId1" Type="http://schemas.openxmlformats.org/officeDocument/2006/relationships/hyperlink" Target="mailto:mohammad.petiwala52@hot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zainsunel@gmail.com" TargetMode="External"/><Relationship Id="rId4" Type="http://schemas.openxmlformats.org/officeDocument/2006/relationships/hyperlink" Target="mailto:hussainghani96@hot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opLeftCell="A7" workbookViewId="0">
      <selection activeCell="B16" sqref="B16:H16"/>
    </sheetView>
  </sheetViews>
  <sheetFormatPr defaultRowHeight="23.5" x14ac:dyDescent="0.55000000000000004"/>
  <cols>
    <col min="1" max="1" width="9.1796875" style="64"/>
    <col min="2" max="2" width="19.54296875" customWidth="1"/>
    <col min="8" max="8" width="12.81640625" customWidth="1"/>
  </cols>
  <sheetData>
    <row r="1" spans="1:12" ht="25.5" x14ac:dyDescent="0.35">
      <c r="A1" s="332" t="s">
        <v>147</v>
      </c>
      <c r="B1" s="333"/>
      <c r="C1" s="333"/>
      <c r="D1" s="333"/>
      <c r="E1" s="333"/>
      <c r="F1" s="333"/>
      <c r="G1" s="333"/>
      <c r="H1" s="334"/>
      <c r="I1" s="65"/>
      <c r="J1" s="65"/>
      <c r="K1" s="65"/>
    </row>
    <row r="2" spans="1:12" ht="23.15" customHeight="1" thickBot="1" x14ac:dyDescent="0.6">
      <c r="A2" s="335" t="s">
        <v>414</v>
      </c>
      <c r="B2" s="336"/>
      <c r="C2" s="336"/>
      <c r="D2" s="336"/>
      <c r="E2" s="336"/>
      <c r="F2" s="336"/>
      <c r="G2" s="336"/>
      <c r="H2" s="337"/>
      <c r="I2" s="66"/>
      <c r="J2" s="66"/>
      <c r="K2" s="66"/>
      <c r="L2" s="66"/>
    </row>
    <row r="3" spans="1:12" ht="27.65" customHeight="1" thickBot="1" x14ac:dyDescent="0.8">
      <c r="A3" s="145" t="s">
        <v>146</v>
      </c>
      <c r="B3" s="340" t="s">
        <v>248</v>
      </c>
      <c r="C3" s="340"/>
      <c r="D3" s="340"/>
      <c r="E3" s="340"/>
      <c r="F3" s="340"/>
      <c r="G3" s="340"/>
      <c r="H3" s="67"/>
      <c r="I3" s="63"/>
      <c r="J3" s="63"/>
      <c r="K3" s="63"/>
    </row>
    <row r="4" spans="1:12" s="92" customFormat="1" ht="27.65" customHeight="1" thickBot="1" x14ac:dyDescent="0.7">
      <c r="A4" s="146">
        <v>1</v>
      </c>
      <c r="B4" s="338" t="s">
        <v>179</v>
      </c>
      <c r="C4" s="338"/>
      <c r="D4" s="338"/>
      <c r="E4" s="338"/>
      <c r="F4" s="338"/>
      <c r="G4" s="338"/>
      <c r="H4" s="339"/>
      <c r="I4" s="63"/>
      <c r="J4" s="63"/>
      <c r="K4" s="63"/>
    </row>
    <row r="5" spans="1:12" s="92" customFormat="1" ht="27.65" customHeight="1" thickBot="1" x14ac:dyDescent="0.7">
      <c r="A5" s="146">
        <f>+A4+1</f>
        <v>2</v>
      </c>
      <c r="B5" s="338" t="s">
        <v>424</v>
      </c>
      <c r="C5" s="338"/>
      <c r="D5" s="338"/>
      <c r="E5" s="338"/>
      <c r="F5" s="338"/>
      <c r="G5" s="338"/>
      <c r="H5" s="339"/>
      <c r="I5" s="63"/>
      <c r="J5" s="63"/>
      <c r="K5" s="63"/>
    </row>
    <row r="6" spans="1:12" s="92" customFormat="1" ht="27.65" customHeight="1" thickBot="1" x14ac:dyDescent="0.7">
      <c r="A6" s="146">
        <f t="shared" ref="A6:A16" si="0">+A5+1</f>
        <v>3</v>
      </c>
      <c r="B6" s="338" t="s">
        <v>247</v>
      </c>
      <c r="C6" s="338"/>
      <c r="D6" s="338"/>
      <c r="E6" s="338"/>
      <c r="F6" s="338"/>
      <c r="G6" s="338"/>
      <c r="H6" s="339"/>
      <c r="I6" s="63"/>
      <c r="J6" s="63"/>
      <c r="K6" s="63"/>
    </row>
    <row r="7" spans="1:12" s="92" customFormat="1" ht="27.65" customHeight="1" thickBot="1" x14ac:dyDescent="0.7">
      <c r="A7" s="146">
        <f t="shared" si="0"/>
        <v>4</v>
      </c>
      <c r="B7" s="338" t="s">
        <v>425</v>
      </c>
      <c r="C7" s="338"/>
      <c r="D7" s="338"/>
      <c r="E7" s="338"/>
      <c r="F7" s="338"/>
      <c r="G7" s="338"/>
      <c r="H7" s="339"/>
      <c r="I7" s="63"/>
      <c r="J7" s="63"/>
      <c r="K7" s="63"/>
    </row>
    <row r="8" spans="1:12" s="92" customFormat="1" ht="27.65" customHeight="1" thickBot="1" x14ac:dyDescent="0.7">
      <c r="A8" s="146">
        <f t="shared" si="0"/>
        <v>5</v>
      </c>
      <c r="B8" s="338" t="s">
        <v>180</v>
      </c>
      <c r="C8" s="338"/>
      <c r="D8" s="338"/>
      <c r="E8" s="338"/>
      <c r="F8" s="338"/>
      <c r="G8" s="338"/>
      <c r="H8" s="339"/>
      <c r="I8" s="63"/>
      <c r="J8" s="63"/>
      <c r="K8" s="63"/>
    </row>
    <row r="9" spans="1:12" s="92" customFormat="1" ht="29" thickBot="1" x14ac:dyDescent="0.7">
      <c r="A9" s="146">
        <f>+A8+1</f>
        <v>6</v>
      </c>
      <c r="B9" s="338" t="s">
        <v>590</v>
      </c>
      <c r="C9" s="338"/>
      <c r="D9" s="338"/>
      <c r="E9" s="338"/>
      <c r="F9" s="338"/>
      <c r="G9" s="338"/>
      <c r="H9" s="339"/>
    </row>
    <row r="10" spans="1:12" ht="29" thickBot="1" x14ac:dyDescent="0.7">
      <c r="A10" s="146">
        <f>+A9+1</f>
        <v>7</v>
      </c>
      <c r="B10" s="338" t="s">
        <v>176</v>
      </c>
      <c r="C10" s="338"/>
      <c r="D10" s="338"/>
      <c r="E10" s="338"/>
      <c r="F10" s="338"/>
      <c r="G10" s="338"/>
      <c r="H10" s="339"/>
    </row>
    <row r="11" spans="1:12" ht="29" thickBot="1" x14ac:dyDescent="0.7">
      <c r="A11" s="146">
        <f t="shared" si="0"/>
        <v>8</v>
      </c>
      <c r="B11" s="338" t="s">
        <v>177</v>
      </c>
      <c r="C11" s="338"/>
      <c r="D11" s="338"/>
      <c r="E11" s="338"/>
      <c r="F11" s="338"/>
      <c r="G11" s="338"/>
      <c r="H11" s="339"/>
    </row>
    <row r="12" spans="1:12" ht="29" thickBot="1" x14ac:dyDescent="0.7">
      <c r="A12" s="146">
        <f t="shared" si="0"/>
        <v>9</v>
      </c>
      <c r="B12" s="338" t="s">
        <v>130</v>
      </c>
      <c r="C12" s="338"/>
      <c r="D12" s="338"/>
      <c r="E12" s="338"/>
      <c r="F12" s="338"/>
      <c r="G12" s="338"/>
      <c r="H12" s="339"/>
    </row>
    <row r="13" spans="1:12" ht="29" thickBot="1" x14ac:dyDescent="0.7">
      <c r="A13" s="146">
        <f t="shared" si="0"/>
        <v>10</v>
      </c>
      <c r="B13" s="338" t="s">
        <v>178</v>
      </c>
      <c r="C13" s="338"/>
      <c r="D13" s="338"/>
      <c r="E13" s="338"/>
      <c r="F13" s="338"/>
      <c r="G13" s="338"/>
      <c r="H13" s="339"/>
    </row>
    <row r="14" spans="1:12" ht="29" thickBot="1" x14ac:dyDescent="0.7">
      <c r="A14" s="146">
        <f t="shared" si="0"/>
        <v>11</v>
      </c>
      <c r="B14" s="338" t="s">
        <v>234</v>
      </c>
      <c r="C14" s="338"/>
      <c r="D14" s="338"/>
      <c r="E14" s="338"/>
      <c r="F14" s="338"/>
      <c r="G14" s="338"/>
      <c r="H14" s="339"/>
    </row>
    <row r="15" spans="1:12" s="92" customFormat="1" ht="29" thickBot="1" x14ac:dyDescent="0.7">
      <c r="A15" s="146">
        <f t="shared" si="0"/>
        <v>12</v>
      </c>
      <c r="B15" s="338" t="s">
        <v>270</v>
      </c>
      <c r="C15" s="338"/>
      <c r="D15" s="338"/>
      <c r="E15" s="338"/>
      <c r="F15" s="338"/>
      <c r="G15" s="338"/>
      <c r="H15" s="339"/>
    </row>
    <row r="16" spans="1:12" s="92" customFormat="1" ht="28.5" x14ac:dyDescent="0.65">
      <c r="A16" s="146">
        <f t="shared" si="0"/>
        <v>13</v>
      </c>
      <c r="B16" s="338" t="s">
        <v>515</v>
      </c>
      <c r="C16" s="338"/>
      <c r="D16" s="338"/>
      <c r="E16" s="338"/>
      <c r="F16" s="338"/>
      <c r="G16" s="338"/>
      <c r="H16" s="339"/>
    </row>
  </sheetData>
  <mergeCells count="16">
    <mergeCell ref="B15:H15"/>
    <mergeCell ref="B7:H7"/>
    <mergeCell ref="B14:H14"/>
    <mergeCell ref="B6:H6"/>
    <mergeCell ref="B16:H16"/>
    <mergeCell ref="A1:H1"/>
    <mergeCell ref="A2:H2"/>
    <mergeCell ref="B11:H11"/>
    <mergeCell ref="B13:H13"/>
    <mergeCell ref="B12:H12"/>
    <mergeCell ref="B5:H5"/>
    <mergeCell ref="B4:H4"/>
    <mergeCell ref="B8:H8"/>
    <mergeCell ref="B3:G3"/>
    <mergeCell ref="B10:H10"/>
    <mergeCell ref="B9:H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C40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D16" sqref="D16"/>
    </sheetView>
  </sheetViews>
  <sheetFormatPr defaultColWidth="9.1796875" defaultRowHeight="20.149999999999999" customHeight="1" x14ac:dyDescent="0.35"/>
  <cols>
    <col min="1" max="1" width="36.1796875" style="275" customWidth="1"/>
    <col min="2" max="3" width="14.26953125" style="152" customWidth="1"/>
    <col min="4" max="4" width="16.26953125" style="152" customWidth="1"/>
    <col min="5" max="5" width="13.453125" style="152" customWidth="1"/>
    <col min="6" max="6" width="9.1796875" style="152" customWidth="1"/>
    <col min="7" max="7" width="27" style="152" bestFit="1" customWidth="1"/>
    <col min="8" max="13" width="13.26953125" style="152" customWidth="1"/>
    <col min="14" max="14" width="13.54296875" style="152" customWidth="1"/>
    <col min="15" max="15" width="9.1796875" style="152"/>
    <col min="16" max="16" width="10.453125" style="152" customWidth="1"/>
    <col min="17" max="17" width="14.26953125" style="152" customWidth="1"/>
    <col min="18" max="16384" width="9.1796875" style="194"/>
  </cols>
  <sheetData>
    <row r="1" spans="1:29" ht="20.149999999999999" customHeight="1" thickBot="1" x14ac:dyDescent="0.4">
      <c r="A1" s="241" t="s">
        <v>543</v>
      </c>
      <c r="B1" s="393">
        <f>+'7.Personal Expenses'!B1:H1</f>
        <v>0</v>
      </c>
      <c r="C1" s="393"/>
      <c r="D1" s="393"/>
      <c r="E1" s="393"/>
    </row>
    <row r="2" spans="1:29" ht="20.149999999999999" customHeight="1" thickBot="1" x14ac:dyDescent="0.4">
      <c r="A2" s="380" t="s">
        <v>159</v>
      </c>
      <c r="B2" s="381"/>
      <c r="C2" s="381"/>
      <c r="D2" s="381"/>
      <c r="E2" s="38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</row>
    <row r="3" spans="1:29" ht="20.149999999999999" customHeight="1" thickBot="1" x14ac:dyDescent="0.4">
      <c r="A3" s="243"/>
      <c r="B3" s="242"/>
      <c r="C3" s="242"/>
      <c r="D3" s="242"/>
      <c r="E3" s="244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</row>
    <row r="4" spans="1:29" ht="20.149999999999999" customHeight="1" thickBot="1" x14ac:dyDescent="0.4">
      <c r="A4" s="245"/>
      <c r="B4" s="391" t="s">
        <v>82</v>
      </c>
      <c r="C4" s="392"/>
      <c r="D4" s="246" t="s">
        <v>81</v>
      </c>
      <c r="E4" s="247" t="s">
        <v>158</v>
      </c>
    </row>
    <row r="5" spans="1:29" ht="20.149999999999999" customHeight="1" thickBot="1" x14ac:dyDescent="0.4">
      <c r="A5" s="248"/>
      <c r="B5" s="249">
        <v>2018</v>
      </c>
      <c r="C5" s="250">
        <f>+B5+1</f>
        <v>2019</v>
      </c>
      <c r="D5" s="251">
        <f>+C5+1</f>
        <v>2020</v>
      </c>
      <c r="E5" s="251" t="s">
        <v>157</v>
      </c>
      <c r="G5" s="394" t="s">
        <v>545</v>
      </c>
      <c r="H5" s="395"/>
      <c r="I5" s="395"/>
      <c r="J5" s="396"/>
    </row>
    <row r="6" spans="1:29" ht="20.149999999999999" customHeight="1" x14ac:dyDescent="0.35">
      <c r="A6" s="243"/>
      <c r="B6" s="252"/>
      <c r="C6" s="253"/>
      <c r="D6" s="253"/>
      <c r="E6" s="254"/>
      <c r="G6" s="255" t="s">
        <v>526</v>
      </c>
      <c r="H6" s="256">
        <f>IFERROR(B10/'8.Income Satement'!C8,0)</f>
        <v>0</v>
      </c>
      <c r="I6" s="256">
        <f>IFERROR(C10/'8.Income Satement'!E8,0)</f>
        <v>0</v>
      </c>
      <c r="J6" s="257">
        <f>IFERROR(D10/'8.Income Satement'!F8,0)</f>
        <v>0</v>
      </c>
    </row>
    <row r="7" spans="1:29" ht="27" customHeight="1" x14ac:dyDescent="0.35">
      <c r="A7" s="243" t="s">
        <v>266</v>
      </c>
      <c r="B7" s="258"/>
      <c r="C7" s="258">
        <f>+B7</f>
        <v>0</v>
      </c>
      <c r="D7" s="258">
        <f>+C7</f>
        <v>0</v>
      </c>
      <c r="E7" s="259">
        <f>IFERROR((D7-C7)/C7,0)</f>
        <v>0</v>
      </c>
      <c r="F7" s="239"/>
      <c r="G7" s="255" t="s">
        <v>525</v>
      </c>
      <c r="H7" s="260">
        <f>IFERROR(B17/'8.Income Satement'!C8,0)</f>
        <v>0</v>
      </c>
      <c r="I7" s="260">
        <f>IFERROR(C17/'8.Income Satement'!E8,0)</f>
        <v>0</v>
      </c>
      <c r="J7" s="261">
        <f>IFERROR(D17/'8.Income Satement'!F8,0)</f>
        <v>0</v>
      </c>
      <c r="K7" s="239"/>
      <c r="L7" s="239"/>
      <c r="M7" s="239"/>
      <c r="N7" s="239"/>
    </row>
    <row r="8" spans="1:29" ht="27.75" customHeight="1" x14ac:dyDescent="0.35">
      <c r="A8" s="243" t="s">
        <v>265</v>
      </c>
      <c r="B8" s="258"/>
      <c r="C8" s="258">
        <f t="shared" ref="C8:C12" si="0">+B8</f>
        <v>0</v>
      </c>
      <c r="D8" s="258">
        <f t="shared" ref="D8:D11" si="1">+C8</f>
        <v>0</v>
      </c>
      <c r="E8" s="259">
        <f>IFERROR((D8-C8)/C8,0)</f>
        <v>0</v>
      </c>
      <c r="F8" s="239"/>
      <c r="G8" s="255" t="s">
        <v>95</v>
      </c>
      <c r="H8" s="260">
        <f>IFERROR('8.Income Satement'!C15/'8.Income Satement'!C8,0)</f>
        <v>0</v>
      </c>
      <c r="I8" s="260">
        <f>IFERROR('8.Income Satement'!E15/'8.Income Satement'!E8,0)</f>
        <v>0</v>
      </c>
      <c r="J8" s="261">
        <f>IFERROR('8.Income Satement'!E15/'8.Income Satement'!F8,0)</f>
        <v>0</v>
      </c>
      <c r="K8" s="239"/>
      <c r="L8" s="239"/>
      <c r="M8" s="239"/>
      <c r="N8" s="239"/>
    </row>
    <row r="9" spans="1:29" ht="20.149999999999999" customHeight="1" x14ac:dyDescent="0.35">
      <c r="A9" s="243" t="s">
        <v>79</v>
      </c>
      <c r="B9" s="258"/>
      <c r="C9" s="258">
        <f>+B9</f>
        <v>0</v>
      </c>
      <c r="D9" s="258"/>
      <c r="E9" s="259">
        <f t="shared" ref="E9:E20" si="2">IFERROR((D9-C9)/C9,0)</f>
        <v>0</v>
      </c>
      <c r="F9" s="239"/>
      <c r="G9" s="255" t="s">
        <v>84</v>
      </c>
      <c r="H9" s="260">
        <f>IFERROR('8.Income Satement'!C37/'8.Income Satement'!C8,0)</f>
        <v>0</v>
      </c>
      <c r="I9" s="260">
        <f>IFERROR('8.Income Satement'!E37/'8.Income Satement'!E8,0)</f>
        <v>0</v>
      </c>
      <c r="J9" s="261">
        <f>IFERROR('8.Income Satement'!F37/'8.Income Satement'!F8,0)</f>
        <v>0</v>
      </c>
      <c r="K9" s="239"/>
      <c r="L9" s="239"/>
      <c r="M9" s="239"/>
      <c r="N9" s="239"/>
    </row>
    <row r="10" spans="1:29" ht="20.149999999999999" customHeight="1" x14ac:dyDescent="0.35">
      <c r="A10" s="243" t="s">
        <v>78</v>
      </c>
      <c r="B10" s="258"/>
      <c r="C10" s="258"/>
      <c r="D10" s="258"/>
      <c r="E10" s="259">
        <f t="shared" si="2"/>
        <v>0</v>
      </c>
      <c r="F10" s="239"/>
      <c r="G10" s="255" t="s">
        <v>527</v>
      </c>
      <c r="H10" s="260"/>
      <c r="I10" s="260">
        <f>IFERROR('8.Income Satement'!E8/'8.Income Satement'!C8,0)-1</f>
        <v>-1</v>
      </c>
      <c r="J10" s="261">
        <f>IFERROR('8.Income Satement'!F8/'8.Income Satement'!E8,0)-1</f>
        <v>-1</v>
      </c>
      <c r="K10" s="239"/>
      <c r="L10" s="239"/>
      <c r="M10" s="239"/>
      <c r="N10" s="239"/>
    </row>
    <row r="11" spans="1:29" ht="20.149999999999999" customHeight="1" x14ac:dyDescent="0.35">
      <c r="A11" s="243" t="s">
        <v>518</v>
      </c>
      <c r="B11" s="258"/>
      <c r="C11" s="258"/>
      <c r="D11" s="258">
        <f t="shared" si="1"/>
        <v>0</v>
      </c>
      <c r="E11" s="259">
        <f t="shared" si="2"/>
        <v>0</v>
      </c>
      <c r="F11" s="239"/>
      <c r="G11" s="255" t="s">
        <v>528</v>
      </c>
      <c r="H11" s="260"/>
      <c r="I11" s="260">
        <f>IFERROR('8.Income Satement'!E32/'8.Income Satement'!C32,0)-1</f>
        <v>-1</v>
      </c>
      <c r="J11" s="261">
        <f>IFERROR('8.Income Satement'!F32/'8.Income Satement'!E32,0)-1</f>
        <v>-1</v>
      </c>
      <c r="K11" s="239"/>
      <c r="L11" s="239"/>
      <c r="M11" s="239"/>
      <c r="N11" s="239"/>
    </row>
    <row r="12" spans="1:29" ht="20.149999999999999" customHeight="1" x14ac:dyDescent="0.35">
      <c r="A12" s="243" t="s">
        <v>77</v>
      </c>
      <c r="B12" s="258"/>
      <c r="C12" s="258">
        <f t="shared" si="0"/>
        <v>0</v>
      </c>
      <c r="D12" s="258"/>
      <c r="E12" s="259">
        <f t="shared" si="2"/>
        <v>0</v>
      </c>
      <c r="F12" s="239"/>
      <c r="G12" s="255" t="s">
        <v>529</v>
      </c>
      <c r="H12" s="260"/>
      <c r="I12" s="260">
        <f>IFERROR('8.Income Satement'!E37/'8.Income Satement'!C37,0)-1</f>
        <v>-1</v>
      </c>
      <c r="J12" s="261">
        <f>IFERROR('8.Income Satement'!F37/'8.Income Satement'!E37,0)-1</f>
        <v>-1</v>
      </c>
      <c r="K12" s="239"/>
      <c r="L12" s="239"/>
      <c r="M12" s="239"/>
      <c r="N12" s="239"/>
    </row>
    <row r="13" spans="1:29" ht="20.149999999999999" customHeight="1" x14ac:dyDescent="0.35">
      <c r="A13" s="243" t="s">
        <v>76</v>
      </c>
      <c r="B13" s="258">
        <f>+'8.Income Satement'!C43</f>
        <v>0</v>
      </c>
      <c r="C13" s="258">
        <f>+'8.Income Satement'!E43</f>
        <v>0</v>
      </c>
      <c r="D13" s="258">
        <f>+'8.Income Satement'!F43</f>
        <v>0</v>
      </c>
      <c r="E13" s="259">
        <f t="shared" si="2"/>
        <v>0</v>
      </c>
      <c r="F13" s="239"/>
      <c r="G13" s="255" t="s">
        <v>530</v>
      </c>
      <c r="H13" s="260"/>
      <c r="I13" s="260">
        <f>IFERROR(+C24/B24-1,)</f>
        <v>0</v>
      </c>
      <c r="J13" s="261">
        <f>IFERROR(+D24/C24-1,)</f>
        <v>0</v>
      </c>
      <c r="K13" s="239"/>
      <c r="L13" s="239"/>
      <c r="M13" s="239"/>
      <c r="N13" s="239"/>
    </row>
    <row r="14" spans="1:29" ht="20.149999999999999" customHeight="1" x14ac:dyDescent="0.35">
      <c r="A14" s="262" t="s">
        <v>75</v>
      </c>
      <c r="B14" s="263">
        <f>SUM(B7:B13)</f>
        <v>0</v>
      </c>
      <c r="C14" s="264">
        <f>SUM(C7:C13)</f>
        <v>0</v>
      </c>
      <c r="D14" s="264">
        <f>SUM(D7:D13)</f>
        <v>0</v>
      </c>
      <c r="E14" s="259">
        <f t="shared" si="2"/>
        <v>0</v>
      </c>
      <c r="F14" s="239"/>
      <c r="G14" s="255" t="s">
        <v>535</v>
      </c>
      <c r="H14" s="260"/>
      <c r="I14" s="265">
        <f>+'8.Income Satement'!E15-'8.Income Satement'!C15</f>
        <v>0</v>
      </c>
      <c r="J14" s="266">
        <f>+'8.Income Satement'!F15-'8.Income Satement'!E15</f>
        <v>0</v>
      </c>
      <c r="K14" s="239"/>
      <c r="L14" s="239"/>
      <c r="M14" s="239"/>
      <c r="N14" s="239"/>
    </row>
    <row r="15" spans="1:29" ht="20.149999999999999" customHeight="1" x14ac:dyDescent="0.35">
      <c r="A15" s="243"/>
      <c r="B15" s="258"/>
      <c r="C15" s="267"/>
      <c r="D15" s="267"/>
      <c r="E15" s="259">
        <f t="shared" si="2"/>
        <v>0</v>
      </c>
      <c r="F15" s="239"/>
      <c r="G15" s="255" t="s">
        <v>536</v>
      </c>
      <c r="H15" s="260"/>
      <c r="I15" s="265">
        <f>+'8.Income Satement'!E32-'8.Income Satement'!C32</f>
        <v>0</v>
      </c>
      <c r="J15" s="266">
        <f>+'8.Income Satement'!F32-'8.Income Satement'!E32</f>
        <v>0</v>
      </c>
      <c r="K15" s="239"/>
      <c r="L15" s="239"/>
      <c r="M15" s="239"/>
      <c r="N15" s="239"/>
    </row>
    <row r="16" spans="1:29" ht="20.149999999999999" customHeight="1" x14ac:dyDescent="0.35">
      <c r="A16" s="243" t="s">
        <v>74</v>
      </c>
      <c r="B16" s="258"/>
      <c r="C16" s="267">
        <v>0</v>
      </c>
      <c r="D16" s="267"/>
      <c r="E16" s="259">
        <f t="shared" si="2"/>
        <v>0</v>
      </c>
      <c r="F16" s="239"/>
      <c r="G16" s="255" t="s">
        <v>537</v>
      </c>
      <c r="H16" s="260"/>
      <c r="I16" s="265">
        <f>+C22-B22</f>
        <v>0</v>
      </c>
      <c r="J16" s="266">
        <f>+D22-C22</f>
        <v>0</v>
      </c>
      <c r="K16" s="239"/>
      <c r="L16" s="239"/>
      <c r="M16" s="239"/>
      <c r="N16" s="239"/>
    </row>
    <row r="17" spans="1:14" ht="20.149999999999999" customHeight="1" x14ac:dyDescent="0.35">
      <c r="A17" s="243" t="s">
        <v>73</v>
      </c>
      <c r="B17" s="258"/>
      <c r="C17" s="267"/>
      <c r="D17" s="267">
        <f>+C17</f>
        <v>0</v>
      </c>
      <c r="E17" s="259">
        <f t="shared" si="2"/>
        <v>0</v>
      </c>
      <c r="F17" s="239"/>
      <c r="G17" s="255" t="s">
        <v>538</v>
      </c>
      <c r="H17" s="260"/>
      <c r="I17" s="265">
        <f>+'7.Personal Expenses'!G22-'7.Personal Expenses'!F22</f>
        <v>0</v>
      </c>
      <c r="J17" s="266">
        <f>+'7.Personal Expenses'!H22-'7.Personal Expenses'!G22</f>
        <v>0</v>
      </c>
      <c r="K17" s="239"/>
      <c r="L17" s="239"/>
      <c r="M17" s="239"/>
      <c r="N17" s="239"/>
    </row>
    <row r="18" spans="1:14" ht="20.149999999999999" customHeight="1" x14ac:dyDescent="0.35">
      <c r="A18" s="243" t="s">
        <v>72</v>
      </c>
      <c r="B18" s="258"/>
      <c r="C18" s="267">
        <v>0</v>
      </c>
      <c r="D18" s="267"/>
      <c r="E18" s="259">
        <f t="shared" si="2"/>
        <v>0</v>
      </c>
      <c r="F18" s="239"/>
      <c r="G18" s="255" t="s">
        <v>539</v>
      </c>
      <c r="H18" s="260">
        <f>IFERROR(B22/B25,0)</f>
        <v>0</v>
      </c>
      <c r="I18" s="265">
        <f>+C25-B25</f>
        <v>0</v>
      </c>
      <c r="J18" s="266">
        <f>+D25-C25</f>
        <v>0</v>
      </c>
      <c r="K18" s="239"/>
      <c r="L18" s="239"/>
      <c r="M18" s="239"/>
      <c r="N18" s="239"/>
    </row>
    <row r="19" spans="1:14" ht="20.149999999999999" customHeight="1" thickBot="1" x14ac:dyDescent="0.4">
      <c r="A19" s="262" t="s">
        <v>71</v>
      </c>
      <c r="B19" s="263">
        <f>SUM(B16:B18)</f>
        <v>0</v>
      </c>
      <c r="C19" s="263">
        <f t="shared" ref="C19:D19" si="3">SUM(C16:C18)</f>
        <v>0</v>
      </c>
      <c r="D19" s="263">
        <f t="shared" si="3"/>
        <v>0</v>
      </c>
      <c r="E19" s="259">
        <f t="shared" si="2"/>
        <v>0</v>
      </c>
      <c r="F19" s="239"/>
      <c r="G19" s="268" t="s">
        <v>531</v>
      </c>
      <c r="H19" s="269">
        <f>-IFERROR(B24/B22,0)</f>
        <v>0</v>
      </c>
      <c r="I19" s="269">
        <f>-IFERROR(C24/C22,0)</f>
        <v>0</v>
      </c>
      <c r="J19" s="270">
        <f>-IFERROR(D24/D22,0)</f>
        <v>0</v>
      </c>
      <c r="K19" s="239"/>
      <c r="L19" s="239"/>
      <c r="M19" s="239"/>
      <c r="N19" s="239"/>
    </row>
    <row r="20" spans="1:14" ht="20.149999999999999" customHeight="1" x14ac:dyDescent="0.35">
      <c r="A20" s="271" t="s">
        <v>264</v>
      </c>
      <c r="B20" s="258">
        <f>+B14-B19</f>
        <v>0</v>
      </c>
      <c r="C20" s="258">
        <f t="shared" ref="C20:D20" si="4">+C14-C19</f>
        <v>0</v>
      </c>
      <c r="D20" s="258">
        <f t="shared" si="4"/>
        <v>0</v>
      </c>
      <c r="E20" s="259">
        <f t="shared" si="2"/>
        <v>0</v>
      </c>
      <c r="F20" s="239"/>
      <c r="G20" s="239"/>
      <c r="H20" s="239"/>
      <c r="I20" s="239"/>
      <c r="J20" s="239"/>
      <c r="K20" s="239"/>
      <c r="L20" s="239"/>
      <c r="M20" s="239"/>
      <c r="N20" s="239"/>
    </row>
    <row r="21" spans="1:14" ht="20.149999999999999" customHeight="1" x14ac:dyDescent="0.35">
      <c r="A21" s="271" t="s">
        <v>70</v>
      </c>
      <c r="B21" s="258">
        <f>+B14-B19-B22-B24</f>
        <v>0</v>
      </c>
      <c r="C21" s="258">
        <f>+B25</f>
        <v>0</v>
      </c>
      <c r="D21" s="258">
        <f>+C25</f>
        <v>0</v>
      </c>
      <c r="E21" s="259">
        <v>0</v>
      </c>
      <c r="F21" s="239"/>
      <c r="G21" s="239"/>
      <c r="H21" s="239"/>
      <c r="I21" s="239"/>
      <c r="J21" s="239"/>
      <c r="K21" s="239"/>
      <c r="L21" s="239"/>
      <c r="M21" s="239"/>
      <c r="N21" s="239"/>
    </row>
    <row r="22" spans="1:14" ht="20.149999999999999" customHeight="1" x14ac:dyDescent="0.35">
      <c r="A22" s="271" t="s">
        <v>69</v>
      </c>
      <c r="B22" s="263">
        <f>'8.Income Satement'!C40</f>
        <v>0</v>
      </c>
      <c r="C22" s="264">
        <f>'8.Income Satement'!E40</f>
        <v>0</v>
      </c>
      <c r="D22" s="264">
        <f>+'8.Income Satement'!F40</f>
        <v>0</v>
      </c>
      <c r="E22" s="259">
        <f t="shared" ref="E22:E27" si="5">IFERROR((D22-C22)/C22,0)</f>
        <v>0</v>
      </c>
      <c r="F22" s="239"/>
      <c r="G22" s="239"/>
      <c r="H22" s="239"/>
      <c r="I22" s="239"/>
      <c r="J22" s="239"/>
      <c r="K22" s="239"/>
      <c r="L22" s="239"/>
      <c r="M22" s="239"/>
      <c r="N22" s="239"/>
    </row>
    <row r="23" spans="1:14" ht="20.149999999999999" customHeight="1" x14ac:dyDescent="0.35">
      <c r="A23" s="271" t="s">
        <v>68</v>
      </c>
      <c r="B23" s="258"/>
      <c r="C23" s="267"/>
      <c r="D23" s="267"/>
      <c r="E23" s="259">
        <f t="shared" si="5"/>
        <v>0</v>
      </c>
      <c r="F23" s="239"/>
      <c r="G23" s="239"/>
      <c r="H23" s="239"/>
      <c r="I23" s="239"/>
      <c r="J23" s="239"/>
      <c r="K23" s="239"/>
      <c r="L23" s="239"/>
      <c r="M23" s="239"/>
      <c r="N23" s="239"/>
    </row>
    <row r="24" spans="1:14" ht="20.149999999999999" customHeight="1" x14ac:dyDescent="0.35">
      <c r="A24" s="271" t="s">
        <v>67</v>
      </c>
      <c r="B24" s="258">
        <f>-'7.Personal Expenses'!F22</f>
        <v>0</v>
      </c>
      <c r="C24" s="258">
        <f>-'7.Personal Expenses'!G22</f>
        <v>0</v>
      </c>
      <c r="D24" s="267">
        <f>-'7.Personal Expenses'!H22</f>
        <v>0</v>
      </c>
      <c r="E24" s="259">
        <f t="shared" si="5"/>
        <v>0</v>
      </c>
      <c r="F24" s="239"/>
      <c r="G24" s="239"/>
      <c r="H24" s="239"/>
      <c r="I24" s="239"/>
      <c r="J24" s="239"/>
      <c r="K24" s="239"/>
      <c r="L24" s="239"/>
      <c r="M24" s="239"/>
      <c r="N24" s="239"/>
    </row>
    <row r="25" spans="1:14" ht="20.149999999999999" customHeight="1" x14ac:dyDescent="0.35">
      <c r="A25" s="262" t="s">
        <v>66</v>
      </c>
      <c r="B25" s="263">
        <f>+B21+B22+B24</f>
        <v>0</v>
      </c>
      <c r="C25" s="264">
        <f>+C21+C22+C24</f>
        <v>0</v>
      </c>
      <c r="D25" s="264">
        <f>+D21+D22+D24</f>
        <v>0</v>
      </c>
      <c r="E25" s="259">
        <f t="shared" si="5"/>
        <v>0</v>
      </c>
      <c r="F25" s="239"/>
      <c r="G25" s="239"/>
      <c r="H25" s="239"/>
      <c r="I25" s="239"/>
      <c r="J25" s="239"/>
      <c r="K25" s="239"/>
      <c r="L25" s="239"/>
      <c r="M25" s="239"/>
      <c r="N25" s="239"/>
    </row>
    <row r="26" spans="1:14" ht="20.149999999999999" customHeight="1" x14ac:dyDescent="0.35">
      <c r="A26" s="243"/>
      <c r="B26" s="258"/>
      <c r="C26" s="267"/>
      <c r="D26" s="267"/>
      <c r="E26" s="259">
        <f t="shared" si="5"/>
        <v>0</v>
      </c>
      <c r="F26" s="239"/>
      <c r="G26" s="239"/>
      <c r="H26" s="239"/>
      <c r="I26" s="239"/>
      <c r="J26" s="239"/>
      <c r="K26" s="239"/>
      <c r="L26" s="239"/>
      <c r="M26" s="239"/>
      <c r="N26" s="239"/>
    </row>
    <row r="27" spans="1:14" ht="20.149999999999999" customHeight="1" x14ac:dyDescent="0.35">
      <c r="A27" s="262" t="s">
        <v>65</v>
      </c>
      <c r="B27" s="263">
        <f>+B19+B25</f>
        <v>0</v>
      </c>
      <c r="C27" s="264">
        <f>+C19+C25</f>
        <v>0</v>
      </c>
      <c r="D27" s="264">
        <f>+D19+D25</f>
        <v>0</v>
      </c>
      <c r="E27" s="259">
        <f t="shared" si="5"/>
        <v>0</v>
      </c>
      <c r="F27" s="239"/>
      <c r="G27" s="239"/>
      <c r="H27" s="239"/>
      <c r="I27" s="239"/>
      <c r="J27" s="239"/>
      <c r="K27" s="239"/>
      <c r="L27" s="239"/>
      <c r="M27" s="239"/>
      <c r="N27" s="239"/>
    </row>
    <row r="28" spans="1:14" ht="20.149999999999999" customHeight="1" thickBot="1" x14ac:dyDescent="0.4">
      <c r="A28" s="272"/>
      <c r="B28" s="273">
        <f>+B14-B27</f>
        <v>0</v>
      </c>
      <c r="C28" s="273">
        <f>+C14-C27</f>
        <v>0</v>
      </c>
      <c r="D28" s="273">
        <f>+D14-D27</f>
        <v>0</v>
      </c>
      <c r="E28" s="274"/>
      <c r="F28" s="239"/>
      <c r="G28" s="239"/>
    </row>
    <row r="29" spans="1:14" ht="20.149999999999999" customHeight="1" x14ac:dyDescent="0.35">
      <c r="D29" s="276"/>
      <c r="E29" s="277"/>
      <c r="F29" s="239"/>
      <c r="G29" s="239"/>
    </row>
    <row r="30" spans="1:14" ht="20.149999999999999" customHeight="1" x14ac:dyDescent="0.35">
      <c r="E30" s="277"/>
      <c r="F30" s="239"/>
      <c r="G30" s="239"/>
    </row>
    <row r="31" spans="1:14" ht="20.149999999999999" customHeight="1" x14ac:dyDescent="0.35">
      <c r="E31" s="277"/>
      <c r="F31" s="278"/>
      <c r="G31" s="278"/>
    </row>
    <row r="32" spans="1:14" ht="20.149999999999999" customHeight="1" x14ac:dyDescent="0.35">
      <c r="E32" s="277"/>
      <c r="F32" s="278"/>
      <c r="G32" s="278"/>
    </row>
    <row r="33" spans="5:7" ht="20.149999999999999" customHeight="1" x14ac:dyDescent="0.35">
      <c r="E33" s="277"/>
      <c r="F33" s="278"/>
      <c r="G33" s="278"/>
    </row>
    <row r="34" spans="5:7" ht="20.149999999999999" customHeight="1" x14ac:dyDescent="0.35">
      <c r="E34" s="277"/>
      <c r="F34" s="278"/>
      <c r="G34" s="278"/>
    </row>
    <row r="40" spans="5:7" ht="20.149999999999999" customHeight="1" x14ac:dyDescent="0.35">
      <c r="E40" s="279"/>
    </row>
  </sheetData>
  <mergeCells count="4">
    <mergeCell ref="B4:C4"/>
    <mergeCell ref="A2:E2"/>
    <mergeCell ref="B1:E1"/>
    <mergeCell ref="G5:J5"/>
  </mergeCells>
  <pageMargins left="1.1811023622047201" right="0.43307086614173201" top="0.74803149606299202" bottom="0.74803149606299202" header="0.31496062992126" footer="0.31496062992126"/>
  <pageSetup paperSize="9" scale="8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4"/>
  <sheetViews>
    <sheetView workbookViewId="0">
      <pane xSplit="1" ySplit="5" topLeftCell="C6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defaultColWidth="9.1796875" defaultRowHeight="30" customHeight="1" x14ac:dyDescent="0.35"/>
  <cols>
    <col min="1" max="1" width="45" style="194" customWidth="1"/>
    <col min="2" max="2" width="9.1796875" style="152" hidden="1" customWidth="1"/>
    <col min="3" max="3" width="13.453125" style="152" customWidth="1"/>
    <col min="4" max="4" width="17.7265625" style="239" customWidth="1"/>
    <col min="5" max="5" width="10" style="152" customWidth="1"/>
    <col min="6" max="6" width="9.1796875" style="152"/>
    <col min="7" max="7" width="12" style="152" customWidth="1"/>
    <col min="8" max="15" width="9.1796875" style="152"/>
    <col min="16" max="16" width="10.453125" style="152" customWidth="1"/>
    <col min="17" max="17" width="14.26953125" style="152" customWidth="1"/>
    <col min="18" max="16384" width="9.1796875" style="194"/>
  </cols>
  <sheetData>
    <row r="1" spans="1:18" ht="30" customHeight="1" thickBot="1" x14ac:dyDescent="0.4">
      <c r="A1" s="234" t="s">
        <v>540</v>
      </c>
      <c r="B1" s="234">
        <f>+'9.Balance Sheet'!B1:F13</f>
        <v>0</v>
      </c>
      <c r="C1" s="462">
        <f>+'7.Personal Expenses'!B1:H1</f>
        <v>0</v>
      </c>
      <c r="D1" s="462"/>
      <c r="E1" s="462"/>
      <c r="F1" s="242"/>
      <c r="G1" s="242"/>
    </row>
    <row r="2" spans="1:18" ht="30" customHeight="1" thickBot="1" x14ac:dyDescent="0.4">
      <c r="A2" s="370" t="s">
        <v>175</v>
      </c>
      <c r="B2" s="371"/>
      <c r="C2" s="371"/>
      <c r="D2" s="371"/>
      <c r="E2" s="37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</row>
    <row r="3" spans="1:18" ht="30" customHeight="1" thickBot="1" x14ac:dyDescent="0.4">
      <c r="A3" s="463"/>
      <c r="B3" s="242"/>
      <c r="C3" s="242"/>
      <c r="D3" s="280"/>
      <c r="E3" s="244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</row>
    <row r="4" spans="1:18" ht="30" customHeight="1" thickBot="1" x14ac:dyDescent="0.4">
      <c r="A4" s="464"/>
      <c r="B4" s="465" t="s">
        <v>246</v>
      </c>
      <c r="C4" s="466"/>
      <c r="D4" s="467" t="s">
        <v>81</v>
      </c>
      <c r="E4" s="247" t="s">
        <v>158</v>
      </c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</row>
    <row r="5" spans="1:18" ht="30" customHeight="1" thickBot="1" x14ac:dyDescent="0.4">
      <c r="A5" s="463"/>
      <c r="B5" s="468" t="s">
        <v>80</v>
      </c>
      <c r="C5" s="469">
        <f>+'7.Personal Expenses'!G4</f>
        <v>2019</v>
      </c>
      <c r="D5" s="470">
        <f>+'7.Personal Expenses'!H4</f>
        <v>2020</v>
      </c>
      <c r="E5" s="247" t="s">
        <v>157</v>
      </c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</row>
    <row r="6" spans="1:18" ht="30" customHeight="1" thickBot="1" x14ac:dyDescent="0.4">
      <c r="A6" s="463"/>
      <c r="B6" s="471"/>
      <c r="C6" s="242"/>
      <c r="D6" s="472"/>
      <c r="E6" s="473"/>
    </row>
    <row r="7" spans="1:18" ht="30" customHeight="1" x14ac:dyDescent="0.35">
      <c r="A7" s="301" t="s">
        <v>174</v>
      </c>
      <c r="B7" s="474"/>
      <c r="C7" s="475">
        <f>+'8.Income Satement'!E8+'9.Balance Sheet'!B10-'9.Balance Sheet'!C10</f>
        <v>0</v>
      </c>
      <c r="D7" s="475">
        <f>+'8.Income Satement'!F8+'9.Balance Sheet'!C10-'9.Balance Sheet'!D10</f>
        <v>0</v>
      </c>
      <c r="E7" s="476">
        <f t="shared" ref="E7:E15" si="0">IFERROR((D7-C7)/C7,0)</f>
        <v>0</v>
      </c>
      <c r="G7" s="300"/>
    </row>
    <row r="8" spans="1:18" ht="30" customHeight="1" x14ac:dyDescent="0.35">
      <c r="A8" s="301" t="s">
        <v>173</v>
      </c>
      <c r="B8" s="477"/>
      <c r="C8" s="258">
        <f>-('8.Income Satement'!E14-'9.Balance Sheet'!B9+'9.Balance Sheet'!C9)-('9.Balance Sheet'!B17-'9.Balance Sheet'!C17)</f>
        <v>0</v>
      </c>
      <c r="D8" s="258">
        <f>-('8.Income Satement'!F14-'9.Balance Sheet'!C9+'9.Balance Sheet'!D9)-('9.Balance Sheet'!C17-'9.Balance Sheet'!D17)</f>
        <v>0</v>
      </c>
      <c r="E8" s="259">
        <f t="shared" si="0"/>
        <v>0</v>
      </c>
      <c r="G8" s="300"/>
    </row>
    <row r="9" spans="1:18" ht="30" customHeight="1" x14ac:dyDescent="0.35">
      <c r="A9" s="301" t="s">
        <v>110</v>
      </c>
      <c r="B9" s="477"/>
      <c r="C9" s="258">
        <f>-'8.Income Satement'!E32</f>
        <v>0</v>
      </c>
      <c r="D9" s="258">
        <f>-'8.Income Satement'!F32</f>
        <v>0</v>
      </c>
      <c r="E9" s="259">
        <f t="shared" si="0"/>
        <v>0</v>
      </c>
    </row>
    <row r="10" spans="1:18" ht="30" customHeight="1" x14ac:dyDescent="0.35">
      <c r="A10" s="301" t="s">
        <v>613</v>
      </c>
      <c r="B10" s="477"/>
      <c r="C10" s="258">
        <f>-'8.Income Satement'!E36</f>
        <v>0</v>
      </c>
      <c r="D10" s="258">
        <f>-'8.Income Satement'!F36</f>
        <v>0</v>
      </c>
      <c r="E10" s="259">
        <f t="shared" si="0"/>
        <v>0</v>
      </c>
    </row>
    <row r="11" spans="1:18" ht="30" customHeight="1" x14ac:dyDescent="0.35">
      <c r="A11" s="301" t="s">
        <v>172</v>
      </c>
      <c r="B11" s="477"/>
      <c r="C11" s="478"/>
      <c r="D11" s="478"/>
      <c r="E11" s="259">
        <f t="shared" si="0"/>
        <v>0</v>
      </c>
    </row>
    <row r="12" spans="1:18" ht="30" customHeight="1" x14ac:dyDescent="0.35">
      <c r="A12" s="301" t="s">
        <v>171</v>
      </c>
      <c r="B12" s="477"/>
      <c r="C12" s="258">
        <f>'9.Balance Sheet'!C16-'9.Balance Sheet'!B16-C11</f>
        <v>0</v>
      </c>
      <c r="D12" s="258">
        <f>'9.Balance Sheet'!D16-'9.Balance Sheet'!C16-D11</f>
        <v>0</v>
      </c>
      <c r="E12" s="259">
        <f t="shared" si="0"/>
        <v>0</v>
      </c>
    </row>
    <row r="13" spans="1:18" ht="30" customHeight="1" x14ac:dyDescent="0.35">
      <c r="A13" s="301" t="s">
        <v>109</v>
      </c>
      <c r="B13" s="477"/>
      <c r="C13" s="258">
        <f>+'9.Balance Sheet'!B7-'9.Balance Sheet'!C7+'9.Balance Sheet'!B8-'9.Balance Sheet'!C8</f>
        <v>0</v>
      </c>
      <c r="D13" s="258">
        <f>+'9.Balance Sheet'!C7-'9.Balance Sheet'!D7+'9.Balance Sheet'!C8-'9.Balance Sheet'!D8</f>
        <v>0</v>
      </c>
      <c r="E13" s="259">
        <f t="shared" si="0"/>
        <v>0</v>
      </c>
    </row>
    <row r="14" spans="1:18" ht="30" customHeight="1" x14ac:dyDescent="0.35">
      <c r="A14" s="301" t="s">
        <v>108</v>
      </c>
      <c r="B14" s="477"/>
      <c r="C14" s="258">
        <f>+'9.Balance Sheet'!C23</f>
        <v>0</v>
      </c>
      <c r="D14" s="258">
        <f>+'9.Balance Sheet'!D23</f>
        <v>0</v>
      </c>
      <c r="E14" s="259">
        <f t="shared" si="0"/>
        <v>0</v>
      </c>
    </row>
    <row r="15" spans="1:18" ht="30" customHeight="1" x14ac:dyDescent="0.35">
      <c r="A15" s="301" t="s">
        <v>107</v>
      </c>
      <c r="B15" s="477"/>
      <c r="C15" s="258">
        <f>+'9.Balance Sheet'!C24</f>
        <v>0</v>
      </c>
      <c r="D15" s="258">
        <f>+'9.Balance Sheet'!D24</f>
        <v>0</v>
      </c>
      <c r="E15" s="259">
        <f t="shared" si="0"/>
        <v>0</v>
      </c>
    </row>
    <row r="16" spans="1:18" ht="30" customHeight="1" x14ac:dyDescent="0.35">
      <c r="A16" s="301" t="s">
        <v>255</v>
      </c>
      <c r="B16" s="477"/>
      <c r="C16" s="258">
        <f>+'8.Income Satement'!E39</f>
        <v>0</v>
      </c>
      <c r="D16" s="258">
        <f>+'8.Income Satement'!F39</f>
        <v>0</v>
      </c>
      <c r="E16" s="259"/>
    </row>
    <row r="17" spans="1:18" ht="30" customHeight="1" x14ac:dyDescent="0.35">
      <c r="A17" s="301" t="s">
        <v>106</v>
      </c>
      <c r="B17" s="477"/>
      <c r="C17" s="258">
        <f>-'9.Balance Sheet'!C11-'9.Balance Sheet'!C12+'9.Balance Sheet'!B11+'9.Balance Sheet'!B12</f>
        <v>0</v>
      </c>
      <c r="D17" s="258">
        <f>-'9.Balance Sheet'!D11-'9.Balance Sheet'!D12+'9.Balance Sheet'!C11+'9.Balance Sheet'!C12</f>
        <v>0</v>
      </c>
      <c r="E17" s="259">
        <f>IFERROR((D17-C18)/C18,0)</f>
        <v>0</v>
      </c>
    </row>
    <row r="18" spans="1:18" ht="30" customHeight="1" x14ac:dyDescent="0.35">
      <c r="A18" s="301" t="s">
        <v>105</v>
      </c>
      <c r="B18" s="477"/>
      <c r="C18" s="258">
        <f>+'9.Balance Sheet'!C18-'9.Balance Sheet'!B18</f>
        <v>0</v>
      </c>
      <c r="D18" s="258">
        <f>+'9.Balance Sheet'!D18-'9.Balance Sheet'!C18</f>
        <v>0</v>
      </c>
      <c r="E18" s="259">
        <f>IFERROR((D18-#REF!)/#REF!,0)</f>
        <v>0</v>
      </c>
    </row>
    <row r="19" spans="1:18" ht="30" customHeight="1" x14ac:dyDescent="0.35">
      <c r="A19" s="311" t="s">
        <v>104</v>
      </c>
      <c r="B19" s="479"/>
      <c r="C19" s="263">
        <f>SUM(C7:C18)</f>
        <v>0</v>
      </c>
      <c r="D19" s="263">
        <f>SUM(D7:D18)</f>
        <v>0</v>
      </c>
      <c r="E19" s="259">
        <f>IFERROR((D19-C19)/C19,0)</f>
        <v>0</v>
      </c>
    </row>
    <row r="20" spans="1:18" s="152" customFormat="1" ht="30" customHeight="1" x14ac:dyDescent="0.35">
      <c r="A20" s="301"/>
      <c r="B20" s="477"/>
      <c r="C20" s="258"/>
      <c r="D20" s="258"/>
      <c r="E20" s="259">
        <f>IFERROR((D20-C20)/C20,0)</f>
        <v>0</v>
      </c>
      <c r="R20" s="194"/>
    </row>
    <row r="21" spans="1:18" s="152" customFormat="1" ht="30" customHeight="1" x14ac:dyDescent="0.35">
      <c r="A21" s="301" t="s">
        <v>103</v>
      </c>
      <c r="B21" s="477"/>
      <c r="C21" s="258">
        <f>+'9.Balance Sheet'!B13</f>
        <v>0</v>
      </c>
      <c r="D21" s="258">
        <f>+'9.Balance Sheet'!C13</f>
        <v>0</v>
      </c>
      <c r="E21" s="259">
        <f>IFERROR((D21-C21)/C21,0)</f>
        <v>0</v>
      </c>
      <c r="R21" s="194"/>
    </row>
    <row r="22" spans="1:18" s="152" customFormat="1" ht="30" customHeight="1" x14ac:dyDescent="0.35">
      <c r="A22" s="311" t="s">
        <v>102</v>
      </c>
      <c r="B22" s="479"/>
      <c r="C22" s="263">
        <f>+C19+C21</f>
        <v>0</v>
      </c>
      <c r="D22" s="263">
        <f>+D19+D21</f>
        <v>0</v>
      </c>
      <c r="E22" s="259"/>
      <c r="R22" s="194"/>
    </row>
    <row r="23" spans="1:18" s="152" customFormat="1" ht="30" customHeight="1" thickBot="1" x14ac:dyDescent="0.4">
      <c r="A23" s="291"/>
      <c r="B23" s="480"/>
      <c r="C23" s="481">
        <f>+'9.Balance Sheet'!C13</f>
        <v>0</v>
      </c>
      <c r="D23" s="481">
        <f>+'9.Balance Sheet'!D13</f>
        <v>0</v>
      </c>
      <c r="E23" s="325">
        <f>IFERROR((D23-C23)/C23,0)</f>
        <v>0</v>
      </c>
      <c r="R23" s="194"/>
    </row>
    <row r="24" spans="1:18" s="152" customFormat="1" ht="30" customHeight="1" x14ac:dyDescent="0.35">
      <c r="A24" s="194"/>
      <c r="C24" s="239">
        <f>+C22-C23</f>
        <v>0</v>
      </c>
      <c r="D24" s="239">
        <f>+D22-D23</f>
        <v>0</v>
      </c>
      <c r="R24" s="194"/>
    </row>
  </sheetData>
  <mergeCells count="3">
    <mergeCell ref="A2:E2"/>
    <mergeCell ref="B4:C4"/>
    <mergeCell ref="C1:E1"/>
  </mergeCells>
  <pageMargins left="1.2" right="0.45" top="0.75" bottom="0.75" header="0.3" footer="0.3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35"/>
  <sheetViews>
    <sheetView zoomScale="115" zoomScaleNormal="115" workbookViewId="0">
      <selection activeCell="C13" sqref="C13:D13"/>
    </sheetView>
  </sheetViews>
  <sheetFormatPr defaultColWidth="8.81640625" defaultRowHeight="30" customHeight="1" x14ac:dyDescent="0.45"/>
  <cols>
    <col min="1" max="1" width="8.81640625" style="10"/>
    <col min="2" max="2" width="5.81640625" style="10" customWidth="1"/>
    <col min="3" max="3" width="15.453125" style="10" customWidth="1"/>
    <col min="4" max="4" width="21.453125" style="10" customWidth="1"/>
    <col min="5" max="5" width="45.1796875" style="10" customWidth="1"/>
    <col min="6" max="6" width="16.453125" style="10" customWidth="1"/>
    <col min="7" max="7" width="20.54296875" style="10" customWidth="1"/>
    <col min="8" max="8" width="18" style="10" customWidth="1"/>
    <col min="9" max="9" width="5.7265625" style="10" customWidth="1"/>
    <col min="10" max="16384" width="8.81640625" style="10"/>
  </cols>
  <sheetData>
    <row r="1" spans="2:9" ht="30" customHeight="1" thickBot="1" x14ac:dyDescent="0.5"/>
    <row r="2" spans="2:9" ht="30" customHeight="1" thickBot="1" x14ac:dyDescent="0.85">
      <c r="B2" s="62"/>
      <c r="C2" s="410" t="s">
        <v>233</v>
      </c>
      <c r="D2" s="411"/>
      <c r="E2" s="411"/>
      <c r="F2" s="411"/>
      <c r="G2" s="411"/>
      <c r="H2" s="412"/>
      <c r="I2" s="60"/>
    </row>
    <row r="3" spans="2:9" ht="30" customHeight="1" thickBot="1" x14ac:dyDescent="0.5">
      <c r="B3" s="46"/>
      <c r="C3" s="61"/>
      <c r="D3" s="61"/>
      <c r="E3" s="61"/>
      <c r="F3" s="61"/>
      <c r="G3" s="61"/>
      <c r="H3" s="61"/>
      <c r="I3" s="44"/>
    </row>
    <row r="4" spans="2:9" ht="30" customHeight="1" thickBot="1" x14ac:dyDescent="0.6">
      <c r="B4" s="46"/>
      <c r="C4" s="405" t="s">
        <v>154</v>
      </c>
      <c r="D4" s="406"/>
      <c r="E4" s="406"/>
      <c r="F4" s="406"/>
      <c r="G4" s="406"/>
      <c r="H4" s="407"/>
      <c r="I4" s="44"/>
    </row>
    <row r="5" spans="2:9" ht="30" customHeight="1" thickBot="1" x14ac:dyDescent="0.5">
      <c r="B5" s="46"/>
      <c r="C5" s="45"/>
      <c r="D5" s="45"/>
      <c r="E5" s="45"/>
      <c r="F5" s="45"/>
      <c r="G5" s="45"/>
      <c r="H5" s="45"/>
      <c r="I5" s="44"/>
    </row>
    <row r="6" spans="2:9" ht="30" customHeight="1" thickBot="1" x14ac:dyDescent="0.5">
      <c r="B6" s="46"/>
      <c r="C6" s="69" t="s">
        <v>145</v>
      </c>
      <c r="D6" s="53"/>
      <c r="E6" s="45"/>
      <c r="F6" s="69" t="s">
        <v>591</v>
      </c>
      <c r="G6" s="54"/>
      <c r="H6" s="53"/>
      <c r="I6" s="44"/>
    </row>
    <row r="7" spans="2:9" ht="30" customHeight="1" thickBot="1" x14ac:dyDescent="0.5">
      <c r="B7" s="46"/>
      <c r="C7" s="45"/>
      <c r="D7" s="45"/>
      <c r="E7" s="45"/>
      <c r="F7" s="45"/>
      <c r="G7" s="45"/>
      <c r="H7" s="45"/>
      <c r="I7" s="44"/>
    </row>
    <row r="8" spans="2:9" ht="30" customHeight="1" thickBot="1" x14ac:dyDescent="0.5">
      <c r="B8" s="46"/>
      <c r="C8" s="69" t="s">
        <v>137</v>
      </c>
      <c r="D8" s="54"/>
      <c r="E8" s="54"/>
      <c r="F8" s="54"/>
      <c r="G8" s="54"/>
      <c r="H8" s="53"/>
      <c r="I8" s="44"/>
    </row>
    <row r="9" spans="2:9" ht="30" customHeight="1" thickBot="1" x14ac:dyDescent="0.5">
      <c r="B9" s="46"/>
      <c r="C9" s="45"/>
      <c r="D9" s="45"/>
      <c r="E9" s="45"/>
      <c r="F9" s="45"/>
      <c r="G9" s="45"/>
      <c r="H9" s="45"/>
      <c r="I9" s="44"/>
    </row>
    <row r="10" spans="2:9" ht="30" customHeight="1" thickBot="1" x14ac:dyDescent="0.5">
      <c r="B10" s="46"/>
      <c r="C10" s="69" t="s">
        <v>144</v>
      </c>
      <c r="D10" s="56"/>
      <c r="E10" s="45"/>
      <c r="F10" s="69" t="s">
        <v>143</v>
      </c>
      <c r="G10" s="59"/>
      <c r="H10" s="58"/>
      <c r="I10" s="44"/>
    </row>
    <row r="11" spans="2:9" ht="30" customHeight="1" thickBot="1" x14ac:dyDescent="0.5">
      <c r="B11" s="46"/>
      <c r="C11" s="45"/>
      <c r="D11" s="45"/>
      <c r="E11" s="45"/>
      <c r="F11" s="45"/>
      <c r="G11" s="45"/>
      <c r="H11" s="45"/>
      <c r="I11" s="44"/>
    </row>
    <row r="12" spans="2:9" ht="30" customHeight="1" thickBot="1" x14ac:dyDescent="0.5">
      <c r="B12" s="46"/>
      <c r="C12" s="55" t="s">
        <v>608</v>
      </c>
      <c r="D12" s="207"/>
      <c r="E12" s="231"/>
      <c r="F12" s="413" t="s">
        <v>609</v>
      </c>
      <c r="G12" s="413"/>
      <c r="H12" s="414"/>
      <c r="I12" s="44"/>
    </row>
    <row r="13" spans="2:9" ht="30" customHeight="1" thickBot="1" x14ac:dyDescent="0.5">
      <c r="B13" s="46"/>
      <c r="C13" s="408" t="s">
        <v>142</v>
      </c>
      <c r="D13" s="409"/>
      <c r="E13" s="232"/>
      <c r="F13" s="54"/>
      <c r="G13" s="57"/>
      <c r="H13" s="56"/>
      <c r="I13" s="44"/>
    </row>
    <row r="14" spans="2:9" ht="30" customHeight="1" x14ac:dyDescent="0.45">
      <c r="B14" s="46"/>
      <c r="C14" s="45" t="s">
        <v>155</v>
      </c>
      <c r="D14" s="45"/>
      <c r="E14" s="45"/>
      <c r="F14" s="45"/>
      <c r="G14" s="45"/>
      <c r="H14" s="45"/>
      <c r="I14" s="44"/>
    </row>
    <row r="15" spans="2:9" ht="30" customHeight="1" thickBot="1" x14ac:dyDescent="0.5">
      <c r="B15" s="46"/>
      <c r="C15" s="45"/>
      <c r="D15" s="45"/>
      <c r="E15" s="45"/>
      <c r="F15" s="45"/>
      <c r="G15" s="45"/>
      <c r="H15" s="45"/>
      <c r="I15" s="44"/>
    </row>
    <row r="16" spans="2:9" ht="30" customHeight="1" thickBot="1" x14ac:dyDescent="0.5">
      <c r="B16" s="46"/>
      <c r="C16" s="55" t="s">
        <v>141</v>
      </c>
      <c r="D16" s="54"/>
      <c r="E16" s="53"/>
      <c r="F16" s="55" t="s">
        <v>140</v>
      </c>
      <c r="G16" s="54"/>
      <c r="H16" s="53"/>
      <c r="I16" s="44"/>
    </row>
    <row r="17" spans="2:9" ht="30" customHeight="1" x14ac:dyDescent="0.45">
      <c r="B17" s="46"/>
      <c r="C17" s="45"/>
      <c r="D17" s="45"/>
      <c r="E17" s="45"/>
      <c r="F17" s="45"/>
      <c r="G17" s="45"/>
      <c r="H17" s="45"/>
      <c r="I17" s="44"/>
    </row>
    <row r="18" spans="2:9" s="6" customFormat="1" ht="30" customHeight="1" x14ac:dyDescent="0.45">
      <c r="B18" s="52"/>
      <c r="C18" s="51" t="s">
        <v>139</v>
      </c>
      <c r="D18" s="51" t="s">
        <v>138</v>
      </c>
      <c r="E18" s="51" t="s">
        <v>137</v>
      </c>
      <c r="F18" s="51" t="s">
        <v>136</v>
      </c>
      <c r="G18" s="51" t="s">
        <v>135</v>
      </c>
      <c r="H18" s="51" t="s">
        <v>134</v>
      </c>
      <c r="I18" s="50"/>
    </row>
    <row r="19" spans="2:9" ht="40" customHeight="1" x14ac:dyDescent="0.45">
      <c r="B19" s="46"/>
      <c r="C19" s="49">
        <v>1</v>
      </c>
      <c r="D19" s="48"/>
      <c r="E19" s="48"/>
      <c r="F19" s="48"/>
      <c r="G19" s="48"/>
      <c r="H19" s="48"/>
      <c r="I19" s="44"/>
    </row>
    <row r="20" spans="2:9" ht="40" customHeight="1" x14ac:dyDescent="0.45">
      <c r="B20" s="46"/>
      <c r="C20" s="49">
        <f t="shared" ref="C20:C28" si="0">+C19+1</f>
        <v>2</v>
      </c>
      <c r="D20" s="48"/>
      <c r="E20" s="48"/>
      <c r="F20" s="48"/>
      <c r="G20" s="48"/>
      <c r="H20" s="48"/>
      <c r="I20" s="44"/>
    </row>
    <row r="21" spans="2:9" ht="40" customHeight="1" x14ac:dyDescent="0.45">
      <c r="B21" s="46"/>
      <c r="C21" s="49">
        <f t="shared" si="0"/>
        <v>3</v>
      </c>
      <c r="D21" s="48"/>
      <c r="E21" s="48"/>
      <c r="F21" s="48"/>
      <c r="G21" s="48"/>
      <c r="H21" s="48"/>
      <c r="I21" s="44"/>
    </row>
    <row r="22" spans="2:9" ht="40" customHeight="1" x14ac:dyDescent="0.45">
      <c r="B22" s="46"/>
      <c r="C22" s="49">
        <f t="shared" si="0"/>
        <v>4</v>
      </c>
      <c r="D22" s="48"/>
      <c r="E22" s="48"/>
      <c r="F22" s="48"/>
      <c r="G22" s="48"/>
      <c r="H22" s="48"/>
      <c r="I22" s="44"/>
    </row>
    <row r="23" spans="2:9" ht="40" customHeight="1" x14ac:dyDescent="0.45">
      <c r="B23" s="46"/>
      <c r="C23" s="49">
        <f t="shared" si="0"/>
        <v>5</v>
      </c>
      <c r="D23" s="48"/>
      <c r="E23" s="48"/>
      <c r="F23" s="48"/>
      <c r="G23" s="48"/>
      <c r="H23" s="48"/>
      <c r="I23" s="44"/>
    </row>
    <row r="24" spans="2:9" ht="40" customHeight="1" x14ac:dyDescent="0.45">
      <c r="B24" s="46"/>
      <c r="C24" s="49">
        <f t="shared" si="0"/>
        <v>6</v>
      </c>
      <c r="D24" s="48"/>
      <c r="E24" s="48"/>
      <c r="F24" s="48"/>
      <c r="G24" s="48"/>
      <c r="H24" s="48"/>
      <c r="I24" s="44"/>
    </row>
    <row r="25" spans="2:9" ht="40" customHeight="1" x14ac:dyDescent="0.45">
      <c r="B25" s="46"/>
      <c r="C25" s="49">
        <f t="shared" si="0"/>
        <v>7</v>
      </c>
      <c r="D25" s="48"/>
      <c r="E25" s="48"/>
      <c r="F25" s="48"/>
      <c r="G25" s="48"/>
      <c r="H25" s="48"/>
      <c r="I25" s="44"/>
    </row>
    <row r="26" spans="2:9" ht="40" customHeight="1" x14ac:dyDescent="0.45">
      <c r="B26" s="46"/>
      <c r="C26" s="49">
        <f t="shared" si="0"/>
        <v>8</v>
      </c>
      <c r="D26" s="48"/>
      <c r="E26" s="48"/>
      <c r="F26" s="48"/>
      <c r="G26" s="48"/>
      <c r="H26" s="48"/>
      <c r="I26" s="44"/>
    </row>
    <row r="27" spans="2:9" ht="40" customHeight="1" x14ac:dyDescent="0.45">
      <c r="B27" s="46"/>
      <c r="C27" s="49">
        <f t="shared" si="0"/>
        <v>9</v>
      </c>
      <c r="D27" s="48"/>
      <c r="E27" s="48"/>
      <c r="F27" s="48"/>
      <c r="G27" s="48"/>
      <c r="H27" s="48"/>
      <c r="I27" s="44"/>
    </row>
    <row r="28" spans="2:9" ht="40" customHeight="1" x14ac:dyDescent="0.45">
      <c r="B28" s="46"/>
      <c r="C28" s="49">
        <f t="shared" si="0"/>
        <v>10</v>
      </c>
      <c r="D28" s="48"/>
      <c r="E28" s="48"/>
      <c r="F28" s="48"/>
      <c r="G28" s="48"/>
      <c r="H28" s="48"/>
      <c r="I28" s="44"/>
    </row>
    <row r="29" spans="2:9" s="6" customFormat="1" ht="30" customHeight="1" x14ac:dyDescent="0.45">
      <c r="B29" s="52"/>
      <c r="C29" s="153"/>
      <c r="D29" s="153"/>
      <c r="E29" s="154" t="s">
        <v>505</v>
      </c>
      <c r="F29" s="154"/>
      <c r="G29" s="48"/>
      <c r="H29" s="48"/>
      <c r="I29" s="50"/>
    </row>
    <row r="30" spans="2:9" ht="30" customHeight="1" x14ac:dyDescent="0.45">
      <c r="B30" s="46"/>
      <c r="C30" s="47" t="s">
        <v>133</v>
      </c>
      <c r="D30" s="45"/>
      <c r="E30" s="45"/>
      <c r="F30" s="45"/>
      <c r="G30" s="45"/>
      <c r="H30" s="45"/>
      <c r="I30" s="44"/>
    </row>
    <row r="31" spans="2:9" ht="30" customHeight="1" x14ac:dyDescent="0.55000000000000004">
      <c r="B31" s="46"/>
      <c r="C31" s="47" t="s">
        <v>156</v>
      </c>
      <c r="D31" s="45"/>
      <c r="E31" s="45"/>
      <c r="F31" s="45"/>
      <c r="G31" s="45"/>
      <c r="H31" s="45"/>
      <c r="I31" s="44"/>
    </row>
    <row r="32" spans="2:9" ht="30" customHeight="1" thickBot="1" x14ac:dyDescent="0.5">
      <c r="B32" s="46"/>
      <c r="C32" s="45"/>
      <c r="D32" s="45"/>
      <c r="E32" s="45"/>
      <c r="F32" s="45"/>
      <c r="G32" s="45"/>
      <c r="H32" s="45"/>
      <c r="I32" s="44"/>
    </row>
    <row r="33" spans="1:9" ht="30" customHeight="1" x14ac:dyDescent="0.45">
      <c r="B33" s="46"/>
      <c r="C33" s="397" t="s">
        <v>132</v>
      </c>
      <c r="D33" s="398"/>
      <c r="E33" s="45"/>
      <c r="F33" s="401" t="s">
        <v>131</v>
      </c>
      <c r="G33" s="402"/>
      <c r="H33" s="45"/>
      <c r="I33" s="44"/>
    </row>
    <row r="34" spans="1:9" ht="30" customHeight="1" thickBot="1" x14ac:dyDescent="0.5">
      <c r="B34" s="46"/>
      <c r="C34" s="399"/>
      <c r="D34" s="400"/>
      <c r="E34" s="45"/>
      <c r="F34" s="403"/>
      <c r="G34" s="404"/>
      <c r="H34" s="45"/>
      <c r="I34" s="44"/>
    </row>
    <row r="35" spans="1:9" ht="30" customHeight="1" thickBot="1" x14ac:dyDescent="0.5">
      <c r="A35" s="10">
        <v>7</v>
      </c>
      <c r="B35" s="43"/>
      <c r="C35" s="42"/>
      <c r="D35" s="42"/>
      <c r="E35" s="42"/>
      <c r="F35" s="42"/>
      <c r="G35" s="42"/>
      <c r="H35" s="42"/>
      <c r="I35" s="41"/>
    </row>
  </sheetData>
  <mergeCells count="6">
    <mergeCell ref="C33:D34"/>
    <mergeCell ref="F33:G34"/>
    <mergeCell ref="C4:H4"/>
    <mergeCell ref="C13:D13"/>
    <mergeCell ref="C2:H2"/>
    <mergeCell ref="F12:H12"/>
  </mergeCells>
  <pageMargins left="0.39370078740157483" right="0.39370078740157483" top="0.59055118110236227" bottom="0.39370078740157483" header="0.31496062992125984" footer="0.31496062992125984"/>
  <pageSetup scale="6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516"/>
  <sheetViews>
    <sheetView topLeftCell="C147" zoomScaleNormal="100" zoomScaleSheetLayoutView="100" workbookViewId="0">
      <selection activeCell="B1" sqref="B1:U168"/>
    </sheetView>
  </sheetViews>
  <sheetFormatPr defaultColWidth="9.1796875" defaultRowHeight="30" customHeight="1" x14ac:dyDescent="0.35"/>
  <cols>
    <col min="1" max="1" width="4.1796875" style="92" customWidth="1"/>
    <col min="2" max="3" width="3.7265625" style="92" customWidth="1"/>
    <col min="4" max="4" width="4.453125" style="92" customWidth="1"/>
    <col min="5" max="6" width="6" style="92" customWidth="1"/>
    <col min="7" max="10" width="9.1796875" style="92"/>
    <col min="11" max="11" width="15.26953125" style="92" customWidth="1"/>
    <col min="12" max="14" width="4.7265625" style="92" customWidth="1"/>
    <col min="15" max="15" width="2.26953125" style="92" customWidth="1"/>
    <col min="16" max="16" width="10.7265625" style="92" customWidth="1"/>
    <col min="17" max="17" width="15.26953125" style="92" customWidth="1"/>
    <col min="18" max="18" width="7" style="92" customWidth="1"/>
    <col min="19" max="19" width="16.81640625" style="92" customWidth="1"/>
    <col min="20" max="20" width="22.54296875" style="92" customWidth="1"/>
    <col min="21" max="21" width="4.54296875" style="92" customWidth="1"/>
    <col min="22" max="16384" width="9.1796875" style="92"/>
  </cols>
  <sheetData>
    <row r="1" spans="1:21" ht="30" customHeight="1" x14ac:dyDescent="0.35">
      <c r="S1" s="415" t="s">
        <v>271</v>
      </c>
      <c r="T1" s="415"/>
      <c r="U1" s="415"/>
    </row>
    <row r="2" spans="1:21" ht="30" customHeight="1" x14ac:dyDescent="0.35">
      <c r="B2" s="416" t="s">
        <v>245</v>
      </c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</row>
    <row r="3" spans="1:21" ht="30" customHeight="1" x14ac:dyDescent="0.35">
      <c r="B3" s="417" t="s">
        <v>0</v>
      </c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</row>
    <row r="4" spans="1:21" ht="30" customHeight="1" x14ac:dyDescent="0.35">
      <c r="B4" s="418" t="s">
        <v>272</v>
      </c>
      <c r="C4" s="419"/>
      <c r="D4" s="419"/>
      <c r="E4" s="419"/>
      <c r="F4" s="419"/>
      <c r="G4" s="419"/>
      <c r="H4" s="419"/>
      <c r="I4" s="419"/>
      <c r="J4" s="419"/>
      <c r="K4" s="419"/>
      <c r="L4" s="419"/>
      <c r="M4" s="419"/>
      <c r="N4" s="419"/>
      <c r="O4" s="419"/>
      <c r="P4" s="419"/>
      <c r="Q4" s="419"/>
      <c r="R4" s="419"/>
      <c r="S4" s="419"/>
      <c r="T4" s="419"/>
      <c r="U4" s="420"/>
    </row>
    <row r="5" spans="1:21" ht="18" customHeight="1" x14ac:dyDescent="0.4">
      <c r="B5" s="99"/>
      <c r="C5" s="99"/>
      <c r="D5" s="100"/>
      <c r="E5" s="100"/>
      <c r="F5" s="100"/>
      <c r="G5" s="100"/>
      <c r="H5" s="100"/>
      <c r="I5" s="100"/>
      <c r="J5" s="99"/>
      <c r="K5" s="99"/>
      <c r="L5" s="99"/>
      <c r="M5" s="99"/>
      <c r="N5" s="99"/>
      <c r="O5" s="99"/>
      <c r="P5" s="99"/>
      <c r="Q5" s="99"/>
      <c r="R5" s="99"/>
    </row>
    <row r="6" spans="1:21" ht="30" customHeight="1" x14ac:dyDescent="0.35">
      <c r="A6" s="101"/>
      <c r="B6" s="201" t="s">
        <v>572</v>
      </c>
      <c r="C6" s="201"/>
      <c r="D6" s="201"/>
      <c r="E6" s="201"/>
      <c r="F6" s="201"/>
      <c r="G6" s="132"/>
      <c r="H6" s="132" t="s">
        <v>571</v>
      </c>
      <c r="I6" s="132"/>
      <c r="J6" s="132"/>
      <c r="K6" s="132"/>
      <c r="L6" s="132"/>
      <c r="M6" s="132" t="s">
        <v>573</v>
      </c>
      <c r="N6" s="7"/>
      <c r="O6" s="7"/>
      <c r="P6" s="7"/>
      <c r="Q6" s="7"/>
      <c r="R6" s="7"/>
      <c r="S6" s="132" t="s">
        <v>574</v>
      </c>
      <c r="T6" s="7"/>
      <c r="U6" s="103"/>
    </row>
    <row r="7" spans="1:21" ht="15" customHeight="1" x14ac:dyDescent="0.35">
      <c r="A7" s="101"/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01"/>
    </row>
    <row r="8" spans="1:21" ht="30" customHeight="1" x14ac:dyDescent="0.35">
      <c r="A8" s="101"/>
      <c r="B8" s="132" t="s">
        <v>273</v>
      </c>
      <c r="C8" s="132"/>
      <c r="D8" s="201"/>
      <c r="E8" s="201"/>
      <c r="F8" s="202"/>
      <c r="G8" s="202"/>
      <c r="H8" s="202"/>
      <c r="I8" s="202"/>
      <c r="J8" s="202"/>
      <c r="K8" s="202"/>
      <c r="L8" s="132" t="s">
        <v>274</v>
      </c>
      <c r="M8" s="201"/>
      <c r="N8" s="202"/>
      <c r="O8" s="202"/>
      <c r="P8" s="203"/>
      <c r="Q8" s="201" t="s">
        <v>575</v>
      </c>
      <c r="R8" s="201"/>
      <c r="S8" s="201" t="s">
        <v>576</v>
      </c>
      <c r="T8" s="201"/>
      <c r="U8" s="103"/>
    </row>
    <row r="9" spans="1:21" ht="30" customHeight="1" x14ac:dyDescent="0.35">
      <c r="A9" s="101"/>
      <c r="B9" s="201" t="s">
        <v>570</v>
      </c>
      <c r="C9" s="132"/>
      <c r="D9" s="132"/>
      <c r="E9" s="132"/>
      <c r="F9" s="204"/>
      <c r="G9" s="202"/>
      <c r="H9" s="202"/>
      <c r="I9" s="202"/>
      <c r="J9" s="202"/>
      <c r="K9" s="202"/>
      <c r="L9" s="202"/>
      <c r="M9" s="202"/>
      <c r="N9" s="202"/>
      <c r="O9" s="202"/>
      <c r="P9" s="205"/>
      <c r="Q9" s="204"/>
      <c r="R9" s="202"/>
      <c r="S9" s="202"/>
      <c r="T9" s="202"/>
      <c r="U9" s="102"/>
    </row>
    <row r="10" spans="1:21" ht="30" customHeight="1" x14ac:dyDescent="0.35">
      <c r="A10" s="101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</row>
    <row r="11" spans="1:21" ht="30" customHeight="1" x14ac:dyDescent="0.35">
      <c r="A11" s="101"/>
      <c r="B11" s="421"/>
      <c r="C11" s="421"/>
      <c r="D11" s="422"/>
      <c r="E11" s="422"/>
      <c r="F11" s="422"/>
      <c r="G11" s="422"/>
      <c r="H11" s="422"/>
      <c r="I11" s="422"/>
      <c r="J11" s="422"/>
      <c r="K11" s="422"/>
      <c r="L11" s="423" t="s">
        <v>275</v>
      </c>
      <c r="M11" s="423" t="s">
        <v>276</v>
      </c>
      <c r="N11" s="423" t="s">
        <v>277</v>
      </c>
      <c r="O11" s="106"/>
      <c r="P11" s="421" t="s">
        <v>278</v>
      </c>
      <c r="Q11" s="422"/>
      <c r="R11" s="422"/>
      <c r="S11" s="422"/>
      <c r="T11" s="424"/>
      <c r="U11" s="424"/>
    </row>
    <row r="12" spans="1:21" ht="30" customHeight="1" x14ac:dyDescent="0.35">
      <c r="A12" s="101"/>
      <c r="B12" s="421"/>
      <c r="C12" s="421"/>
      <c r="D12" s="422"/>
      <c r="E12" s="422"/>
      <c r="F12" s="422"/>
      <c r="G12" s="422"/>
      <c r="H12" s="422"/>
      <c r="I12" s="422"/>
      <c r="J12" s="422"/>
      <c r="K12" s="422"/>
      <c r="L12" s="423"/>
      <c r="M12" s="423"/>
      <c r="N12" s="423"/>
      <c r="O12" s="107"/>
      <c r="P12" s="421"/>
      <c r="Q12" s="422"/>
      <c r="R12" s="422"/>
      <c r="S12" s="422"/>
      <c r="T12" s="424"/>
      <c r="U12" s="424"/>
    </row>
    <row r="13" spans="1:21" ht="30" customHeight="1" x14ac:dyDescent="0.35">
      <c r="A13" s="101"/>
      <c r="B13" s="421"/>
      <c r="C13" s="421"/>
      <c r="D13" s="422"/>
      <c r="E13" s="422"/>
      <c r="F13" s="422"/>
      <c r="G13" s="422"/>
      <c r="H13" s="422"/>
      <c r="I13" s="422"/>
      <c r="J13" s="422"/>
      <c r="K13" s="422"/>
      <c r="L13" s="423"/>
      <c r="M13" s="423"/>
      <c r="N13" s="423"/>
      <c r="O13" s="107"/>
      <c r="P13" s="421"/>
      <c r="Q13" s="422"/>
      <c r="R13" s="422"/>
      <c r="S13" s="422"/>
      <c r="T13" s="424"/>
      <c r="U13" s="424"/>
    </row>
    <row r="14" spans="1:21" ht="30" customHeight="1" x14ac:dyDescent="0.35">
      <c r="A14" s="101"/>
      <c r="B14" s="421"/>
      <c r="C14" s="421"/>
      <c r="D14" s="422"/>
      <c r="E14" s="422"/>
      <c r="F14" s="422"/>
      <c r="G14" s="422"/>
      <c r="H14" s="422"/>
      <c r="I14" s="422"/>
      <c r="J14" s="422"/>
      <c r="K14" s="422"/>
      <c r="L14" s="423"/>
      <c r="M14" s="423"/>
      <c r="N14" s="423"/>
      <c r="O14" s="108"/>
      <c r="P14" s="421"/>
      <c r="Q14" s="422"/>
      <c r="R14" s="422"/>
      <c r="S14" s="422"/>
      <c r="T14" s="424"/>
      <c r="U14" s="424"/>
    </row>
    <row r="15" spans="1:21" s="99" customFormat="1" ht="25" customHeight="1" x14ac:dyDescent="0.4">
      <c r="B15" s="109" t="s">
        <v>279</v>
      </c>
      <c r="D15" s="110"/>
      <c r="E15" s="110"/>
      <c r="F15" s="110"/>
      <c r="G15" s="110"/>
      <c r="H15" s="110"/>
      <c r="I15" s="110"/>
      <c r="J15" s="110"/>
      <c r="K15" s="111"/>
      <c r="L15" s="425"/>
      <c r="M15" s="425"/>
      <c r="N15" s="428"/>
      <c r="O15" s="112"/>
      <c r="P15" s="110"/>
      <c r="Q15" s="110"/>
      <c r="R15" s="110"/>
      <c r="S15" s="110"/>
      <c r="T15" s="110"/>
      <c r="U15" s="110"/>
    </row>
    <row r="16" spans="1:21" s="99" customFormat="1" ht="25" customHeight="1" x14ac:dyDescent="0.65">
      <c r="B16" s="113" t="s">
        <v>280</v>
      </c>
      <c r="C16" s="114" t="s">
        <v>281</v>
      </c>
      <c r="D16" s="114"/>
      <c r="E16" s="114"/>
      <c r="F16" s="114"/>
      <c r="G16" s="114"/>
      <c r="H16" s="114"/>
      <c r="I16" s="114"/>
      <c r="J16" s="114"/>
      <c r="K16" s="115"/>
      <c r="L16" s="426"/>
      <c r="M16" s="426"/>
      <c r="N16" s="429"/>
      <c r="O16" s="116"/>
      <c r="P16" s="117"/>
      <c r="Q16" s="117"/>
      <c r="R16" s="117"/>
      <c r="S16" s="117"/>
      <c r="T16" s="117"/>
      <c r="U16" s="117"/>
    </row>
    <row r="17" spans="1:21" s="99" customFormat="1" ht="25" customHeight="1" x14ac:dyDescent="0.65">
      <c r="B17" s="113" t="s">
        <v>280</v>
      </c>
      <c r="C17" s="114" t="s">
        <v>282</v>
      </c>
      <c r="D17" s="114"/>
      <c r="E17" s="114"/>
      <c r="F17" s="114"/>
      <c r="G17" s="114"/>
      <c r="H17" s="114"/>
      <c r="I17" s="114"/>
      <c r="J17" s="114"/>
      <c r="K17" s="115"/>
      <c r="L17" s="426"/>
      <c r="M17" s="426"/>
      <c r="N17" s="429"/>
      <c r="O17" s="116"/>
      <c r="P17" s="100"/>
      <c r="Q17" s="100"/>
      <c r="R17" s="100"/>
      <c r="S17" s="100"/>
      <c r="T17" s="100"/>
      <c r="U17" s="100"/>
    </row>
    <row r="18" spans="1:21" s="99" customFormat="1" ht="25" customHeight="1" x14ac:dyDescent="0.65">
      <c r="B18" s="113"/>
      <c r="C18" s="114" t="s">
        <v>283</v>
      </c>
      <c r="D18" s="114"/>
      <c r="E18" s="114"/>
      <c r="F18" s="114"/>
      <c r="G18" s="114"/>
      <c r="H18" s="114"/>
      <c r="I18" s="114"/>
      <c r="J18" s="114"/>
      <c r="K18" s="115"/>
      <c r="L18" s="426"/>
      <c r="M18" s="426"/>
      <c r="N18" s="429"/>
      <c r="O18" s="116"/>
      <c r="P18" s="117"/>
      <c r="Q18" s="117"/>
      <c r="R18" s="117"/>
      <c r="S18" s="117"/>
      <c r="T18" s="117"/>
      <c r="U18" s="117"/>
    </row>
    <row r="19" spans="1:21" s="99" customFormat="1" ht="25" customHeight="1" x14ac:dyDescent="0.65">
      <c r="B19" s="113" t="s">
        <v>280</v>
      </c>
      <c r="C19" s="114" t="s">
        <v>284</v>
      </c>
      <c r="D19" s="114"/>
      <c r="E19" s="114"/>
      <c r="F19" s="114"/>
      <c r="G19" s="114"/>
      <c r="H19" s="114"/>
      <c r="I19" s="114"/>
      <c r="J19" s="114"/>
      <c r="K19" s="115"/>
      <c r="L19" s="426"/>
      <c r="M19" s="426"/>
      <c r="N19" s="429"/>
      <c r="O19" s="116"/>
      <c r="P19" s="100"/>
      <c r="Q19" s="100"/>
      <c r="R19" s="100"/>
      <c r="S19" s="100"/>
      <c r="T19" s="100"/>
      <c r="U19" s="100"/>
    </row>
    <row r="20" spans="1:21" s="99" customFormat="1" ht="25" customHeight="1" x14ac:dyDescent="0.65">
      <c r="B20" s="113"/>
      <c r="C20" s="114" t="s">
        <v>285</v>
      </c>
      <c r="D20" s="114"/>
      <c r="E20" s="114"/>
      <c r="F20" s="114"/>
      <c r="G20" s="114"/>
      <c r="H20" s="114"/>
      <c r="I20" s="114"/>
      <c r="J20" s="114"/>
      <c r="K20" s="115"/>
      <c r="L20" s="426"/>
      <c r="M20" s="426"/>
      <c r="N20" s="429"/>
      <c r="O20" s="116"/>
      <c r="P20" s="117"/>
      <c r="Q20" s="117"/>
      <c r="R20" s="117"/>
      <c r="S20" s="117"/>
      <c r="T20" s="117"/>
      <c r="U20" s="117"/>
    </row>
    <row r="21" spans="1:21" s="99" customFormat="1" ht="25" customHeight="1" x14ac:dyDescent="0.65">
      <c r="B21" s="113" t="s">
        <v>280</v>
      </c>
      <c r="C21" s="114" t="s">
        <v>286</v>
      </c>
      <c r="D21" s="114"/>
      <c r="E21" s="114"/>
      <c r="F21" s="114"/>
      <c r="G21" s="114"/>
      <c r="H21" s="114"/>
      <c r="I21" s="114"/>
      <c r="J21" s="114"/>
      <c r="K21" s="115"/>
      <c r="L21" s="426"/>
      <c r="M21" s="426"/>
      <c r="N21" s="429"/>
      <c r="O21" s="116"/>
      <c r="P21" s="100"/>
      <c r="Q21" s="100"/>
      <c r="R21" s="100"/>
      <c r="S21" s="100"/>
      <c r="T21" s="100"/>
      <c r="U21" s="100"/>
    </row>
    <row r="22" spans="1:21" s="99" customFormat="1" ht="25" customHeight="1" x14ac:dyDescent="0.65">
      <c r="B22" s="113" t="s">
        <v>280</v>
      </c>
      <c r="C22" s="114" t="s">
        <v>287</v>
      </c>
      <c r="D22" s="114"/>
      <c r="E22" s="114"/>
      <c r="F22" s="114"/>
      <c r="G22" s="114"/>
      <c r="H22" s="114"/>
      <c r="I22" s="114"/>
      <c r="J22" s="114"/>
      <c r="K22" s="115"/>
      <c r="L22" s="426"/>
      <c r="M22" s="426"/>
      <c r="N22" s="429"/>
      <c r="O22" s="116"/>
      <c r="P22" s="117"/>
      <c r="Q22" s="117"/>
      <c r="R22" s="117"/>
      <c r="S22" s="117"/>
      <c r="T22" s="117"/>
      <c r="U22" s="117"/>
    </row>
    <row r="23" spans="1:21" s="99" customFormat="1" ht="25" customHeight="1" x14ac:dyDescent="0.65">
      <c r="B23" s="113"/>
      <c r="C23" s="114" t="s">
        <v>288</v>
      </c>
      <c r="D23" s="114"/>
      <c r="E23" s="114"/>
      <c r="F23" s="114"/>
      <c r="G23" s="114"/>
      <c r="H23" s="114"/>
      <c r="I23" s="114"/>
      <c r="J23" s="114"/>
      <c r="K23" s="115"/>
      <c r="L23" s="426"/>
      <c r="M23" s="426"/>
      <c r="N23" s="429"/>
      <c r="O23" s="116"/>
      <c r="P23" s="117"/>
      <c r="Q23" s="117"/>
      <c r="R23" s="117"/>
      <c r="S23" s="117"/>
      <c r="T23" s="117"/>
      <c r="U23" s="117"/>
    </row>
    <row r="24" spans="1:21" s="99" customFormat="1" ht="25" customHeight="1" x14ac:dyDescent="0.65">
      <c r="B24" s="113" t="s">
        <v>280</v>
      </c>
      <c r="C24" s="114" t="s">
        <v>289</v>
      </c>
      <c r="D24" s="114"/>
      <c r="E24" s="114"/>
      <c r="F24" s="114"/>
      <c r="G24" s="114"/>
      <c r="H24" s="114"/>
      <c r="I24" s="114"/>
      <c r="J24" s="114"/>
      <c r="K24" s="115"/>
      <c r="L24" s="426"/>
      <c r="M24" s="426"/>
      <c r="N24" s="429"/>
      <c r="O24" s="116"/>
      <c r="P24" s="100"/>
      <c r="Q24" s="100"/>
      <c r="R24" s="100"/>
      <c r="S24" s="100"/>
      <c r="T24" s="100"/>
      <c r="U24" s="100"/>
    </row>
    <row r="25" spans="1:21" s="99" customFormat="1" ht="25" customHeight="1" x14ac:dyDescent="0.65">
      <c r="B25" s="113"/>
      <c r="C25" s="114" t="s">
        <v>290</v>
      </c>
      <c r="D25" s="114"/>
      <c r="E25" s="114"/>
      <c r="F25" s="114"/>
      <c r="G25" s="114"/>
      <c r="H25" s="114"/>
      <c r="I25" s="114"/>
      <c r="J25" s="114"/>
      <c r="K25" s="115"/>
      <c r="L25" s="426"/>
      <c r="M25" s="426"/>
      <c r="N25" s="429"/>
      <c r="O25" s="116"/>
      <c r="P25" s="117"/>
      <c r="Q25" s="117"/>
      <c r="R25" s="117"/>
      <c r="S25" s="117"/>
      <c r="T25" s="117"/>
      <c r="U25" s="117"/>
    </row>
    <row r="26" spans="1:21" s="99" customFormat="1" ht="25" customHeight="1" x14ac:dyDescent="0.65">
      <c r="B26" s="113"/>
      <c r="C26" s="118" t="s">
        <v>291</v>
      </c>
      <c r="D26" s="118"/>
      <c r="E26" s="118"/>
      <c r="F26" s="118"/>
      <c r="G26" s="118"/>
      <c r="H26" s="118"/>
      <c r="I26" s="118"/>
      <c r="J26" s="118"/>
      <c r="K26" s="119"/>
      <c r="L26" s="427"/>
      <c r="M26" s="427"/>
      <c r="N26" s="430"/>
      <c r="O26" s="120"/>
      <c r="P26" s="121"/>
      <c r="Q26" s="121"/>
      <c r="R26" s="121"/>
      <c r="S26" s="121"/>
      <c r="T26" s="121"/>
      <c r="U26" s="121"/>
    </row>
    <row r="27" spans="1:21" ht="25" customHeight="1" x14ac:dyDescent="0.4">
      <c r="A27" s="101"/>
      <c r="B27" s="122" t="s">
        <v>292</v>
      </c>
      <c r="D27" s="101"/>
      <c r="E27" s="101"/>
      <c r="F27" s="101"/>
      <c r="G27" s="101"/>
      <c r="H27" s="101"/>
      <c r="I27" s="101"/>
      <c r="J27" s="101"/>
      <c r="K27" s="101"/>
      <c r="L27" s="431"/>
      <c r="M27" s="431"/>
      <c r="N27" s="431"/>
      <c r="O27" s="101"/>
      <c r="P27" s="101"/>
      <c r="Q27" s="101"/>
      <c r="R27" s="101"/>
      <c r="S27" s="101"/>
      <c r="T27" s="101"/>
      <c r="U27" s="101"/>
    </row>
    <row r="28" spans="1:21" ht="25" customHeight="1" x14ac:dyDescent="0.65">
      <c r="A28" s="101"/>
      <c r="B28" s="113" t="s">
        <v>280</v>
      </c>
      <c r="C28" s="123" t="s">
        <v>293</v>
      </c>
      <c r="D28" s="101"/>
      <c r="E28" s="101"/>
      <c r="F28" s="101"/>
      <c r="G28" s="101"/>
      <c r="H28" s="101"/>
      <c r="I28" s="101"/>
      <c r="J28" s="101"/>
      <c r="K28" s="101"/>
      <c r="L28" s="432"/>
      <c r="M28" s="432"/>
      <c r="N28" s="432"/>
      <c r="O28" s="101"/>
      <c r="P28" s="105"/>
      <c r="Q28" s="105"/>
      <c r="R28" s="105"/>
      <c r="S28" s="105"/>
      <c r="T28" s="105"/>
      <c r="U28" s="105"/>
    </row>
    <row r="29" spans="1:21" ht="25" customHeight="1" x14ac:dyDescent="0.4">
      <c r="A29" s="101"/>
      <c r="C29" s="123" t="s">
        <v>294</v>
      </c>
      <c r="D29" s="101"/>
      <c r="E29" s="101"/>
      <c r="F29" s="101"/>
      <c r="G29" s="101"/>
      <c r="H29" s="101"/>
      <c r="I29" s="101"/>
      <c r="J29" s="101"/>
      <c r="K29" s="101"/>
      <c r="L29" s="432"/>
      <c r="M29" s="432"/>
      <c r="N29" s="432"/>
      <c r="O29" s="101"/>
      <c r="P29" s="105"/>
      <c r="Q29" s="105"/>
      <c r="R29" s="105"/>
      <c r="S29" s="105"/>
      <c r="T29" s="105"/>
      <c r="U29" s="105"/>
    </row>
    <row r="30" spans="1:21" ht="25" customHeight="1" x14ac:dyDescent="0.65">
      <c r="A30" s="101"/>
      <c r="B30" s="113" t="s">
        <v>280</v>
      </c>
      <c r="C30" s="123" t="s">
        <v>295</v>
      </c>
      <c r="D30" s="101"/>
      <c r="E30" s="101"/>
      <c r="F30" s="101"/>
      <c r="G30" s="101"/>
      <c r="H30" s="101"/>
      <c r="I30" s="101"/>
      <c r="J30" s="101"/>
      <c r="K30" s="101"/>
      <c r="L30" s="432"/>
      <c r="M30" s="432"/>
      <c r="N30" s="432"/>
      <c r="O30" s="101"/>
      <c r="P30" s="105"/>
      <c r="Q30" s="105"/>
      <c r="R30" s="105"/>
      <c r="S30" s="105"/>
      <c r="T30" s="105"/>
      <c r="U30" s="105"/>
    </row>
    <row r="31" spans="1:21" ht="25" customHeight="1" x14ac:dyDescent="0.4">
      <c r="A31" s="101"/>
      <c r="C31" s="123" t="s">
        <v>296</v>
      </c>
      <c r="D31" s="101"/>
      <c r="E31" s="101"/>
      <c r="F31" s="101"/>
      <c r="G31" s="101"/>
      <c r="H31" s="101"/>
      <c r="I31" s="101"/>
      <c r="J31" s="101"/>
      <c r="K31" s="101"/>
      <c r="L31" s="432"/>
      <c r="M31" s="432"/>
      <c r="N31" s="432"/>
      <c r="O31" s="101"/>
      <c r="P31" s="105"/>
      <c r="Q31" s="105"/>
      <c r="R31" s="105"/>
      <c r="S31" s="105"/>
      <c r="T31" s="105"/>
      <c r="U31" s="105"/>
    </row>
    <row r="32" spans="1:21" ht="25" customHeight="1" x14ac:dyDescent="0.65">
      <c r="A32" s="101"/>
      <c r="B32" s="113" t="s">
        <v>280</v>
      </c>
      <c r="C32" s="123" t="s">
        <v>297</v>
      </c>
      <c r="D32" s="101"/>
      <c r="E32" s="101"/>
      <c r="F32" s="101"/>
      <c r="G32" s="101"/>
      <c r="H32" s="101"/>
      <c r="I32" s="101"/>
      <c r="J32" s="101"/>
      <c r="K32" s="101"/>
      <c r="L32" s="432"/>
      <c r="M32" s="432"/>
      <c r="N32" s="432"/>
      <c r="O32" s="101"/>
      <c r="P32" s="105"/>
      <c r="Q32" s="105"/>
      <c r="R32" s="105"/>
      <c r="S32" s="105"/>
      <c r="T32" s="105"/>
      <c r="U32" s="105"/>
    </row>
    <row r="33" spans="1:21" ht="25" customHeight="1" x14ac:dyDescent="0.4">
      <c r="A33" s="101"/>
      <c r="C33" s="123" t="s">
        <v>298</v>
      </c>
      <c r="D33" s="101"/>
      <c r="E33" s="101"/>
      <c r="F33" s="101"/>
      <c r="G33" s="101"/>
      <c r="H33" s="101"/>
      <c r="I33" s="101"/>
      <c r="J33" s="101"/>
      <c r="K33" s="101"/>
      <c r="L33" s="432"/>
      <c r="M33" s="432"/>
      <c r="N33" s="432"/>
      <c r="O33" s="101"/>
      <c r="P33" s="105"/>
      <c r="Q33" s="105"/>
      <c r="R33" s="105"/>
      <c r="S33" s="105"/>
      <c r="T33" s="105"/>
      <c r="U33" s="105"/>
    </row>
    <row r="34" spans="1:21" ht="25" customHeight="1" x14ac:dyDescent="0.4">
      <c r="A34" s="101"/>
      <c r="C34" s="123" t="s">
        <v>299</v>
      </c>
      <c r="D34" s="101"/>
      <c r="E34" s="101"/>
      <c r="F34" s="101"/>
      <c r="G34" s="101"/>
      <c r="H34" s="101"/>
      <c r="I34" s="101"/>
      <c r="J34" s="101"/>
      <c r="K34" s="101"/>
      <c r="L34" s="432"/>
      <c r="M34" s="432"/>
      <c r="N34" s="432"/>
      <c r="O34" s="101"/>
      <c r="P34" s="105"/>
      <c r="Q34" s="105"/>
      <c r="R34" s="105"/>
      <c r="S34" s="105"/>
      <c r="T34" s="105"/>
      <c r="U34" s="105"/>
    </row>
    <row r="35" spans="1:21" ht="25" customHeight="1" x14ac:dyDescent="0.65">
      <c r="A35" s="101"/>
      <c r="B35" s="113" t="s">
        <v>280</v>
      </c>
      <c r="C35" s="123" t="s">
        <v>300</v>
      </c>
      <c r="D35" s="101"/>
      <c r="E35" s="101"/>
      <c r="F35" s="101"/>
      <c r="G35" s="101"/>
      <c r="H35" s="101"/>
      <c r="I35" s="101"/>
      <c r="J35" s="101"/>
      <c r="K35" s="101"/>
      <c r="L35" s="432"/>
      <c r="M35" s="432"/>
      <c r="N35" s="432"/>
      <c r="O35" s="101"/>
      <c r="P35" s="105"/>
      <c r="Q35" s="105"/>
      <c r="R35" s="105"/>
      <c r="S35" s="105"/>
      <c r="T35" s="105"/>
      <c r="U35" s="105"/>
    </row>
    <row r="36" spans="1:21" ht="25" customHeight="1" x14ac:dyDescent="0.65">
      <c r="A36" s="101"/>
      <c r="B36" s="113" t="s">
        <v>280</v>
      </c>
      <c r="C36" s="123" t="s">
        <v>301</v>
      </c>
      <c r="D36" s="101"/>
      <c r="E36" s="101"/>
      <c r="F36" s="101"/>
      <c r="G36" s="101"/>
      <c r="H36" s="101"/>
      <c r="I36" s="101"/>
      <c r="J36" s="101"/>
      <c r="K36" s="101"/>
      <c r="L36" s="432"/>
      <c r="M36" s="432"/>
      <c r="N36" s="432"/>
      <c r="O36" s="101"/>
      <c r="P36" s="105"/>
      <c r="Q36" s="105"/>
      <c r="R36" s="105"/>
      <c r="S36" s="105"/>
      <c r="T36" s="105"/>
      <c r="U36" s="105"/>
    </row>
    <row r="37" spans="1:21" ht="25" customHeight="1" x14ac:dyDescent="0.4">
      <c r="A37" s="101"/>
      <c r="C37" s="123" t="s">
        <v>302</v>
      </c>
      <c r="D37" s="101"/>
      <c r="E37" s="101"/>
      <c r="F37" s="101"/>
      <c r="G37" s="101"/>
      <c r="H37" s="101"/>
      <c r="I37" s="101"/>
      <c r="J37" s="101"/>
      <c r="K37" s="101"/>
      <c r="L37" s="432"/>
      <c r="M37" s="432"/>
      <c r="N37" s="432"/>
      <c r="O37" s="101"/>
      <c r="P37" s="105"/>
      <c r="Q37" s="105"/>
      <c r="R37" s="105"/>
      <c r="S37" s="105"/>
      <c r="T37" s="105"/>
      <c r="U37" s="105"/>
    </row>
    <row r="38" spans="1:21" ht="25" customHeight="1" x14ac:dyDescent="0.65">
      <c r="A38" s="101"/>
      <c r="B38" s="113" t="s">
        <v>280</v>
      </c>
      <c r="C38" s="123" t="s">
        <v>303</v>
      </c>
      <c r="D38" s="101"/>
      <c r="E38" s="101"/>
      <c r="F38" s="101"/>
      <c r="G38" s="101"/>
      <c r="H38" s="101"/>
      <c r="I38" s="101"/>
      <c r="J38" s="101"/>
      <c r="K38" s="101"/>
      <c r="L38" s="432"/>
      <c r="M38" s="432"/>
      <c r="N38" s="432"/>
      <c r="O38" s="101"/>
      <c r="P38" s="105"/>
      <c r="Q38" s="105"/>
      <c r="R38" s="105"/>
      <c r="S38" s="105"/>
      <c r="T38" s="105"/>
      <c r="U38" s="105"/>
    </row>
    <row r="39" spans="1:21" ht="25" customHeight="1" x14ac:dyDescent="0.4">
      <c r="A39" s="101"/>
      <c r="C39" s="123" t="s">
        <v>304</v>
      </c>
      <c r="D39" s="101"/>
      <c r="E39" s="101"/>
      <c r="F39" s="101"/>
      <c r="G39" s="101"/>
      <c r="H39" s="101"/>
      <c r="I39" s="101"/>
      <c r="J39" s="101"/>
      <c r="K39" s="101"/>
      <c r="L39" s="432"/>
      <c r="M39" s="432"/>
      <c r="N39" s="432"/>
      <c r="O39" s="101"/>
      <c r="P39" s="105"/>
      <c r="Q39" s="105"/>
      <c r="R39" s="105"/>
      <c r="S39" s="105"/>
      <c r="T39" s="105"/>
      <c r="U39" s="105"/>
    </row>
    <row r="40" spans="1:21" ht="25" customHeight="1" x14ac:dyDescent="0.65">
      <c r="A40" s="101"/>
      <c r="B40" s="113" t="s">
        <v>280</v>
      </c>
      <c r="C40" s="123" t="s">
        <v>305</v>
      </c>
      <c r="D40" s="101"/>
      <c r="E40" s="101"/>
      <c r="F40" s="101"/>
      <c r="G40" s="101"/>
      <c r="H40" s="101"/>
      <c r="I40" s="101"/>
      <c r="J40" s="101"/>
      <c r="K40" s="101"/>
      <c r="L40" s="432"/>
      <c r="M40" s="432"/>
      <c r="N40" s="432"/>
      <c r="O40" s="101"/>
      <c r="P40" s="105"/>
      <c r="Q40" s="105"/>
      <c r="R40" s="105"/>
      <c r="S40" s="105"/>
      <c r="T40" s="105"/>
      <c r="U40" s="105"/>
    </row>
    <row r="41" spans="1:21" ht="25" customHeight="1" x14ac:dyDescent="0.4">
      <c r="A41" s="101"/>
      <c r="C41" s="123" t="s">
        <v>306</v>
      </c>
      <c r="D41" s="101"/>
      <c r="E41" s="101"/>
      <c r="F41" s="101"/>
      <c r="G41" s="101"/>
      <c r="H41" s="101"/>
      <c r="I41" s="101"/>
      <c r="J41" s="101"/>
      <c r="K41" s="101"/>
      <c r="L41" s="432"/>
      <c r="M41" s="432"/>
      <c r="N41" s="432"/>
      <c r="O41" s="101"/>
      <c r="P41" s="105"/>
      <c r="Q41" s="105"/>
      <c r="R41" s="105"/>
      <c r="S41" s="105"/>
      <c r="T41" s="105"/>
      <c r="U41" s="105"/>
    </row>
    <row r="42" spans="1:21" ht="25" customHeight="1" x14ac:dyDescent="0.65">
      <c r="A42" s="101"/>
      <c r="B42" s="113" t="s">
        <v>280</v>
      </c>
      <c r="C42" s="123" t="s">
        <v>307</v>
      </c>
      <c r="D42" s="101"/>
      <c r="E42" s="101"/>
      <c r="F42" s="101"/>
      <c r="G42" s="101"/>
      <c r="H42" s="101"/>
      <c r="I42" s="101"/>
      <c r="J42" s="101"/>
      <c r="K42" s="101"/>
      <c r="L42" s="432"/>
      <c r="M42" s="432"/>
      <c r="N42" s="432"/>
      <c r="O42" s="101"/>
      <c r="P42" s="105"/>
      <c r="Q42" s="105"/>
      <c r="R42" s="105"/>
      <c r="S42" s="105"/>
      <c r="T42" s="105"/>
      <c r="U42" s="105"/>
    </row>
    <row r="43" spans="1:21" ht="25" customHeight="1" x14ac:dyDescent="0.4">
      <c r="A43" s="101"/>
      <c r="C43" s="118" t="s">
        <v>308</v>
      </c>
      <c r="D43" s="102"/>
      <c r="E43" s="102"/>
      <c r="F43" s="102"/>
      <c r="G43" s="102"/>
      <c r="H43" s="102"/>
      <c r="I43" s="102"/>
      <c r="J43" s="102"/>
      <c r="K43" s="124"/>
      <c r="L43" s="432"/>
      <c r="M43" s="432"/>
      <c r="N43" s="432"/>
      <c r="O43" s="125"/>
      <c r="P43" s="105"/>
      <c r="Q43" s="105"/>
      <c r="R43" s="105"/>
      <c r="S43" s="105"/>
      <c r="T43" s="105"/>
      <c r="U43" s="105"/>
    </row>
    <row r="44" spans="1:21" ht="25" customHeight="1" x14ac:dyDescent="0.4">
      <c r="A44" s="101"/>
      <c r="B44" s="109" t="s">
        <v>309</v>
      </c>
      <c r="C44" s="126"/>
      <c r="D44" s="127"/>
      <c r="E44" s="127"/>
      <c r="F44" s="127"/>
      <c r="G44" s="127"/>
      <c r="H44" s="127"/>
      <c r="I44" s="127"/>
      <c r="J44" s="127"/>
      <c r="K44" s="128"/>
      <c r="L44" s="432"/>
      <c r="M44" s="432"/>
      <c r="N44" s="432"/>
      <c r="O44" s="127"/>
      <c r="P44" s="127"/>
      <c r="Q44" s="127"/>
      <c r="R44" s="127"/>
      <c r="S44" s="127"/>
      <c r="T44" s="127"/>
      <c r="U44" s="127"/>
    </row>
    <row r="45" spans="1:21" ht="25" customHeight="1" x14ac:dyDescent="0.65">
      <c r="A45" s="101"/>
      <c r="B45" s="129" t="s">
        <v>280</v>
      </c>
      <c r="C45" s="114" t="s">
        <v>310</v>
      </c>
      <c r="D45" s="103"/>
      <c r="E45" s="103"/>
      <c r="F45" s="103"/>
      <c r="G45" s="103"/>
      <c r="H45" s="103"/>
      <c r="I45" s="103"/>
      <c r="J45" s="103"/>
      <c r="K45" s="130"/>
      <c r="L45" s="432"/>
      <c r="M45" s="432"/>
      <c r="N45" s="432"/>
      <c r="O45" s="103"/>
      <c r="P45" s="105"/>
      <c r="Q45" s="105"/>
      <c r="R45" s="105"/>
      <c r="S45" s="105"/>
      <c r="T45" s="105"/>
      <c r="U45" s="105"/>
    </row>
    <row r="46" spans="1:21" ht="25" customHeight="1" x14ac:dyDescent="0.4">
      <c r="A46" s="101"/>
      <c r="B46" s="104"/>
      <c r="C46" s="118" t="s">
        <v>311</v>
      </c>
      <c r="D46" s="102"/>
      <c r="E46" s="102"/>
      <c r="F46" s="102"/>
      <c r="G46" s="102"/>
      <c r="H46" s="102"/>
      <c r="I46" s="102"/>
      <c r="J46" s="102"/>
      <c r="K46" s="124"/>
      <c r="L46" s="432"/>
      <c r="M46" s="432"/>
      <c r="N46" s="432"/>
      <c r="O46" s="125"/>
      <c r="P46" s="105"/>
      <c r="Q46" s="105"/>
      <c r="R46" s="105"/>
      <c r="S46" s="105"/>
      <c r="T46" s="105"/>
      <c r="U46" s="105"/>
    </row>
    <row r="47" spans="1:21" ht="25" customHeight="1" x14ac:dyDescent="0.4">
      <c r="A47" s="101"/>
      <c r="C47" s="114" t="s">
        <v>312</v>
      </c>
      <c r="D47" s="103"/>
      <c r="E47" s="103"/>
      <c r="F47" s="103"/>
      <c r="G47" s="103"/>
      <c r="H47" s="103"/>
      <c r="I47" s="103"/>
      <c r="J47" s="103"/>
      <c r="K47" s="103"/>
      <c r="L47" s="131"/>
      <c r="M47" s="131"/>
      <c r="N47" s="131"/>
      <c r="O47" s="103"/>
      <c r="P47" s="105"/>
      <c r="Q47" s="105"/>
      <c r="R47" s="105"/>
      <c r="S47" s="105"/>
      <c r="T47" s="105"/>
      <c r="U47" s="105"/>
    </row>
    <row r="48" spans="1:21" ht="25" customHeight="1" x14ac:dyDescent="0.4">
      <c r="A48" s="101"/>
      <c r="B48" s="132" t="s">
        <v>313</v>
      </c>
      <c r="C48" s="114"/>
      <c r="D48" s="103"/>
      <c r="E48" s="103"/>
      <c r="F48" s="103"/>
      <c r="G48" s="103"/>
      <c r="H48" s="103"/>
      <c r="I48" s="103"/>
      <c r="J48" s="103"/>
      <c r="K48" s="103"/>
      <c r="L48" s="131"/>
      <c r="M48" s="131"/>
      <c r="N48" s="131"/>
      <c r="O48" s="103"/>
      <c r="P48" s="105"/>
      <c r="Q48" s="105"/>
      <c r="R48" s="105"/>
      <c r="S48" s="105"/>
      <c r="T48" s="105"/>
      <c r="U48" s="105"/>
    </row>
    <row r="49" spans="1:21" ht="25" customHeight="1" x14ac:dyDescent="0.65">
      <c r="A49" s="101"/>
      <c r="B49" s="113" t="s">
        <v>280</v>
      </c>
      <c r="C49" s="114" t="s">
        <v>314</v>
      </c>
      <c r="D49" s="103"/>
      <c r="E49" s="103"/>
      <c r="F49" s="103"/>
      <c r="G49" s="103"/>
      <c r="H49" s="103"/>
      <c r="I49" s="103"/>
      <c r="J49" s="103"/>
      <c r="K49" s="103"/>
      <c r="L49" s="131"/>
      <c r="M49" s="131"/>
      <c r="N49" s="131"/>
      <c r="O49" s="103"/>
      <c r="P49" s="105"/>
      <c r="Q49" s="105"/>
      <c r="R49" s="105"/>
      <c r="S49" s="105"/>
      <c r="T49" s="105"/>
      <c r="U49" s="105"/>
    </row>
    <row r="50" spans="1:21" ht="25" customHeight="1" x14ac:dyDescent="0.65">
      <c r="A50" s="101"/>
      <c r="B50" s="113" t="s">
        <v>280</v>
      </c>
      <c r="C50" s="114" t="s">
        <v>315</v>
      </c>
      <c r="D50" s="103"/>
      <c r="E50" s="103"/>
      <c r="F50" s="103"/>
      <c r="G50" s="103"/>
      <c r="H50" s="103"/>
      <c r="I50" s="103"/>
      <c r="J50" s="103"/>
      <c r="K50" s="103"/>
      <c r="L50" s="131"/>
      <c r="M50" s="131"/>
      <c r="N50" s="131"/>
      <c r="O50" s="103"/>
      <c r="P50" s="105"/>
      <c r="Q50" s="105"/>
      <c r="R50" s="105"/>
      <c r="S50" s="105"/>
      <c r="T50" s="105"/>
      <c r="U50" s="105"/>
    </row>
    <row r="51" spans="1:21" ht="25" customHeight="1" x14ac:dyDescent="0.4">
      <c r="A51" s="101"/>
      <c r="C51" s="114" t="s">
        <v>316</v>
      </c>
      <c r="D51" s="103"/>
      <c r="E51" s="103"/>
      <c r="F51" s="103"/>
      <c r="G51" s="103"/>
      <c r="H51" s="103"/>
      <c r="I51" s="103"/>
      <c r="J51" s="103"/>
      <c r="K51" s="103"/>
      <c r="L51" s="131"/>
      <c r="M51" s="131"/>
      <c r="N51" s="131"/>
      <c r="O51" s="133"/>
      <c r="P51" s="102"/>
      <c r="Q51" s="102"/>
      <c r="R51" s="102"/>
      <c r="S51" s="102"/>
      <c r="T51" s="102"/>
      <c r="U51" s="102"/>
    </row>
    <row r="52" spans="1:21" ht="25" customHeight="1" x14ac:dyDescent="0.4">
      <c r="A52" s="101"/>
      <c r="C52" s="114" t="s">
        <v>317</v>
      </c>
      <c r="D52" s="103"/>
      <c r="E52" s="103"/>
      <c r="F52" s="103"/>
      <c r="G52" s="103"/>
      <c r="H52" s="103"/>
      <c r="I52" s="103"/>
      <c r="J52" s="103"/>
      <c r="K52" s="103"/>
      <c r="L52" s="433"/>
      <c r="M52" s="433"/>
      <c r="N52" s="433"/>
      <c r="O52" s="103"/>
      <c r="P52" s="127"/>
      <c r="Q52" s="127"/>
      <c r="R52" s="127"/>
      <c r="S52" s="127"/>
      <c r="T52" s="127"/>
      <c r="U52" s="127"/>
    </row>
    <row r="53" spans="1:21" ht="25" customHeight="1" x14ac:dyDescent="0.4">
      <c r="A53" s="101"/>
      <c r="C53" s="114" t="s">
        <v>318</v>
      </c>
      <c r="D53" s="103"/>
      <c r="E53" s="103"/>
      <c r="F53" s="103"/>
      <c r="G53" s="103"/>
      <c r="H53" s="103"/>
      <c r="I53" s="103"/>
      <c r="J53" s="103"/>
      <c r="K53" s="103"/>
      <c r="L53" s="434"/>
      <c r="M53" s="434"/>
      <c r="N53" s="434"/>
      <c r="O53" s="103"/>
      <c r="P53" s="105"/>
      <c r="Q53" s="105"/>
      <c r="R53" s="105"/>
      <c r="S53" s="105"/>
      <c r="T53" s="105"/>
      <c r="U53" s="105"/>
    </row>
    <row r="54" spans="1:21" ht="25" customHeight="1" x14ac:dyDescent="0.65">
      <c r="A54" s="101"/>
      <c r="B54" s="113" t="s">
        <v>280</v>
      </c>
      <c r="C54" s="114" t="s">
        <v>319</v>
      </c>
      <c r="D54" s="103"/>
      <c r="E54" s="103"/>
      <c r="F54" s="103"/>
      <c r="G54" s="103"/>
      <c r="H54" s="103"/>
      <c r="I54" s="103"/>
      <c r="J54" s="103"/>
      <c r="K54" s="103"/>
      <c r="L54" s="434"/>
      <c r="M54" s="434"/>
      <c r="N54" s="434"/>
      <c r="O54" s="103"/>
      <c r="P54" s="105"/>
      <c r="Q54" s="105"/>
      <c r="R54" s="105"/>
      <c r="S54" s="105"/>
      <c r="T54" s="105"/>
      <c r="U54" s="105"/>
    </row>
    <row r="55" spans="1:21" ht="25" customHeight="1" x14ac:dyDescent="0.65">
      <c r="A55" s="101"/>
      <c r="B55" s="113" t="s">
        <v>280</v>
      </c>
      <c r="C55" s="114" t="s">
        <v>320</v>
      </c>
      <c r="D55" s="103"/>
      <c r="E55" s="103"/>
      <c r="F55" s="103"/>
      <c r="G55" s="103"/>
      <c r="H55" s="103"/>
      <c r="I55" s="103"/>
      <c r="J55" s="103"/>
      <c r="K55" s="103"/>
      <c r="L55" s="434"/>
      <c r="M55" s="434"/>
      <c r="N55" s="434"/>
      <c r="O55" s="103"/>
      <c r="P55" s="105"/>
      <c r="Q55" s="105"/>
      <c r="R55" s="105"/>
      <c r="S55" s="105"/>
      <c r="T55" s="105"/>
      <c r="U55" s="105"/>
    </row>
    <row r="56" spans="1:21" ht="25" customHeight="1" x14ac:dyDescent="0.4">
      <c r="A56" s="101"/>
      <c r="C56" s="114" t="s">
        <v>321</v>
      </c>
      <c r="D56" s="103"/>
      <c r="E56" s="103"/>
      <c r="F56" s="103"/>
      <c r="G56" s="103"/>
      <c r="H56" s="103"/>
      <c r="I56" s="103"/>
      <c r="J56" s="103"/>
      <c r="K56" s="103"/>
      <c r="L56" s="434"/>
      <c r="M56" s="434"/>
      <c r="N56" s="434"/>
      <c r="O56" s="103"/>
      <c r="P56" s="105"/>
      <c r="Q56" s="105"/>
      <c r="R56" s="105"/>
      <c r="S56" s="105"/>
      <c r="T56" s="105"/>
      <c r="U56" s="105"/>
    </row>
    <row r="57" spans="1:21" ht="25" customHeight="1" x14ac:dyDescent="0.65">
      <c r="A57" s="101"/>
      <c r="B57" s="113" t="s">
        <v>280</v>
      </c>
      <c r="C57" s="114" t="s">
        <v>322</v>
      </c>
      <c r="D57" s="103"/>
      <c r="E57" s="103"/>
      <c r="F57" s="103"/>
      <c r="G57" s="103"/>
      <c r="H57" s="103"/>
      <c r="I57" s="103"/>
      <c r="J57" s="103"/>
      <c r="K57" s="103"/>
      <c r="L57" s="434"/>
      <c r="M57" s="434"/>
      <c r="N57" s="434"/>
      <c r="O57" s="103"/>
      <c r="P57" s="105"/>
      <c r="Q57" s="105"/>
      <c r="R57" s="105"/>
      <c r="S57" s="105"/>
      <c r="T57" s="105"/>
      <c r="U57" s="105"/>
    </row>
    <row r="58" spans="1:21" ht="25" customHeight="1" x14ac:dyDescent="0.4">
      <c r="A58" s="101"/>
      <c r="C58" s="114" t="s">
        <v>323</v>
      </c>
      <c r="D58" s="103"/>
      <c r="E58" s="103"/>
      <c r="F58" s="103"/>
      <c r="G58" s="103"/>
      <c r="H58" s="103"/>
      <c r="I58" s="103"/>
      <c r="J58" s="103"/>
      <c r="K58" s="103"/>
      <c r="L58" s="434"/>
      <c r="M58" s="434"/>
      <c r="N58" s="434"/>
      <c r="O58" s="103"/>
      <c r="P58" s="105"/>
      <c r="Q58" s="105"/>
      <c r="R58" s="105"/>
      <c r="S58" s="105"/>
      <c r="T58" s="105"/>
      <c r="U58" s="105"/>
    </row>
    <row r="59" spans="1:21" ht="25" customHeight="1" x14ac:dyDescent="0.65">
      <c r="A59" s="101"/>
      <c r="B59" s="113" t="s">
        <v>280</v>
      </c>
      <c r="C59" s="114" t="s">
        <v>324</v>
      </c>
      <c r="D59" s="103"/>
      <c r="E59" s="103"/>
      <c r="F59" s="103"/>
      <c r="G59" s="103"/>
      <c r="H59" s="103"/>
      <c r="I59" s="103"/>
      <c r="J59" s="103"/>
      <c r="K59" s="103"/>
      <c r="L59" s="434"/>
      <c r="M59" s="434"/>
      <c r="N59" s="434"/>
      <c r="O59" s="103"/>
      <c r="P59" s="105"/>
      <c r="Q59" s="105"/>
      <c r="R59" s="105"/>
      <c r="S59" s="105"/>
      <c r="T59" s="105"/>
      <c r="U59" s="105"/>
    </row>
    <row r="60" spans="1:21" ht="25" customHeight="1" x14ac:dyDescent="0.4">
      <c r="A60" s="101"/>
      <c r="C60" s="114" t="s">
        <v>325</v>
      </c>
      <c r="D60" s="103"/>
      <c r="E60" s="103"/>
      <c r="F60" s="103"/>
      <c r="G60" s="103"/>
      <c r="H60" s="103"/>
      <c r="I60" s="103"/>
      <c r="J60" s="103"/>
      <c r="K60" s="103"/>
      <c r="L60" s="434"/>
      <c r="M60" s="434"/>
      <c r="N60" s="434"/>
      <c r="O60" s="103"/>
      <c r="P60" s="105"/>
      <c r="Q60" s="105"/>
      <c r="R60" s="105"/>
      <c r="S60" s="105"/>
      <c r="T60" s="105"/>
      <c r="U60" s="105"/>
    </row>
    <row r="61" spans="1:21" ht="25" customHeight="1" x14ac:dyDescent="0.65">
      <c r="A61" s="101"/>
      <c r="B61" s="113" t="s">
        <v>280</v>
      </c>
      <c r="C61" s="114" t="s">
        <v>326</v>
      </c>
      <c r="D61" s="103"/>
      <c r="E61" s="103"/>
      <c r="F61" s="103"/>
      <c r="G61" s="103"/>
      <c r="H61" s="103"/>
      <c r="I61" s="103"/>
      <c r="J61" s="103"/>
      <c r="K61" s="103"/>
      <c r="L61" s="434"/>
      <c r="M61" s="434"/>
      <c r="N61" s="434"/>
      <c r="O61" s="103"/>
      <c r="P61" s="105"/>
      <c r="Q61" s="105"/>
      <c r="R61" s="105"/>
      <c r="S61" s="105"/>
      <c r="T61" s="105"/>
      <c r="U61" s="105"/>
    </row>
    <row r="62" spans="1:21" ht="25" customHeight="1" x14ac:dyDescent="0.4">
      <c r="A62" s="101"/>
      <c r="C62" s="114" t="s">
        <v>327</v>
      </c>
      <c r="D62" s="103"/>
      <c r="E62" s="103"/>
      <c r="F62" s="103"/>
      <c r="G62" s="103"/>
      <c r="H62" s="103"/>
      <c r="I62" s="103"/>
      <c r="J62" s="103"/>
      <c r="K62" s="103"/>
      <c r="L62" s="434"/>
      <c r="M62" s="434"/>
      <c r="N62" s="434"/>
      <c r="O62" s="103"/>
      <c r="P62" s="105"/>
      <c r="Q62" s="105"/>
      <c r="R62" s="105"/>
      <c r="S62" s="105"/>
      <c r="T62" s="105"/>
      <c r="U62" s="105"/>
    </row>
    <row r="63" spans="1:21" ht="25" customHeight="1" x14ac:dyDescent="0.65">
      <c r="A63" s="101"/>
      <c r="B63" s="113" t="s">
        <v>280</v>
      </c>
      <c r="C63" s="114" t="s">
        <v>328</v>
      </c>
      <c r="D63" s="103"/>
      <c r="E63" s="103"/>
      <c r="F63" s="103"/>
      <c r="G63" s="103"/>
      <c r="H63" s="103"/>
      <c r="I63" s="103"/>
      <c r="J63" s="103"/>
      <c r="K63" s="103"/>
      <c r="L63" s="434"/>
      <c r="M63" s="434"/>
      <c r="N63" s="434"/>
      <c r="O63" s="103"/>
      <c r="P63" s="105"/>
      <c r="Q63" s="105"/>
      <c r="R63" s="105"/>
      <c r="S63" s="105"/>
      <c r="T63" s="105"/>
      <c r="U63" s="105"/>
    </row>
    <row r="64" spans="1:21" ht="25" customHeight="1" x14ac:dyDescent="0.4">
      <c r="A64" s="101"/>
      <c r="B64" s="132" t="s">
        <v>329</v>
      </c>
      <c r="C64" s="114"/>
      <c r="D64" s="103"/>
      <c r="E64" s="103"/>
      <c r="F64" s="103"/>
      <c r="G64" s="103"/>
      <c r="H64" s="103"/>
      <c r="I64" s="103"/>
      <c r="J64" s="103"/>
      <c r="K64" s="130"/>
      <c r="L64" s="434"/>
      <c r="M64" s="434"/>
      <c r="N64" s="434"/>
      <c r="O64" s="133"/>
      <c r="P64" s="105"/>
      <c r="Q64" s="105"/>
      <c r="R64" s="105"/>
      <c r="S64" s="105"/>
      <c r="T64" s="105"/>
      <c r="U64" s="105"/>
    </row>
    <row r="65" spans="1:21" ht="25" customHeight="1" x14ac:dyDescent="0.65">
      <c r="A65" s="101"/>
      <c r="B65" s="113" t="s">
        <v>280</v>
      </c>
      <c r="C65" s="123" t="s">
        <v>330</v>
      </c>
      <c r="D65" s="103"/>
      <c r="E65" s="103"/>
      <c r="F65" s="103"/>
      <c r="G65" s="103"/>
      <c r="H65" s="103"/>
      <c r="I65" s="103"/>
      <c r="J65" s="103"/>
      <c r="K65" s="103"/>
      <c r="L65" s="434"/>
      <c r="M65" s="434"/>
      <c r="N65" s="434"/>
      <c r="O65" s="103"/>
      <c r="P65" s="105"/>
      <c r="Q65" s="105"/>
      <c r="R65" s="105"/>
      <c r="S65" s="105"/>
      <c r="T65" s="105"/>
      <c r="U65" s="105"/>
    </row>
    <row r="66" spans="1:21" ht="25" customHeight="1" x14ac:dyDescent="0.4">
      <c r="A66" s="101"/>
      <c r="C66" s="123" t="s">
        <v>331</v>
      </c>
      <c r="D66" s="103"/>
      <c r="E66" s="103"/>
      <c r="F66" s="103"/>
      <c r="G66" s="103"/>
      <c r="H66" s="103"/>
      <c r="I66" s="103"/>
      <c r="J66" s="103"/>
      <c r="K66" s="103"/>
      <c r="L66" s="434"/>
      <c r="M66" s="434"/>
      <c r="N66" s="434"/>
      <c r="O66" s="103"/>
      <c r="P66" s="105"/>
      <c r="Q66" s="105"/>
      <c r="R66" s="105"/>
      <c r="S66" s="105"/>
      <c r="T66" s="105"/>
      <c r="U66" s="105"/>
    </row>
    <row r="67" spans="1:21" ht="25" customHeight="1" x14ac:dyDescent="0.65">
      <c r="A67" s="101"/>
      <c r="B67" s="113" t="s">
        <v>280</v>
      </c>
      <c r="C67" s="123" t="s">
        <v>332</v>
      </c>
      <c r="D67" s="101"/>
      <c r="E67" s="101"/>
      <c r="F67" s="101"/>
      <c r="G67" s="101"/>
      <c r="H67" s="101"/>
      <c r="I67" s="101"/>
      <c r="J67" s="101"/>
      <c r="K67" s="101"/>
      <c r="L67" s="434"/>
      <c r="M67" s="434"/>
      <c r="N67" s="434"/>
      <c r="O67" s="101"/>
      <c r="P67" s="105"/>
      <c r="Q67" s="105"/>
      <c r="R67" s="105"/>
      <c r="S67" s="105"/>
      <c r="T67" s="105"/>
      <c r="U67" s="105"/>
    </row>
    <row r="68" spans="1:21" ht="25" customHeight="1" x14ac:dyDescent="0.65">
      <c r="A68" s="101"/>
      <c r="B68" s="113" t="s">
        <v>280</v>
      </c>
      <c r="C68" s="123" t="s">
        <v>333</v>
      </c>
      <c r="D68" s="101"/>
      <c r="E68" s="101"/>
      <c r="F68" s="101"/>
      <c r="G68" s="101"/>
      <c r="H68" s="101"/>
      <c r="I68" s="101"/>
      <c r="J68" s="101"/>
      <c r="K68" s="101"/>
      <c r="L68" s="434"/>
      <c r="M68" s="434"/>
      <c r="N68" s="434"/>
      <c r="O68" s="101"/>
      <c r="P68" s="105"/>
      <c r="Q68" s="105"/>
      <c r="R68" s="105"/>
      <c r="S68" s="105"/>
      <c r="T68" s="105"/>
      <c r="U68" s="105"/>
    </row>
    <row r="69" spans="1:21" ht="25" customHeight="1" x14ac:dyDescent="0.65">
      <c r="A69" s="101"/>
      <c r="B69" s="113" t="s">
        <v>280</v>
      </c>
      <c r="C69" s="123" t="s">
        <v>334</v>
      </c>
      <c r="D69" s="101"/>
      <c r="E69" s="101"/>
      <c r="F69" s="101"/>
      <c r="G69" s="101"/>
      <c r="H69" s="101"/>
      <c r="I69" s="101"/>
      <c r="J69" s="101"/>
      <c r="K69" s="101"/>
      <c r="L69" s="434"/>
      <c r="M69" s="434"/>
      <c r="N69" s="434"/>
      <c r="O69" s="101"/>
      <c r="P69" s="105"/>
      <c r="Q69" s="105"/>
      <c r="R69" s="105"/>
      <c r="S69" s="105"/>
      <c r="T69" s="105"/>
      <c r="U69" s="105"/>
    </row>
    <row r="70" spans="1:21" ht="25" customHeight="1" x14ac:dyDescent="0.65">
      <c r="A70" s="101"/>
      <c r="B70" s="113" t="s">
        <v>280</v>
      </c>
      <c r="C70" s="123" t="s">
        <v>335</v>
      </c>
      <c r="D70" s="101"/>
      <c r="E70" s="101"/>
      <c r="F70" s="101"/>
      <c r="G70" s="101"/>
      <c r="H70" s="101"/>
      <c r="I70" s="101"/>
      <c r="J70" s="101"/>
      <c r="K70" s="101"/>
      <c r="L70" s="434"/>
      <c r="M70" s="434"/>
      <c r="N70" s="434"/>
      <c r="O70" s="101"/>
      <c r="P70" s="105"/>
      <c r="Q70" s="105"/>
      <c r="R70" s="105"/>
      <c r="S70" s="105"/>
      <c r="T70" s="105"/>
      <c r="U70" s="105"/>
    </row>
    <row r="71" spans="1:21" ht="25" customHeight="1" x14ac:dyDescent="0.4">
      <c r="A71" s="101"/>
      <c r="C71" s="123" t="s">
        <v>336</v>
      </c>
      <c r="D71" s="101"/>
      <c r="E71" s="101"/>
      <c r="F71" s="101"/>
      <c r="G71" s="101"/>
      <c r="H71" s="101"/>
      <c r="I71" s="101"/>
      <c r="J71" s="101"/>
      <c r="K71" s="101"/>
      <c r="L71" s="434"/>
      <c r="M71" s="434"/>
      <c r="N71" s="434"/>
      <c r="O71" s="101"/>
      <c r="P71" s="105"/>
      <c r="Q71" s="105"/>
      <c r="R71" s="105"/>
      <c r="S71" s="105"/>
      <c r="T71" s="105"/>
      <c r="U71" s="105"/>
    </row>
    <row r="72" spans="1:21" ht="25" customHeight="1" x14ac:dyDescent="0.65">
      <c r="A72" s="101"/>
      <c r="B72" s="113" t="s">
        <v>280</v>
      </c>
      <c r="C72" s="123" t="s">
        <v>337</v>
      </c>
      <c r="D72" s="101"/>
      <c r="E72" s="101"/>
      <c r="F72" s="101"/>
      <c r="G72" s="101"/>
      <c r="H72" s="101"/>
      <c r="I72" s="101"/>
      <c r="J72" s="101"/>
      <c r="K72" s="101"/>
      <c r="L72" s="434"/>
      <c r="M72" s="434"/>
      <c r="N72" s="434"/>
      <c r="O72" s="101"/>
      <c r="P72" s="105"/>
      <c r="Q72" s="105"/>
      <c r="R72" s="105"/>
      <c r="S72" s="105"/>
      <c r="T72" s="105"/>
      <c r="U72" s="105"/>
    </row>
    <row r="73" spans="1:21" ht="25" customHeight="1" x14ac:dyDescent="0.35">
      <c r="A73" s="101"/>
      <c r="B73" s="132" t="s">
        <v>338</v>
      </c>
      <c r="D73" s="101"/>
      <c r="E73" s="101"/>
      <c r="F73" s="101"/>
      <c r="G73" s="101"/>
      <c r="H73" s="101"/>
      <c r="I73" s="101"/>
      <c r="J73" s="101"/>
      <c r="K73" s="101"/>
      <c r="L73" s="434"/>
      <c r="M73" s="434"/>
      <c r="N73" s="434"/>
      <c r="O73" s="101"/>
      <c r="P73" s="105"/>
      <c r="Q73" s="105"/>
      <c r="R73" s="105"/>
      <c r="S73" s="105"/>
      <c r="T73" s="105"/>
      <c r="U73" s="105"/>
    </row>
    <row r="74" spans="1:21" ht="25" customHeight="1" x14ac:dyDescent="0.65">
      <c r="A74" s="101"/>
      <c r="B74" s="113" t="s">
        <v>280</v>
      </c>
      <c r="C74" s="123" t="s">
        <v>339</v>
      </c>
      <c r="D74" s="101"/>
      <c r="E74" s="101"/>
      <c r="F74" s="101"/>
      <c r="G74" s="101"/>
      <c r="H74" s="101"/>
      <c r="I74" s="101"/>
      <c r="J74" s="101"/>
      <c r="K74" s="101"/>
      <c r="L74" s="434"/>
      <c r="M74" s="434"/>
      <c r="N74" s="434"/>
      <c r="O74" s="101"/>
      <c r="P74" s="105"/>
      <c r="Q74" s="105"/>
      <c r="R74" s="105"/>
      <c r="S74" s="105"/>
      <c r="T74" s="105"/>
      <c r="U74" s="105"/>
    </row>
    <row r="75" spans="1:21" ht="25" customHeight="1" x14ac:dyDescent="0.65">
      <c r="A75" s="101"/>
      <c r="B75" s="113" t="s">
        <v>280</v>
      </c>
      <c r="C75" s="123" t="s">
        <v>340</v>
      </c>
      <c r="D75" s="101"/>
      <c r="E75" s="101"/>
      <c r="F75" s="101"/>
      <c r="G75" s="101"/>
      <c r="H75" s="101"/>
      <c r="I75" s="101"/>
      <c r="J75" s="101"/>
      <c r="K75" s="101"/>
      <c r="L75" s="434"/>
      <c r="M75" s="434"/>
      <c r="N75" s="434"/>
      <c r="O75" s="101"/>
      <c r="P75" s="105"/>
      <c r="Q75" s="105"/>
      <c r="R75" s="105"/>
      <c r="S75" s="105"/>
      <c r="T75" s="105"/>
      <c r="U75" s="105"/>
    </row>
    <row r="76" spans="1:21" ht="25" customHeight="1" x14ac:dyDescent="0.4">
      <c r="A76" s="101"/>
      <c r="C76" s="123" t="s">
        <v>341</v>
      </c>
      <c r="D76" s="101"/>
      <c r="E76" s="101"/>
      <c r="F76" s="101"/>
      <c r="G76" s="101"/>
      <c r="H76" s="101"/>
      <c r="I76" s="101"/>
      <c r="J76" s="101"/>
      <c r="K76" s="101"/>
      <c r="L76" s="434"/>
      <c r="M76" s="434"/>
      <c r="N76" s="434"/>
      <c r="O76" s="101"/>
      <c r="P76" s="105"/>
      <c r="Q76" s="105"/>
      <c r="R76" s="105"/>
      <c r="S76" s="105"/>
      <c r="T76" s="105"/>
      <c r="U76" s="105"/>
    </row>
    <row r="77" spans="1:21" ht="25" customHeight="1" x14ac:dyDescent="0.65">
      <c r="A77" s="101"/>
      <c r="B77" s="113" t="s">
        <v>280</v>
      </c>
      <c r="C77" s="123" t="s">
        <v>342</v>
      </c>
      <c r="D77" s="101"/>
      <c r="E77" s="101"/>
      <c r="F77" s="101"/>
      <c r="G77" s="101"/>
      <c r="H77" s="101"/>
      <c r="I77" s="101"/>
      <c r="J77" s="101"/>
      <c r="K77" s="101"/>
      <c r="L77" s="434"/>
      <c r="M77" s="434"/>
      <c r="N77" s="434"/>
      <c r="O77" s="101"/>
      <c r="P77" s="105"/>
      <c r="Q77" s="105"/>
      <c r="R77" s="105"/>
      <c r="S77" s="105"/>
      <c r="T77" s="105"/>
      <c r="U77" s="105"/>
    </row>
    <row r="78" spans="1:21" ht="25" customHeight="1" x14ac:dyDescent="0.4">
      <c r="A78" s="101"/>
      <c r="C78" s="123" t="s">
        <v>343</v>
      </c>
      <c r="D78" s="101"/>
      <c r="E78" s="101"/>
      <c r="F78" s="101"/>
      <c r="G78" s="101"/>
      <c r="H78" s="101"/>
      <c r="I78" s="101"/>
      <c r="J78" s="101"/>
      <c r="K78" s="101"/>
      <c r="L78" s="434"/>
      <c r="M78" s="434"/>
      <c r="N78" s="434"/>
      <c r="O78" s="101"/>
      <c r="P78" s="105"/>
      <c r="Q78" s="105"/>
      <c r="R78" s="105"/>
      <c r="S78" s="105"/>
      <c r="T78" s="105"/>
      <c r="U78" s="105"/>
    </row>
    <row r="79" spans="1:21" ht="25" customHeight="1" x14ac:dyDescent="0.65">
      <c r="A79" s="101"/>
      <c r="B79" s="113" t="s">
        <v>280</v>
      </c>
      <c r="C79" s="123" t="s">
        <v>344</v>
      </c>
      <c r="D79" s="101"/>
      <c r="E79" s="101"/>
      <c r="F79" s="101"/>
      <c r="G79" s="101"/>
      <c r="H79" s="101"/>
      <c r="I79" s="101"/>
      <c r="J79" s="101"/>
      <c r="K79" s="101"/>
      <c r="L79" s="434"/>
      <c r="M79" s="434"/>
      <c r="N79" s="434"/>
      <c r="O79" s="101"/>
      <c r="P79" s="105"/>
      <c r="Q79" s="105"/>
      <c r="R79" s="105"/>
      <c r="S79" s="105"/>
      <c r="T79" s="105"/>
      <c r="U79" s="105"/>
    </row>
    <row r="80" spans="1:21" ht="25" customHeight="1" x14ac:dyDescent="0.4">
      <c r="A80" s="101"/>
      <c r="C80" s="123" t="s">
        <v>345</v>
      </c>
      <c r="D80" s="101"/>
      <c r="E80" s="101"/>
      <c r="F80" s="101"/>
      <c r="G80" s="101"/>
      <c r="H80" s="101"/>
      <c r="I80" s="101"/>
      <c r="J80" s="101"/>
      <c r="K80" s="101"/>
      <c r="L80" s="434"/>
      <c r="M80" s="434"/>
      <c r="N80" s="434"/>
      <c r="O80" s="101"/>
      <c r="P80" s="105"/>
      <c r="Q80" s="105"/>
      <c r="R80" s="105"/>
      <c r="S80" s="105"/>
      <c r="T80" s="105"/>
      <c r="U80" s="105"/>
    </row>
    <row r="81" spans="1:21" ht="25" customHeight="1" x14ac:dyDescent="0.4">
      <c r="A81" s="101"/>
      <c r="B81" s="132" t="s">
        <v>346</v>
      </c>
      <c r="C81" s="123"/>
      <c r="D81" s="101"/>
      <c r="E81" s="101"/>
      <c r="F81" s="101"/>
      <c r="G81" s="101"/>
      <c r="H81" s="101"/>
      <c r="I81" s="101"/>
      <c r="J81" s="101"/>
      <c r="K81" s="101"/>
      <c r="L81" s="434"/>
      <c r="M81" s="434"/>
      <c r="N81" s="434"/>
      <c r="O81" s="101"/>
      <c r="P81" s="105"/>
      <c r="Q81" s="105"/>
      <c r="R81" s="105"/>
      <c r="S81" s="105"/>
      <c r="T81" s="105"/>
      <c r="U81" s="105"/>
    </row>
    <row r="82" spans="1:21" ht="25" customHeight="1" x14ac:dyDescent="0.65">
      <c r="A82" s="101"/>
      <c r="B82" s="113" t="s">
        <v>280</v>
      </c>
      <c r="C82" s="123" t="s">
        <v>347</v>
      </c>
      <c r="D82" s="101"/>
      <c r="E82" s="101"/>
      <c r="F82" s="101"/>
      <c r="G82" s="101"/>
      <c r="H82" s="101"/>
      <c r="I82" s="101"/>
      <c r="J82" s="101"/>
      <c r="K82" s="101"/>
      <c r="L82" s="434"/>
      <c r="M82" s="434"/>
      <c r="N82" s="434"/>
      <c r="O82" s="101"/>
      <c r="P82" s="105"/>
      <c r="Q82" s="105"/>
      <c r="R82" s="105"/>
      <c r="S82" s="105"/>
      <c r="T82" s="105"/>
      <c r="U82" s="105"/>
    </row>
    <row r="83" spans="1:21" ht="25" customHeight="1" x14ac:dyDescent="0.4">
      <c r="A83" s="101"/>
      <c r="C83" s="123" t="s">
        <v>348</v>
      </c>
      <c r="D83" s="101"/>
      <c r="E83" s="101"/>
      <c r="F83" s="101"/>
      <c r="G83" s="101"/>
      <c r="H83" s="101"/>
      <c r="I83" s="101"/>
      <c r="J83" s="101"/>
      <c r="K83" s="101"/>
      <c r="L83" s="434"/>
      <c r="M83" s="434"/>
      <c r="N83" s="434"/>
      <c r="O83" s="101"/>
      <c r="P83" s="105"/>
      <c r="Q83" s="105"/>
      <c r="R83" s="105"/>
      <c r="S83" s="105"/>
      <c r="T83" s="105"/>
      <c r="U83" s="105"/>
    </row>
    <row r="84" spans="1:21" ht="25" customHeight="1" x14ac:dyDescent="0.65">
      <c r="A84" s="101"/>
      <c r="B84" s="113" t="s">
        <v>280</v>
      </c>
      <c r="C84" s="123" t="s">
        <v>349</v>
      </c>
      <c r="D84" s="101"/>
      <c r="E84" s="101"/>
      <c r="F84" s="101"/>
      <c r="G84" s="101"/>
      <c r="H84" s="101"/>
      <c r="I84" s="101"/>
      <c r="J84" s="101"/>
      <c r="K84" s="101"/>
      <c r="L84" s="434"/>
      <c r="M84" s="434"/>
      <c r="N84" s="434"/>
      <c r="O84" s="101"/>
      <c r="P84" s="105"/>
      <c r="Q84" s="105"/>
      <c r="R84" s="105"/>
      <c r="S84" s="105"/>
      <c r="T84" s="105"/>
      <c r="U84" s="105"/>
    </row>
    <row r="85" spans="1:21" ht="25" customHeight="1" x14ac:dyDescent="0.65">
      <c r="A85" s="101"/>
      <c r="B85" s="113" t="s">
        <v>280</v>
      </c>
      <c r="C85" s="123" t="s">
        <v>350</v>
      </c>
      <c r="D85" s="101"/>
      <c r="E85" s="101"/>
      <c r="F85" s="101"/>
      <c r="G85" s="101"/>
      <c r="H85" s="101"/>
      <c r="I85" s="101"/>
      <c r="J85" s="101"/>
      <c r="K85" s="101"/>
      <c r="L85" s="434"/>
      <c r="M85" s="434"/>
      <c r="N85" s="434"/>
      <c r="O85" s="101"/>
      <c r="P85" s="105"/>
      <c r="Q85" s="105"/>
      <c r="R85" s="105"/>
      <c r="S85" s="105"/>
      <c r="T85" s="105"/>
      <c r="U85" s="105"/>
    </row>
    <row r="86" spans="1:21" ht="25" customHeight="1" x14ac:dyDescent="0.65">
      <c r="A86" s="101"/>
      <c r="B86" s="113" t="s">
        <v>280</v>
      </c>
      <c r="C86" s="123" t="s">
        <v>351</v>
      </c>
      <c r="D86" s="101"/>
      <c r="E86" s="101"/>
      <c r="F86" s="101"/>
      <c r="G86" s="101"/>
      <c r="H86" s="101"/>
      <c r="I86" s="101"/>
      <c r="J86" s="101"/>
      <c r="K86" s="101"/>
      <c r="L86" s="434"/>
      <c r="M86" s="434"/>
      <c r="N86" s="434"/>
      <c r="O86" s="101"/>
      <c r="P86" s="105"/>
      <c r="Q86" s="105"/>
      <c r="R86" s="105"/>
      <c r="S86" s="105"/>
      <c r="T86" s="105"/>
      <c r="U86" s="105"/>
    </row>
    <row r="87" spans="1:21" ht="25" customHeight="1" x14ac:dyDescent="0.4">
      <c r="A87" s="101"/>
      <c r="C87" s="123" t="s">
        <v>352</v>
      </c>
      <c r="D87" s="101"/>
      <c r="E87" s="101"/>
      <c r="F87" s="101"/>
      <c r="G87" s="101"/>
      <c r="H87" s="101"/>
      <c r="I87" s="101"/>
      <c r="J87" s="101"/>
      <c r="K87" s="101"/>
      <c r="L87" s="434"/>
      <c r="M87" s="434"/>
      <c r="N87" s="434"/>
      <c r="O87" s="101"/>
      <c r="P87" s="105"/>
      <c r="Q87" s="105"/>
      <c r="R87" s="105"/>
      <c r="S87" s="105"/>
      <c r="T87" s="105"/>
      <c r="U87" s="105"/>
    </row>
    <row r="88" spans="1:21" ht="25" customHeight="1" x14ac:dyDescent="0.65">
      <c r="A88" s="101"/>
      <c r="B88" s="113" t="s">
        <v>280</v>
      </c>
      <c r="C88" s="123" t="s">
        <v>353</v>
      </c>
      <c r="D88" s="101"/>
      <c r="E88" s="101"/>
      <c r="F88" s="101"/>
      <c r="G88" s="101"/>
      <c r="H88" s="101"/>
      <c r="I88" s="101"/>
      <c r="J88" s="101"/>
      <c r="K88" s="101"/>
      <c r="L88" s="434"/>
      <c r="M88" s="434"/>
      <c r="N88" s="434"/>
      <c r="O88" s="101"/>
      <c r="P88" s="105"/>
      <c r="Q88" s="105"/>
      <c r="R88" s="105"/>
      <c r="S88" s="105"/>
      <c r="T88" s="105"/>
      <c r="U88" s="105"/>
    </row>
    <row r="89" spans="1:21" ht="25" customHeight="1" x14ac:dyDescent="0.4">
      <c r="A89" s="101"/>
      <c r="B89" s="104"/>
      <c r="C89" s="118" t="s">
        <v>354</v>
      </c>
      <c r="D89" s="102"/>
      <c r="E89" s="102"/>
      <c r="F89" s="102"/>
      <c r="G89" s="102"/>
      <c r="H89" s="102"/>
      <c r="I89" s="102"/>
      <c r="J89" s="102"/>
      <c r="K89" s="124"/>
      <c r="L89" s="434"/>
      <c r="M89" s="434"/>
      <c r="N89" s="434"/>
      <c r="O89" s="101"/>
      <c r="P89" s="105"/>
      <c r="Q89" s="105"/>
      <c r="R89" s="105"/>
      <c r="S89" s="105"/>
      <c r="T89" s="105"/>
      <c r="U89" s="105"/>
    </row>
    <row r="90" spans="1:21" ht="25" customHeight="1" x14ac:dyDescent="0.4">
      <c r="A90" s="101"/>
      <c r="C90" s="123" t="s">
        <v>355</v>
      </c>
      <c r="D90" s="101"/>
      <c r="E90" s="101"/>
      <c r="F90" s="101"/>
      <c r="G90" s="101"/>
      <c r="H90" s="101"/>
      <c r="I90" s="101"/>
      <c r="J90" s="101"/>
      <c r="K90" s="101"/>
      <c r="L90" s="434"/>
      <c r="M90" s="434"/>
      <c r="N90" s="434"/>
      <c r="O90" s="101"/>
      <c r="P90" s="105"/>
      <c r="Q90" s="105"/>
      <c r="R90" s="105"/>
      <c r="S90" s="105"/>
      <c r="T90" s="105"/>
      <c r="U90" s="105"/>
    </row>
    <row r="91" spans="1:21" ht="25" customHeight="1" x14ac:dyDescent="0.65">
      <c r="A91" s="101"/>
      <c r="B91" s="113" t="s">
        <v>280</v>
      </c>
      <c r="C91" s="123" t="s">
        <v>356</v>
      </c>
      <c r="D91" s="101"/>
      <c r="E91" s="101"/>
      <c r="F91" s="101"/>
      <c r="G91" s="101"/>
      <c r="H91" s="101"/>
      <c r="I91" s="101"/>
      <c r="J91" s="101"/>
      <c r="K91" s="101"/>
      <c r="L91" s="434"/>
      <c r="M91" s="434"/>
      <c r="N91" s="434"/>
      <c r="O91" s="101"/>
      <c r="P91" s="105"/>
      <c r="Q91" s="105"/>
      <c r="R91" s="105"/>
      <c r="S91" s="105"/>
      <c r="T91" s="105"/>
      <c r="U91" s="105"/>
    </row>
    <row r="92" spans="1:21" ht="25" customHeight="1" x14ac:dyDescent="0.4">
      <c r="A92" s="101"/>
      <c r="C92" s="123" t="s">
        <v>357</v>
      </c>
      <c r="D92" s="101"/>
      <c r="E92" s="101"/>
      <c r="F92" s="101"/>
      <c r="G92" s="101"/>
      <c r="H92" s="101"/>
      <c r="I92" s="101"/>
      <c r="J92" s="101"/>
      <c r="K92" s="101"/>
      <c r="L92" s="434"/>
      <c r="M92" s="434"/>
      <c r="N92" s="434"/>
      <c r="O92" s="101"/>
      <c r="P92" s="105"/>
      <c r="Q92" s="105"/>
      <c r="R92" s="105"/>
      <c r="S92" s="105"/>
      <c r="T92" s="105"/>
      <c r="U92" s="105"/>
    </row>
    <row r="93" spans="1:21" ht="25" customHeight="1" x14ac:dyDescent="0.65">
      <c r="A93" s="101" t="s">
        <v>64</v>
      </c>
      <c r="B93" s="113" t="s">
        <v>280</v>
      </c>
      <c r="C93" s="123" t="s">
        <v>358</v>
      </c>
      <c r="D93" s="101"/>
      <c r="E93" s="101"/>
      <c r="F93" s="101"/>
      <c r="G93" s="101"/>
      <c r="H93" s="101"/>
      <c r="I93" s="101"/>
      <c r="J93" s="101"/>
      <c r="K93" s="101"/>
      <c r="L93" s="434"/>
      <c r="M93" s="434"/>
      <c r="N93" s="434"/>
      <c r="O93" s="101"/>
      <c r="P93" s="105"/>
      <c r="Q93" s="105"/>
      <c r="R93" s="105"/>
      <c r="S93" s="105"/>
      <c r="T93" s="105"/>
      <c r="U93" s="105"/>
    </row>
    <row r="94" spans="1:21" ht="25" customHeight="1" x14ac:dyDescent="0.65">
      <c r="A94" s="101"/>
      <c r="B94" s="113" t="s">
        <v>280</v>
      </c>
      <c r="C94" s="123" t="s">
        <v>359</v>
      </c>
      <c r="D94" s="101"/>
      <c r="E94" s="101"/>
      <c r="F94" s="101"/>
      <c r="G94" s="101"/>
      <c r="H94" s="101"/>
      <c r="I94" s="101"/>
      <c r="J94" s="101"/>
      <c r="K94" s="101"/>
      <c r="L94" s="434"/>
      <c r="M94" s="434"/>
      <c r="N94" s="434"/>
      <c r="O94" s="101"/>
      <c r="P94" s="105"/>
      <c r="Q94" s="105"/>
      <c r="R94" s="105"/>
      <c r="S94" s="105"/>
      <c r="T94" s="105"/>
      <c r="U94" s="105"/>
    </row>
    <row r="95" spans="1:21" ht="25" customHeight="1" x14ac:dyDescent="0.4">
      <c r="A95" s="101"/>
      <c r="B95" s="132" t="s">
        <v>360</v>
      </c>
      <c r="C95" s="123"/>
      <c r="D95" s="101"/>
      <c r="E95" s="101"/>
      <c r="F95" s="101"/>
      <c r="G95" s="101"/>
      <c r="H95" s="101"/>
      <c r="I95" s="101"/>
      <c r="J95" s="101"/>
      <c r="K95" s="101"/>
      <c r="L95" s="434"/>
      <c r="M95" s="434"/>
      <c r="N95" s="434"/>
      <c r="O95" s="101"/>
      <c r="P95" s="105"/>
      <c r="Q95" s="105"/>
      <c r="R95" s="105"/>
      <c r="S95" s="105"/>
      <c r="T95" s="105"/>
      <c r="U95" s="105"/>
    </row>
    <row r="96" spans="1:21" ht="25" customHeight="1" x14ac:dyDescent="0.65">
      <c r="A96" s="101"/>
      <c r="B96" s="113" t="s">
        <v>280</v>
      </c>
      <c r="C96" s="123" t="s">
        <v>361</v>
      </c>
      <c r="D96" s="101"/>
      <c r="E96" s="101"/>
      <c r="F96" s="101"/>
      <c r="G96" s="101"/>
      <c r="H96" s="101"/>
      <c r="I96" s="101"/>
      <c r="J96" s="101"/>
      <c r="K96" s="101"/>
      <c r="L96" s="434"/>
      <c r="M96" s="434"/>
      <c r="N96" s="434"/>
      <c r="O96" s="101"/>
      <c r="P96" s="105"/>
      <c r="Q96" s="105"/>
      <c r="R96" s="105"/>
      <c r="S96" s="105"/>
      <c r="T96" s="105"/>
      <c r="U96" s="105"/>
    </row>
    <row r="97" spans="1:21" ht="25" customHeight="1" x14ac:dyDescent="0.65">
      <c r="A97" s="101"/>
      <c r="B97" s="113" t="s">
        <v>280</v>
      </c>
      <c r="C97" s="123" t="s">
        <v>362</v>
      </c>
      <c r="D97" s="101"/>
      <c r="E97" s="101"/>
      <c r="F97" s="101"/>
      <c r="G97" s="101"/>
      <c r="H97" s="101"/>
      <c r="I97" s="101"/>
      <c r="J97" s="101"/>
      <c r="K97" s="101"/>
      <c r="L97" s="434"/>
      <c r="M97" s="434"/>
      <c r="N97" s="434"/>
      <c r="O97" s="101"/>
      <c r="P97" s="105"/>
      <c r="Q97" s="105"/>
      <c r="R97" s="105"/>
      <c r="S97" s="105"/>
      <c r="T97" s="105"/>
      <c r="U97" s="105"/>
    </row>
    <row r="98" spans="1:21" ht="25" customHeight="1" x14ac:dyDescent="0.65">
      <c r="A98" s="101"/>
      <c r="B98" s="113" t="s">
        <v>280</v>
      </c>
      <c r="C98" s="123" t="s">
        <v>363</v>
      </c>
      <c r="D98" s="101"/>
      <c r="E98" s="101"/>
      <c r="F98" s="101"/>
      <c r="G98" s="101"/>
      <c r="H98" s="101"/>
      <c r="I98" s="101"/>
      <c r="J98" s="101"/>
      <c r="K98" s="101"/>
      <c r="L98" s="434"/>
      <c r="M98" s="434"/>
      <c r="N98" s="434"/>
      <c r="O98" s="101"/>
      <c r="P98" s="105"/>
      <c r="Q98" s="105"/>
      <c r="R98" s="105"/>
      <c r="S98" s="105"/>
      <c r="T98" s="105"/>
      <c r="U98" s="105"/>
    </row>
    <row r="99" spans="1:21" ht="25" customHeight="1" x14ac:dyDescent="0.4">
      <c r="A99" s="101"/>
      <c r="C99" s="123" t="s">
        <v>364</v>
      </c>
      <c r="D99" s="101"/>
      <c r="E99" s="101"/>
      <c r="F99" s="101"/>
      <c r="G99" s="101"/>
      <c r="H99" s="101"/>
      <c r="I99" s="101"/>
      <c r="J99" s="101"/>
      <c r="K99" s="101"/>
      <c r="L99" s="434"/>
      <c r="M99" s="434"/>
      <c r="N99" s="434"/>
      <c r="O99" s="101"/>
      <c r="P99" s="105"/>
      <c r="Q99" s="105"/>
      <c r="R99" s="105"/>
      <c r="S99" s="105"/>
      <c r="T99" s="105"/>
      <c r="U99" s="105"/>
    </row>
    <row r="100" spans="1:21" ht="25" customHeight="1" x14ac:dyDescent="0.65">
      <c r="A100" s="101"/>
      <c r="B100" s="113" t="s">
        <v>280</v>
      </c>
      <c r="C100" s="123" t="s">
        <v>365</v>
      </c>
      <c r="D100" s="101"/>
      <c r="E100" s="101"/>
      <c r="F100" s="101"/>
      <c r="G100" s="101"/>
      <c r="H100" s="101"/>
      <c r="I100" s="101"/>
      <c r="J100" s="101"/>
      <c r="K100" s="101"/>
      <c r="L100" s="434"/>
      <c r="M100" s="434"/>
      <c r="N100" s="434"/>
      <c r="O100" s="101"/>
      <c r="P100" s="105"/>
      <c r="Q100" s="105"/>
      <c r="R100" s="105"/>
      <c r="S100" s="105"/>
      <c r="T100" s="105"/>
      <c r="U100" s="105"/>
    </row>
    <row r="101" spans="1:21" ht="25" customHeight="1" x14ac:dyDescent="0.4">
      <c r="A101" s="101"/>
      <c r="C101" s="118"/>
      <c r="D101" s="102"/>
      <c r="E101" s="102"/>
      <c r="F101" s="102"/>
      <c r="G101" s="102"/>
      <c r="H101" s="102"/>
      <c r="I101" s="102"/>
      <c r="J101" s="102"/>
      <c r="K101" s="124"/>
      <c r="L101" s="434"/>
      <c r="M101" s="434"/>
      <c r="N101" s="434"/>
      <c r="O101" s="125"/>
      <c r="P101" s="105"/>
      <c r="Q101" s="105"/>
      <c r="R101" s="105"/>
      <c r="S101" s="105"/>
      <c r="T101" s="105"/>
      <c r="U101" s="105"/>
    </row>
    <row r="102" spans="1:21" ht="25" customHeight="1" x14ac:dyDescent="0.35">
      <c r="A102" s="101"/>
      <c r="B102" s="40"/>
      <c r="C102" s="105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34"/>
      <c r="O102" s="101"/>
      <c r="P102" s="101"/>
      <c r="Q102" s="101"/>
      <c r="R102" s="101"/>
      <c r="S102" s="101"/>
      <c r="T102" s="101"/>
      <c r="U102" s="101"/>
    </row>
    <row r="103" spans="1:21" ht="25" customHeight="1" x14ac:dyDescent="0.4">
      <c r="A103" s="101"/>
      <c r="B103" s="135" t="s">
        <v>366</v>
      </c>
      <c r="D103" s="127"/>
      <c r="E103" s="127"/>
      <c r="F103" s="127"/>
      <c r="G103" s="127"/>
      <c r="H103" s="127"/>
      <c r="I103" s="127"/>
      <c r="J103" s="127"/>
      <c r="K103" s="127"/>
      <c r="L103" s="434"/>
      <c r="M103" s="434"/>
      <c r="N103" s="434"/>
      <c r="O103" s="127"/>
      <c r="P103" s="127"/>
      <c r="Q103" s="127"/>
      <c r="R103" s="127"/>
      <c r="S103" s="127"/>
      <c r="T103" s="127"/>
      <c r="U103" s="127"/>
    </row>
    <row r="104" spans="1:21" ht="25" customHeight="1" x14ac:dyDescent="0.65">
      <c r="A104" s="101"/>
      <c r="B104" s="113" t="s">
        <v>280</v>
      </c>
      <c r="C104" s="114" t="s">
        <v>367</v>
      </c>
      <c r="D104" s="103"/>
      <c r="E104" s="103"/>
      <c r="F104" s="103"/>
      <c r="G104" s="103"/>
      <c r="H104" s="103"/>
      <c r="I104" s="103"/>
      <c r="J104" s="103"/>
      <c r="K104" s="103"/>
      <c r="L104" s="434"/>
      <c r="M104" s="434"/>
      <c r="N104" s="434"/>
      <c r="O104" s="103"/>
      <c r="P104" s="105"/>
      <c r="Q104" s="105"/>
      <c r="R104" s="105"/>
      <c r="S104" s="105"/>
      <c r="T104" s="105"/>
      <c r="U104" s="105"/>
    </row>
    <row r="105" spans="1:21" ht="25" customHeight="1" x14ac:dyDescent="0.4">
      <c r="A105" s="101"/>
      <c r="C105" s="114" t="s">
        <v>368</v>
      </c>
      <c r="D105" s="103"/>
      <c r="E105" s="103"/>
      <c r="F105" s="103"/>
      <c r="G105" s="103"/>
      <c r="H105" s="103"/>
      <c r="I105" s="103"/>
      <c r="J105" s="103"/>
      <c r="K105" s="103"/>
      <c r="L105" s="434"/>
      <c r="M105" s="434"/>
      <c r="N105" s="434"/>
      <c r="O105" s="103"/>
      <c r="P105" s="105"/>
      <c r="Q105" s="105"/>
      <c r="R105" s="105"/>
      <c r="S105" s="105"/>
      <c r="T105" s="105"/>
      <c r="U105" s="105"/>
    </row>
    <row r="106" spans="1:21" ht="25" customHeight="1" x14ac:dyDescent="0.65">
      <c r="A106" s="101"/>
      <c r="B106" s="113" t="s">
        <v>280</v>
      </c>
      <c r="C106" s="114" t="s">
        <v>369</v>
      </c>
      <c r="D106" s="103"/>
      <c r="E106" s="103"/>
      <c r="F106" s="103"/>
      <c r="G106" s="103"/>
      <c r="H106" s="103"/>
      <c r="I106" s="103"/>
      <c r="J106" s="103"/>
      <c r="K106" s="103"/>
      <c r="L106" s="434"/>
      <c r="M106" s="434"/>
      <c r="N106" s="434"/>
      <c r="O106" s="103"/>
      <c r="P106" s="105"/>
      <c r="Q106" s="105"/>
      <c r="R106" s="105"/>
      <c r="S106" s="105"/>
      <c r="T106" s="105"/>
      <c r="U106" s="105"/>
    </row>
    <row r="107" spans="1:21" ht="25" customHeight="1" x14ac:dyDescent="0.4">
      <c r="A107" s="101"/>
      <c r="C107" s="114" t="s">
        <v>370</v>
      </c>
      <c r="D107" s="103"/>
      <c r="E107" s="103"/>
      <c r="F107" s="103"/>
      <c r="G107" s="103"/>
      <c r="H107" s="103"/>
      <c r="I107" s="103"/>
      <c r="J107" s="103"/>
      <c r="K107" s="103"/>
      <c r="L107" s="434"/>
      <c r="M107" s="434"/>
      <c r="N107" s="434"/>
      <c r="O107" s="103"/>
      <c r="P107" s="105"/>
      <c r="Q107" s="105"/>
      <c r="R107" s="105"/>
      <c r="S107" s="105"/>
      <c r="T107" s="105"/>
      <c r="U107" s="105"/>
    </row>
    <row r="108" spans="1:21" ht="25" customHeight="1" x14ac:dyDescent="0.65">
      <c r="A108" s="101"/>
      <c r="B108" s="113" t="s">
        <v>280</v>
      </c>
      <c r="C108" s="114" t="s">
        <v>371</v>
      </c>
      <c r="D108" s="103"/>
      <c r="E108" s="103"/>
      <c r="F108" s="103"/>
      <c r="G108" s="103"/>
      <c r="H108" s="103"/>
      <c r="I108" s="103"/>
      <c r="J108" s="103"/>
      <c r="K108" s="103"/>
      <c r="L108" s="434"/>
      <c r="M108" s="434"/>
      <c r="N108" s="434"/>
      <c r="O108" s="103"/>
      <c r="P108" s="105"/>
      <c r="Q108" s="105"/>
      <c r="R108" s="105"/>
      <c r="S108" s="105"/>
      <c r="T108" s="105"/>
      <c r="U108" s="105"/>
    </row>
    <row r="109" spans="1:21" ht="25" customHeight="1" x14ac:dyDescent="0.4">
      <c r="A109" s="101"/>
      <c r="C109" s="114" t="s">
        <v>372</v>
      </c>
      <c r="D109" s="103"/>
      <c r="E109" s="103"/>
      <c r="F109" s="103"/>
      <c r="G109" s="103"/>
      <c r="H109" s="103"/>
      <c r="I109" s="103"/>
      <c r="J109" s="103"/>
      <c r="K109" s="103"/>
      <c r="L109" s="434"/>
      <c r="M109" s="434"/>
      <c r="N109" s="434"/>
      <c r="O109" s="103"/>
      <c r="P109" s="105"/>
      <c r="Q109" s="105"/>
      <c r="R109" s="105"/>
      <c r="S109" s="105"/>
      <c r="T109" s="105"/>
      <c r="U109" s="105"/>
    </row>
    <row r="110" spans="1:21" ht="25" customHeight="1" x14ac:dyDescent="0.65">
      <c r="A110" s="101"/>
      <c r="B110" s="113" t="s">
        <v>280</v>
      </c>
      <c r="C110" s="114" t="s">
        <v>373</v>
      </c>
      <c r="D110" s="103"/>
      <c r="E110" s="103"/>
      <c r="F110" s="103"/>
      <c r="G110" s="103"/>
      <c r="H110" s="103"/>
      <c r="I110" s="103"/>
      <c r="J110" s="103"/>
      <c r="K110" s="103"/>
      <c r="L110" s="434"/>
      <c r="M110" s="434"/>
      <c r="N110" s="434"/>
      <c r="O110" s="103"/>
      <c r="P110" s="105"/>
      <c r="Q110" s="105"/>
      <c r="R110" s="105"/>
      <c r="S110" s="105"/>
      <c r="T110" s="105"/>
      <c r="U110" s="105"/>
    </row>
    <row r="111" spans="1:21" ht="25" customHeight="1" x14ac:dyDescent="0.65">
      <c r="A111" s="101"/>
      <c r="B111" s="113"/>
      <c r="C111" s="114"/>
      <c r="D111" s="103"/>
      <c r="E111" s="103"/>
      <c r="F111" s="103"/>
      <c r="G111" s="103"/>
      <c r="H111" s="103"/>
      <c r="I111" s="103"/>
      <c r="J111" s="103"/>
      <c r="K111" s="103"/>
      <c r="L111" s="434"/>
      <c r="M111" s="434"/>
      <c r="N111" s="434"/>
      <c r="O111" s="103"/>
      <c r="P111" s="105"/>
      <c r="Q111" s="105"/>
      <c r="R111" s="105"/>
      <c r="S111" s="105"/>
      <c r="T111" s="105"/>
      <c r="U111" s="105"/>
    </row>
    <row r="112" spans="1:21" ht="25" customHeight="1" x14ac:dyDescent="0.65">
      <c r="A112" s="101"/>
      <c r="B112" s="113" t="s">
        <v>280</v>
      </c>
      <c r="C112" s="114" t="s">
        <v>374</v>
      </c>
      <c r="D112" s="103"/>
      <c r="E112" s="103"/>
      <c r="F112" s="103"/>
      <c r="G112" s="103"/>
      <c r="H112" s="103"/>
      <c r="I112" s="103"/>
      <c r="J112" s="103"/>
      <c r="K112" s="103"/>
      <c r="L112" s="434"/>
      <c r="M112" s="434"/>
      <c r="N112" s="434"/>
      <c r="O112" s="103"/>
      <c r="P112" s="105"/>
      <c r="Q112" s="105"/>
      <c r="R112" s="105"/>
      <c r="S112" s="105"/>
      <c r="T112" s="105"/>
      <c r="U112" s="105"/>
    </row>
    <row r="113" spans="1:21" ht="25" customHeight="1" x14ac:dyDescent="0.4">
      <c r="A113" s="101"/>
      <c r="B113" s="40"/>
      <c r="C113" s="118" t="s">
        <v>375</v>
      </c>
      <c r="D113" s="102"/>
      <c r="E113" s="102"/>
      <c r="F113" s="102"/>
      <c r="G113" s="102"/>
      <c r="H113" s="102"/>
      <c r="I113" s="102"/>
      <c r="J113" s="102"/>
      <c r="K113" s="124"/>
      <c r="L113" s="434"/>
      <c r="M113" s="434"/>
      <c r="N113" s="434"/>
      <c r="O113" s="102"/>
      <c r="P113" s="105"/>
      <c r="Q113" s="105"/>
      <c r="R113" s="105"/>
      <c r="S113" s="105"/>
      <c r="T113" s="105"/>
      <c r="U113" s="105"/>
    </row>
    <row r="114" spans="1:21" ht="25" customHeight="1" x14ac:dyDescent="0.4">
      <c r="A114" s="101"/>
      <c r="B114" s="122" t="s">
        <v>376</v>
      </c>
      <c r="D114" s="101"/>
      <c r="E114" s="101"/>
      <c r="F114" s="101"/>
      <c r="G114" s="101"/>
      <c r="H114" s="101"/>
      <c r="I114" s="101"/>
      <c r="J114" s="101"/>
      <c r="K114" s="101"/>
      <c r="L114" s="434"/>
      <c r="M114" s="434"/>
      <c r="N114" s="434"/>
      <c r="O114" s="101"/>
      <c r="P114" s="101"/>
      <c r="Q114" s="101"/>
      <c r="R114" s="101"/>
      <c r="S114" s="101"/>
      <c r="T114" s="101"/>
      <c r="U114" s="101"/>
    </row>
    <row r="115" spans="1:21" ht="25" customHeight="1" x14ac:dyDescent="0.35">
      <c r="A115" s="101"/>
      <c r="B115" s="132" t="s">
        <v>377</v>
      </c>
      <c r="D115" s="101"/>
      <c r="E115" s="101"/>
      <c r="F115" s="101"/>
      <c r="G115" s="101"/>
      <c r="H115" s="101"/>
      <c r="I115" s="101"/>
      <c r="J115" s="101"/>
      <c r="K115" s="101"/>
      <c r="L115" s="434"/>
      <c r="M115" s="434"/>
      <c r="N115" s="434"/>
      <c r="O115" s="101"/>
      <c r="P115" s="105"/>
      <c r="Q115" s="105"/>
      <c r="R115" s="105"/>
      <c r="S115" s="105"/>
      <c r="T115" s="105"/>
      <c r="U115" s="105"/>
    </row>
    <row r="116" spans="1:21" ht="25" customHeight="1" x14ac:dyDescent="0.65">
      <c r="A116" s="101"/>
      <c r="B116" s="113" t="s">
        <v>280</v>
      </c>
      <c r="C116" s="123" t="s">
        <v>378</v>
      </c>
      <c r="D116" s="101"/>
      <c r="E116" s="101"/>
      <c r="F116" s="101"/>
      <c r="G116" s="101"/>
      <c r="H116" s="101"/>
      <c r="I116" s="101"/>
      <c r="J116" s="101"/>
      <c r="K116" s="101"/>
      <c r="L116" s="434"/>
      <c r="M116" s="434"/>
      <c r="N116" s="434"/>
      <c r="O116" s="101"/>
      <c r="P116" s="105"/>
      <c r="Q116" s="105"/>
      <c r="R116" s="105"/>
      <c r="S116" s="105"/>
      <c r="T116" s="105"/>
      <c r="U116" s="105"/>
    </row>
    <row r="117" spans="1:21" ht="25" customHeight="1" x14ac:dyDescent="0.65">
      <c r="A117" s="101"/>
      <c r="B117" s="113" t="s">
        <v>280</v>
      </c>
      <c r="C117" s="123" t="s">
        <v>379</v>
      </c>
      <c r="D117" s="101"/>
      <c r="E117" s="101"/>
      <c r="F117" s="101"/>
      <c r="G117" s="101"/>
      <c r="H117" s="101"/>
      <c r="I117" s="101"/>
      <c r="J117" s="101"/>
      <c r="K117" s="101"/>
      <c r="L117" s="434"/>
      <c r="M117" s="434"/>
      <c r="N117" s="434"/>
      <c r="O117" s="101"/>
      <c r="P117" s="105"/>
      <c r="Q117" s="105"/>
      <c r="R117" s="105"/>
      <c r="S117" s="105"/>
      <c r="T117" s="105"/>
      <c r="U117" s="105"/>
    </row>
    <row r="118" spans="1:21" ht="25" customHeight="1" x14ac:dyDescent="0.4">
      <c r="A118" s="101"/>
      <c r="C118" s="123" t="s">
        <v>380</v>
      </c>
      <c r="D118" s="101"/>
      <c r="E118" s="101"/>
      <c r="F118" s="101"/>
      <c r="G118" s="101"/>
      <c r="H118" s="101"/>
      <c r="I118" s="101"/>
      <c r="J118" s="101"/>
      <c r="K118" s="101"/>
      <c r="L118" s="434"/>
      <c r="M118" s="434"/>
      <c r="N118" s="434"/>
      <c r="O118" s="101"/>
      <c r="P118" s="105"/>
      <c r="Q118" s="105"/>
      <c r="R118" s="105"/>
      <c r="S118" s="105"/>
      <c r="T118" s="105"/>
      <c r="U118" s="105"/>
    </row>
    <row r="119" spans="1:21" ht="25" customHeight="1" x14ac:dyDescent="0.65">
      <c r="A119" s="101"/>
      <c r="B119" s="113" t="s">
        <v>280</v>
      </c>
      <c r="C119" s="123" t="s">
        <v>381</v>
      </c>
      <c r="D119" s="101"/>
      <c r="E119" s="101"/>
      <c r="F119" s="101"/>
      <c r="G119" s="101"/>
      <c r="H119" s="101"/>
      <c r="I119" s="101"/>
      <c r="J119" s="101"/>
      <c r="K119" s="101"/>
      <c r="L119" s="434"/>
      <c r="M119" s="434"/>
      <c r="N119" s="434"/>
      <c r="O119" s="101"/>
      <c r="P119" s="105"/>
      <c r="Q119" s="105"/>
      <c r="R119" s="105"/>
      <c r="S119" s="105"/>
      <c r="T119" s="105"/>
      <c r="U119" s="105"/>
    </row>
    <row r="120" spans="1:21" ht="25" customHeight="1" x14ac:dyDescent="0.4">
      <c r="A120" s="101"/>
      <c r="C120" s="123" t="s">
        <v>382</v>
      </c>
      <c r="D120" s="101"/>
      <c r="E120" s="101"/>
      <c r="F120" s="101"/>
      <c r="G120" s="101"/>
      <c r="H120" s="101"/>
      <c r="I120" s="101"/>
      <c r="J120" s="101"/>
      <c r="K120" s="101"/>
      <c r="L120" s="434"/>
      <c r="M120" s="434"/>
      <c r="N120" s="434"/>
      <c r="O120" s="101"/>
      <c r="P120" s="105"/>
      <c r="Q120" s="105"/>
      <c r="R120" s="105"/>
      <c r="S120" s="105"/>
      <c r="T120" s="105"/>
      <c r="U120" s="105"/>
    </row>
    <row r="121" spans="1:21" ht="25" customHeight="1" x14ac:dyDescent="0.65">
      <c r="A121" s="101"/>
      <c r="B121" s="113" t="s">
        <v>280</v>
      </c>
      <c r="C121" s="123" t="s">
        <v>383</v>
      </c>
      <c r="D121" s="101"/>
      <c r="E121" s="101"/>
      <c r="F121" s="101"/>
      <c r="G121" s="101"/>
      <c r="H121" s="101"/>
      <c r="I121" s="101"/>
      <c r="J121" s="101"/>
      <c r="K121" s="101"/>
      <c r="L121" s="434"/>
      <c r="M121" s="434"/>
      <c r="N121" s="434"/>
      <c r="O121" s="101"/>
      <c r="P121" s="105"/>
      <c r="Q121" s="105"/>
      <c r="R121" s="105"/>
      <c r="S121" s="105"/>
      <c r="T121" s="105"/>
      <c r="U121" s="105"/>
    </row>
    <row r="122" spans="1:21" ht="25" customHeight="1" x14ac:dyDescent="0.4">
      <c r="A122" s="101"/>
      <c r="C122" s="123" t="s">
        <v>384</v>
      </c>
      <c r="D122" s="101"/>
      <c r="E122" s="101"/>
      <c r="F122" s="101"/>
      <c r="G122" s="101"/>
      <c r="H122" s="101"/>
      <c r="I122" s="101"/>
      <c r="J122" s="101"/>
      <c r="K122" s="101"/>
      <c r="L122" s="434"/>
      <c r="M122" s="434"/>
      <c r="N122" s="434"/>
      <c r="O122" s="101"/>
      <c r="P122" s="105"/>
      <c r="Q122" s="105"/>
      <c r="R122" s="105"/>
      <c r="S122" s="105"/>
      <c r="T122" s="105"/>
      <c r="U122" s="105"/>
    </row>
    <row r="123" spans="1:21" ht="25" customHeight="1" x14ac:dyDescent="0.65">
      <c r="A123" s="101"/>
      <c r="B123" s="113" t="s">
        <v>280</v>
      </c>
      <c r="C123" s="123" t="s">
        <v>385</v>
      </c>
      <c r="D123" s="101"/>
      <c r="E123" s="101"/>
      <c r="F123" s="101"/>
      <c r="G123" s="101"/>
      <c r="H123" s="101"/>
      <c r="I123" s="101"/>
      <c r="J123" s="101"/>
      <c r="K123" s="101"/>
      <c r="L123" s="434"/>
      <c r="M123" s="434"/>
      <c r="N123" s="434"/>
      <c r="O123" s="101"/>
      <c r="P123" s="105"/>
      <c r="Q123" s="105"/>
      <c r="R123" s="105"/>
      <c r="S123" s="105"/>
      <c r="T123" s="105"/>
      <c r="U123" s="105"/>
    </row>
    <row r="124" spans="1:21" ht="25" customHeight="1" x14ac:dyDescent="0.4">
      <c r="A124" s="101"/>
      <c r="C124" s="123" t="s">
        <v>386</v>
      </c>
      <c r="D124" s="101"/>
      <c r="E124" s="101"/>
      <c r="F124" s="101"/>
      <c r="G124" s="101"/>
      <c r="H124" s="101"/>
      <c r="I124" s="101"/>
      <c r="J124" s="101"/>
      <c r="K124" s="101"/>
      <c r="L124" s="434"/>
      <c r="M124" s="434"/>
      <c r="N124" s="434"/>
      <c r="O124" s="101"/>
      <c r="P124" s="105"/>
      <c r="Q124" s="105"/>
      <c r="R124" s="105"/>
      <c r="S124" s="105"/>
      <c r="T124" s="105"/>
      <c r="U124" s="105"/>
    </row>
    <row r="125" spans="1:21" ht="25" customHeight="1" x14ac:dyDescent="0.65">
      <c r="A125" s="101"/>
      <c r="B125" s="113" t="s">
        <v>280</v>
      </c>
      <c r="C125" s="123" t="s">
        <v>387</v>
      </c>
      <c r="D125" s="101"/>
      <c r="E125" s="101"/>
      <c r="F125" s="101"/>
      <c r="G125" s="101"/>
      <c r="H125" s="101"/>
      <c r="I125" s="101"/>
      <c r="J125" s="101"/>
      <c r="K125" s="101"/>
      <c r="L125" s="434"/>
      <c r="M125" s="434"/>
      <c r="N125" s="434"/>
      <c r="O125" s="101"/>
      <c r="P125" s="105"/>
      <c r="Q125" s="105"/>
      <c r="R125" s="105"/>
      <c r="S125" s="105"/>
      <c r="T125" s="105"/>
      <c r="U125" s="105"/>
    </row>
    <row r="126" spans="1:21" ht="25" customHeight="1" x14ac:dyDescent="0.4">
      <c r="A126" s="101"/>
      <c r="C126" s="123" t="s">
        <v>388</v>
      </c>
      <c r="D126" s="101"/>
      <c r="E126" s="101"/>
      <c r="F126" s="101"/>
      <c r="G126" s="101"/>
      <c r="H126" s="101"/>
      <c r="I126" s="101"/>
      <c r="J126" s="101"/>
      <c r="K126" s="101"/>
      <c r="L126" s="434"/>
      <c r="M126" s="434"/>
      <c r="N126" s="434"/>
      <c r="O126" s="101"/>
      <c r="P126" s="105"/>
      <c r="Q126" s="105"/>
      <c r="R126" s="105"/>
      <c r="S126" s="105"/>
      <c r="T126" s="105"/>
      <c r="U126" s="105"/>
    </row>
    <row r="127" spans="1:21" ht="25" customHeight="1" x14ac:dyDescent="0.65">
      <c r="A127" s="101"/>
      <c r="B127" s="113" t="s">
        <v>280</v>
      </c>
      <c r="C127" s="123" t="s">
        <v>389</v>
      </c>
      <c r="D127" s="101"/>
      <c r="E127" s="101"/>
      <c r="F127" s="101"/>
      <c r="G127" s="101"/>
      <c r="H127" s="101"/>
      <c r="I127" s="101"/>
      <c r="J127" s="101"/>
      <c r="K127" s="101"/>
      <c r="L127" s="434"/>
      <c r="M127" s="434"/>
      <c r="N127" s="434"/>
      <c r="O127" s="101"/>
      <c r="P127" s="105"/>
      <c r="Q127" s="105"/>
      <c r="R127" s="105"/>
      <c r="S127" s="105"/>
      <c r="T127" s="105"/>
      <c r="U127" s="105"/>
    </row>
    <row r="128" spans="1:21" ht="25" customHeight="1" x14ac:dyDescent="0.4">
      <c r="A128" s="101"/>
      <c r="B128" s="122" t="s">
        <v>390</v>
      </c>
      <c r="D128" s="101"/>
      <c r="E128" s="101"/>
      <c r="F128" s="101"/>
      <c r="G128" s="101"/>
      <c r="H128" s="101"/>
      <c r="I128" s="101"/>
      <c r="J128" s="101"/>
      <c r="K128" s="101"/>
      <c r="L128" s="434"/>
      <c r="M128" s="434"/>
      <c r="N128" s="434"/>
      <c r="O128" s="101"/>
      <c r="P128" s="105"/>
      <c r="Q128" s="105"/>
      <c r="R128" s="105"/>
      <c r="S128" s="105"/>
      <c r="T128" s="105"/>
      <c r="U128" s="105"/>
    </row>
    <row r="129" spans="1:21" ht="25" customHeight="1" x14ac:dyDescent="0.65">
      <c r="A129" s="101"/>
      <c r="B129" s="113" t="s">
        <v>280</v>
      </c>
      <c r="C129" s="123" t="s">
        <v>391</v>
      </c>
      <c r="D129" s="101"/>
      <c r="E129" s="101"/>
      <c r="F129" s="101"/>
      <c r="G129" s="101"/>
      <c r="H129" s="101"/>
      <c r="I129" s="101"/>
      <c r="J129" s="101"/>
      <c r="K129" s="101"/>
      <c r="L129" s="434"/>
      <c r="M129" s="434"/>
      <c r="N129" s="434"/>
      <c r="O129" s="101"/>
      <c r="P129" s="105"/>
      <c r="Q129" s="105"/>
      <c r="R129" s="105"/>
      <c r="S129" s="105"/>
      <c r="T129" s="105"/>
      <c r="U129" s="105"/>
    </row>
    <row r="130" spans="1:21" ht="25" customHeight="1" x14ac:dyDescent="0.4">
      <c r="A130" s="101"/>
      <c r="C130" s="123" t="s">
        <v>392</v>
      </c>
      <c r="D130" s="101"/>
      <c r="E130" s="101"/>
      <c r="F130" s="101"/>
      <c r="G130" s="101"/>
      <c r="H130" s="101"/>
      <c r="I130" s="101"/>
      <c r="J130" s="101"/>
      <c r="K130" s="101"/>
      <c r="L130" s="434"/>
      <c r="M130" s="434"/>
      <c r="N130" s="434"/>
      <c r="O130" s="101"/>
      <c r="P130" s="105"/>
      <c r="Q130" s="105"/>
      <c r="R130" s="105"/>
      <c r="S130" s="105"/>
      <c r="T130" s="105"/>
      <c r="U130" s="105"/>
    </row>
    <row r="131" spans="1:21" ht="25" customHeight="1" x14ac:dyDescent="0.65">
      <c r="A131" s="101"/>
      <c r="B131" s="113" t="s">
        <v>280</v>
      </c>
      <c r="C131" s="123" t="s">
        <v>393</v>
      </c>
      <c r="D131" s="101"/>
      <c r="E131" s="101"/>
      <c r="F131" s="101"/>
      <c r="G131" s="101"/>
      <c r="H131" s="101"/>
      <c r="I131" s="101"/>
      <c r="J131" s="101"/>
      <c r="K131" s="101"/>
      <c r="L131" s="434"/>
      <c r="M131" s="434"/>
      <c r="N131" s="434"/>
      <c r="O131" s="101"/>
      <c r="P131" s="105"/>
      <c r="Q131" s="105"/>
      <c r="R131" s="105"/>
      <c r="S131" s="105"/>
      <c r="T131" s="105"/>
      <c r="U131" s="105"/>
    </row>
    <row r="132" spans="1:21" ht="25" customHeight="1" x14ac:dyDescent="0.4">
      <c r="A132" s="101"/>
      <c r="B132" s="104"/>
      <c r="C132" s="118" t="s">
        <v>394</v>
      </c>
      <c r="D132" s="102"/>
      <c r="E132" s="102"/>
      <c r="F132" s="102"/>
      <c r="G132" s="102"/>
      <c r="H132" s="102"/>
      <c r="I132" s="102"/>
      <c r="J132" s="102"/>
      <c r="K132" s="124"/>
      <c r="L132" s="434"/>
      <c r="M132" s="434"/>
      <c r="N132" s="434"/>
      <c r="O132" s="101"/>
      <c r="P132" s="105"/>
      <c r="Q132" s="105"/>
      <c r="R132" s="105"/>
      <c r="S132" s="105"/>
      <c r="T132" s="105"/>
      <c r="U132" s="105"/>
    </row>
    <row r="133" spans="1:21" ht="25" customHeight="1" x14ac:dyDescent="0.4">
      <c r="A133" s="101"/>
      <c r="C133" s="123" t="s">
        <v>395</v>
      </c>
      <c r="D133" s="101"/>
      <c r="E133" s="101"/>
      <c r="F133" s="101"/>
      <c r="G133" s="101"/>
      <c r="H133" s="101"/>
      <c r="I133" s="101"/>
      <c r="J133" s="101"/>
      <c r="K133" s="101"/>
      <c r="L133" s="434"/>
      <c r="M133" s="434"/>
      <c r="N133" s="434"/>
      <c r="O133" s="101"/>
      <c r="P133" s="105"/>
      <c r="Q133" s="105"/>
      <c r="R133" s="105"/>
      <c r="S133" s="105"/>
      <c r="T133" s="105"/>
      <c r="U133" s="105"/>
    </row>
    <row r="134" spans="1:21" ht="25" customHeight="1" x14ac:dyDescent="0.65">
      <c r="A134" s="101"/>
      <c r="B134" s="113" t="s">
        <v>280</v>
      </c>
      <c r="C134" s="123" t="s">
        <v>396</v>
      </c>
      <c r="D134" s="101"/>
      <c r="E134" s="101"/>
      <c r="F134" s="101"/>
      <c r="G134" s="101"/>
      <c r="H134" s="101"/>
      <c r="I134" s="101"/>
      <c r="J134" s="101"/>
      <c r="K134" s="101"/>
      <c r="L134" s="434"/>
      <c r="M134" s="434"/>
      <c r="N134" s="434"/>
      <c r="O134" s="101"/>
      <c r="P134" s="105"/>
      <c r="Q134" s="105"/>
      <c r="R134" s="105"/>
      <c r="S134" s="105"/>
      <c r="T134" s="105"/>
      <c r="U134" s="105"/>
    </row>
    <row r="135" spans="1:21" ht="25" customHeight="1" x14ac:dyDescent="0.4">
      <c r="A135" s="101"/>
      <c r="C135" s="123" t="s">
        <v>397</v>
      </c>
      <c r="D135" s="101"/>
      <c r="E135" s="101"/>
      <c r="F135" s="101"/>
      <c r="G135" s="101"/>
      <c r="H135" s="101"/>
      <c r="I135" s="101"/>
      <c r="J135" s="101"/>
      <c r="K135" s="101"/>
      <c r="L135" s="434"/>
      <c r="M135" s="434"/>
      <c r="N135" s="434"/>
      <c r="O135" s="101"/>
      <c r="P135" s="105"/>
      <c r="Q135" s="105"/>
      <c r="R135" s="105"/>
      <c r="S135" s="105"/>
      <c r="T135" s="105"/>
      <c r="U135" s="105"/>
    </row>
    <row r="136" spans="1:21" ht="25" customHeight="1" x14ac:dyDescent="0.4">
      <c r="A136" s="101"/>
      <c r="C136" s="118" t="s">
        <v>398</v>
      </c>
      <c r="D136" s="102"/>
      <c r="E136" s="102"/>
      <c r="F136" s="102"/>
      <c r="G136" s="102"/>
      <c r="H136" s="102"/>
      <c r="I136" s="102"/>
      <c r="J136" s="102"/>
      <c r="K136" s="124"/>
      <c r="L136" s="434"/>
      <c r="M136" s="434"/>
      <c r="N136" s="434"/>
      <c r="O136" s="125"/>
      <c r="P136" s="105"/>
      <c r="Q136" s="105"/>
      <c r="R136" s="105"/>
      <c r="S136" s="105"/>
      <c r="T136" s="105"/>
      <c r="U136" s="105"/>
    </row>
    <row r="137" spans="1:21" ht="25" customHeight="1" x14ac:dyDescent="0.35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434"/>
      <c r="M137" s="434"/>
      <c r="N137" s="434"/>
      <c r="O137" s="101"/>
      <c r="P137" s="105"/>
      <c r="Q137" s="105"/>
      <c r="R137" s="105"/>
      <c r="S137" s="105"/>
      <c r="T137" s="105"/>
      <c r="U137" s="105"/>
    </row>
    <row r="138" spans="1:21" ht="25" customHeight="1" x14ac:dyDescent="0.35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434"/>
      <c r="M138" s="434"/>
      <c r="N138" s="434"/>
      <c r="O138" s="101"/>
      <c r="P138" s="105"/>
      <c r="Q138" s="105"/>
      <c r="R138" s="105"/>
      <c r="S138" s="105"/>
      <c r="T138" s="105"/>
      <c r="U138" s="105"/>
    </row>
    <row r="139" spans="1:21" ht="25" customHeight="1" x14ac:dyDescent="0.35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434"/>
      <c r="M139" s="434"/>
      <c r="N139" s="434"/>
      <c r="O139" s="101"/>
      <c r="P139" s="105"/>
      <c r="Q139" s="105"/>
      <c r="R139" s="105"/>
      <c r="S139" s="105"/>
      <c r="T139" s="105"/>
      <c r="U139" s="105"/>
    </row>
    <row r="140" spans="1:21" ht="25" customHeight="1" x14ac:dyDescent="0.35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434"/>
      <c r="M140" s="434"/>
      <c r="N140" s="434"/>
      <c r="O140" s="101"/>
      <c r="P140" s="105"/>
      <c r="Q140" s="105"/>
      <c r="R140" s="105"/>
      <c r="S140" s="105"/>
      <c r="T140" s="105"/>
      <c r="U140" s="105"/>
    </row>
    <row r="141" spans="1:21" ht="25" customHeight="1" x14ac:dyDescent="0.35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434"/>
      <c r="M141" s="434"/>
      <c r="N141" s="434"/>
      <c r="O141" s="101"/>
      <c r="P141" s="105"/>
      <c r="Q141" s="105"/>
      <c r="R141" s="105"/>
      <c r="S141" s="105"/>
      <c r="T141" s="105"/>
      <c r="U141" s="105"/>
    </row>
    <row r="142" spans="1:21" ht="25" customHeight="1" x14ac:dyDescent="0.35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434"/>
      <c r="M142" s="434"/>
      <c r="N142" s="434"/>
      <c r="O142" s="101"/>
      <c r="P142" s="105"/>
      <c r="Q142" s="101"/>
      <c r="R142" s="101"/>
      <c r="S142" s="101"/>
      <c r="T142" s="101"/>
      <c r="U142" s="101"/>
    </row>
    <row r="143" spans="1:21" ht="25" customHeight="1" x14ac:dyDescent="0.35">
      <c r="A143" s="101"/>
      <c r="B143" s="102"/>
      <c r="C143" s="102"/>
      <c r="D143" s="102"/>
      <c r="E143" s="102"/>
      <c r="F143" s="102"/>
      <c r="G143" s="102"/>
      <c r="H143" s="102"/>
      <c r="I143" s="102"/>
      <c r="J143" s="102"/>
      <c r="K143" s="124"/>
      <c r="L143" s="434"/>
      <c r="M143" s="434"/>
      <c r="N143" s="434"/>
      <c r="O143" s="125"/>
      <c r="P143" s="105"/>
      <c r="Q143" s="105"/>
      <c r="R143" s="105"/>
      <c r="S143" s="105"/>
      <c r="T143" s="105"/>
      <c r="U143" s="105"/>
    </row>
    <row r="144" spans="1:21" ht="25" customHeight="1" x14ac:dyDescent="0.35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</row>
    <row r="145" spans="1:21" ht="25" customHeight="1" x14ac:dyDescent="0.4">
      <c r="A145" s="101"/>
      <c r="B145" s="435" t="s">
        <v>399</v>
      </c>
      <c r="C145" s="436"/>
      <c r="D145" s="436"/>
      <c r="E145" s="436"/>
      <c r="F145" s="436"/>
      <c r="G145" s="436"/>
      <c r="H145" s="436"/>
      <c r="I145" s="436"/>
      <c r="J145" s="436"/>
      <c r="K145" s="436"/>
      <c r="L145" s="436"/>
      <c r="M145" s="436"/>
      <c r="N145" s="436"/>
      <c r="O145" s="436"/>
      <c r="P145" s="436"/>
      <c r="Q145" s="436"/>
      <c r="R145" s="436"/>
      <c r="S145" s="436"/>
      <c r="T145" s="436"/>
      <c r="U145" s="437"/>
    </row>
    <row r="146" spans="1:21" ht="25" customHeight="1" x14ac:dyDescent="0.4">
      <c r="A146" s="101"/>
      <c r="B146" s="136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5"/>
    </row>
    <row r="147" spans="1:21" ht="25" customHeight="1" x14ac:dyDescent="0.4">
      <c r="A147" s="101"/>
      <c r="B147" s="136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4"/>
      <c r="O147" s="118"/>
      <c r="P147" s="118"/>
      <c r="Q147" s="118"/>
      <c r="R147" s="118"/>
      <c r="S147" s="118"/>
      <c r="T147" s="118"/>
      <c r="U147" s="119"/>
    </row>
    <row r="148" spans="1:21" ht="25" customHeight="1" x14ac:dyDescent="0.4">
      <c r="A148" s="101"/>
      <c r="B148" s="136"/>
      <c r="C148" s="114" t="s">
        <v>400</v>
      </c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 t="s">
        <v>400</v>
      </c>
      <c r="P148" s="114"/>
      <c r="Q148" s="114"/>
      <c r="R148" s="114"/>
      <c r="S148" s="114"/>
      <c r="T148" s="114"/>
      <c r="U148" s="115"/>
    </row>
    <row r="149" spans="1:21" ht="25" customHeight="1" x14ac:dyDescent="0.4">
      <c r="A149" s="101"/>
      <c r="B149" s="136"/>
      <c r="C149" s="114" t="s">
        <v>401</v>
      </c>
      <c r="D149" s="114"/>
      <c r="E149" s="118"/>
      <c r="F149" s="118"/>
      <c r="G149" s="118"/>
      <c r="H149" s="118"/>
      <c r="I149" s="118"/>
      <c r="J149" s="118"/>
      <c r="K149" s="118"/>
      <c r="L149" s="118"/>
      <c r="M149" s="118"/>
      <c r="N149" s="114"/>
      <c r="O149" s="114" t="s">
        <v>401</v>
      </c>
      <c r="P149" s="118"/>
      <c r="Q149" s="118"/>
      <c r="R149" s="118"/>
      <c r="S149" s="118"/>
      <c r="T149" s="118"/>
      <c r="U149" s="119"/>
    </row>
    <row r="150" spans="1:21" ht="25" customHeight="1" x14ac:dyDescent="0.4">
      <c r="A150" s="101"/>
      <c r="B150" s="136"/>
      <c r="C150" s="114" t="s">
        <v>402</v>
      </c>
      <c r="D150" s="114"/>
      <c r="E150" s="114"/>
      <c r="F150" s="114"/>
      <c r="G150" s="137"/>
      <c r="H150" s="137"/>
      <c r="I150" s="137"/>
      <c r="J150" s="137"/>
      <c r="K150" s="137"/>
      <c r="L150" s="137"/>
      <c r="M150" s="137"/>
      <c r="N150" s="114"/>
      <c r="O150" s="114" t="s">
        <v>402</v>
      </c>
      <c r="P150" s="114"/>
      <c r="Q150" s="137"/>
      <c r="R150" s="137"/>
      <c r="S150" s="137"/>
      <c r="T150" s="137"/>
      <c r="U150" s="138"/>
    </row>
    <row r="151" spans="1:21" ht="25" customHeight="1" x14ac:dyDescent="0.4">
      <c r="A151" s="101"/>
      <c r="B151" s="136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4"/>
      <c r="O151" s="118"/>
      <c r="P151" s="118"/>
      <c r="Q151" s="118"/>
      <c r="R151" s="118"/>
      <c r="S151" s="118"/>
      <c r="T151" s="118"/>
      <c r="U151" s="119"/>
    </row>
    <row r="152" spans="1:21" ht="25" customHeight="1" x14ac:dyDescent="0.4">
      <c r="A152" s="101"/>
      <c r="B152" s="139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9"/>
    </row>
    <row r="153" spans="1:21" ht="25" customHeight="1" x14ac:dyDescent="0.4">
      <c r="A153" s="101"/>
      <c r="B153" s="136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5"/>
    </row>
    <row r="154" spans="1:21" ht="25" customHeight="1" x14ac:dyDescent="0.4">
      <c r="A154" s="101"/>
      <c r="B154" s="435" t="s">
        <v>403</v>
      </c>
      <c r="C154" s="436"/>
      <c r="D154" s="436"/>
      <c r="E154" s="436"/>
      <c r="F154" s="436"/>
      <c r="G154" s="436"/>
      <c r="H154" s="436"/>
      <c r="I154" s="436"/>
      <c r="J154" s="436"/>
      <c r="K154" s="436"/>
      <c r="L154" s="436"/>
      <c r="M154" s="436"/>
      <c r="N154" s="436"/>
      <c r="O154" s="436"/>
      <c r="P154" s="436"/>
      <c r="Q154" s="436"/>
      <c r="R154" s="436"/>
      <c r="S154" s="436"/>
      <c r="T154" s="436"/>
      <c r="U154" s="437"/>
    </row>
    <row r="155" spans="1:21" ht="25" customHeight="1" x14ac:dyDescent="0.4">
      <c r="A155" s="101"/>
      <c r="B155" s="136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5"/>
    </row>
    <row r="156" spans="1:21" ht="25" customHeight="1" x14ac:dyDescent="0.4">
      <c r="A156" s="101"/>
      <c r="B156" s="136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4"/>
      <c r="O156" s="118"/>
      <c r="P156" s="118"/>
      <c r="Q156" s="118"/>
      <c r="R156" s="118"/>
      <c r="S156" s="118"/>
      <c r="T156" s="118"/>
      <c r="U156" s="119"/>
    </row>
    <row r="157" spans="1:21" ht="25" customHeight="1" x14ac:dyDescent="0.4">
      <c r="A157" s="101"/>
      <c r="B157" s="136"/>
      <c r="C157" s="114" t="s">
        <v>404</v>
      </c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 t="s">
        <v>405</v>
      </c>
      <c r="P157" s="114"/>
      <c r="Q157" s="114"/>
      <c r="R157" s="114"/>
      <c r="S157" s="114"/>
      <c r="T157" s="114"/>
      <c r="U157" s="115"/>
    </row>
    <row r="158" spans="1:21" ht="25" customHeight="1" x14ac:dyDescent="0.4">
      <c r="A158" s="101"/>
      <c r="B158" s="136"/>
      <c r="C158" s="114" t="s">
        <v>401</v>
      </c>
      <c r="D158" s="114"/>
      <c r="E158" s="118"/>
      <c r="F158" s="118"/>
      <c r="G158" s="118"/>
      <c r="H158" s="118"/>
      <c r="I158" s="118"/>
      <c r="J158" s="118"/>
      <c r="K158" s="118"/>
      <c r="L158" s="118"/>
      <c r="M158" s="118"/>
      <c r="N158" s="114"/>
      <c r="O158" s="114" t="s">
        <v>401</v>
      </c>
      <c r="P158" s="114"/>
      <c r="Q158" s="118"/>
      <c r="R158" s="118"/>
      <c r="S158" s="118"/>
      <c r="T158" s="118"/>
      <c r="U158" s="119"/>
    </row>
    <row r="159" spans="1:21" ht="25" customHeight="1" x14ac:dyDescent="0.4">
      <c r="A159" s="101"/>
      <c r="B159" s="136"/>
      <c r="C159" s="114" t="s">
        <v>402</v>
      </c>
      <c r="D159" s="114"/>
      <c r="E159" s="114"/>
      <c r="F159" s="114"/>
      <c r="G159" s="137"/>
      <c r="H159" s="137"/>
      <c r="I159" s="137"/>
      <c r="J159" s="137"/>
      <c r="K159" s="137"/>
      <c r="L159" s="137"/>
      <c r="M159" s="137"/>
      <c r="N159" s="114"/>
      <c r="O159" s="114" t="s">
        <v>402</v>
      </c>
      <c r="P159" s="114"/>
      <c r="Q159" s="137"/>
      <c r="R159" s="137"/>
      <c r="S159" s="137"/>
      <c r="T159" s="137"/>
      <c r="U159" s="138"/>
    </row>
    <row r="160" spans="1:21" ht="25" customHeight="1" x14ac:dyDescent="0.4">
      <c r="A160" s="101"/>
      <c r="B160" s="136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4"/>
      <c r="O160" s="118"/>
      <c r="P160" s="118"/>
      <c r="Q160" s="118"/>
      <c r="R160" s="118"/>
      <c r="S160" s="118"/>
      <c r="T160" s="118"/>
      <c r="U160" s="119"/>
    </row>
    <row r="161" spans="1:23" ht="25" customHeight="1" x14ac:dyDescent="0.4">
      <c r="A161" s="101"/>
      <c r="B161" s="136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9"/>
    </row>
    <row r="162" spans="1:23" ht="25" customHeight="1" x14ac:dyDescent="0.55000000000000004">
      <c r="A162" s="101"/>
      <c r="B162" s="136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40" t="s">
        <v>406</v>
      </c>
      <c r="O162" s="114"/>
      <c r="P162" s="114"/>
      <c r="Q162" s="114"/>
      <c r="R162" s="114"/>
      <c r="S162" s="114"/>
      <c r="T162" s="114"/>
      <c r="U162" s="115"/>
    </row>
    <row r="163" spans="1:23" ht="25" customHeight="1" x14ac:dyDescent="0.5">
      <c r="A163" s="101"/>
      <c r="B163" s="136"/>
      <c r="C163" s="114"/>
      <c r="D163" s="114"/>
      <c r="E163" s="114"/>
      <c r="F163" s="114"/>
      <c r="G163" s="114"/>
      <c r="H163" s="114"/>
      <c r="I163" s="114"/>
      <c r="J163" s="114"/>
      <c r="K163" s="114"/>
      <c r="L163" s="141" t="s">
        <v>407</v>
      </c>
      <c r="M163" s="114"/>
      <c r="N163" s="114"/>
      <c r="O163" s="114"/>
      <c r="P163" s="114"/>
      <c r="Q163" s="114"/>
      <c r="R163" s="114"/>
      <c r="S163" s="114"/>
      <c r="T163" s="114"/>
      <c r="U163" s="115"/>
    </row>
    <row r="164" spans="1:23" ht="25" customHeight="1" x14ac:dyDescent="0.4">
      <c r="A164" s="101"/>
      <c r="B164" s="136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5"/>
    </row>
    <row r="165" spans="1:23" ht="25" customHeight="1" x14ac:dyDescent="0.4">
      <c r="A165" s="101"/>
      <c r="B165" s="136"/>
      <c r="C165" s="114" t="s">
        <v>408</v>
      </c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 t="s">
        <v>409</v>
      </c>
      <c r="P165" s="114"/>
      <c r="Q165" s="114"/>
      <c r="R165" s="114"/>
      <c r="S165" s="114"/>
      <c r="T165" s="114"/>
      <c r="U165" s="115"/>
      <c r="V165" s="40"/>
      <c r="W165" s="40"/>
    </row>
    <row r="166" spans="1:23" ht="25" customHeight="1" x14ac:dyDescent="0.4">
      <c r="A166" s="101"/>
      <c r="B166" s="136"/>
      <c r="C166" s="114" t="s">
        <v>410</v>
      </c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 t="s">
        <v>411</v>
      </c>
      <c r="P166" s="114"/>
      <c r="Q166" s="114"/>
      <c r="R166" s="114"/>
      <c r="S166" s="114"/>
      <c r="T166" s="114"/>
      <c r="U166" s="115"/>
    </row>
    <row r="167" spans="1:23" ht="25" customHeight="1" x14ac:dyDescent="0.4">
      <c r="A167" s="101"/>
      <c r="B167" s="136"/>
      <c r="C167" s="114" t="s">
        <v>412</v>
      </c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 t="s">
        <v>413</v>
      </c>
      <c r="P167" s="114"/>
      <c r="Q167" s="114"/>
      <c r="R167" s="114"/>
      <c r="S167" s="114"/>
      <c r="T167" s="114"/>
      <c r="U167" s="115"/>
    </row>
    <row r="168" spans="1:23" ht="25" customHeight="1" x14ac:dyDescent="0.4">
      <c r="A168" s="101"/>
      <c r="B168" s="139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9"/>
    </row>
    <row r="169" spans="1:23" ht="25" customHeight="1" x14ac:dyDescent="0.35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</row>
    <row r="170" spans="1:23" ht="25" customHeight="1" x14ac:dyDescent="0.35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</row>
    <row r="171" spans="1:23" ht="25" customHeight="1" x14ac:dyDescent="0.35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</row>
    <row r="172" spans="1:23" ht="25" customHeight="1" x14ac:dyDescent="0.35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</row>
    <row r="173" spans="1:23" ht="25" customHeight="1" x14ac:dyDescent="0.35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</row>
    <row r="174" spans="1:23" ht="25" customHeight="1" x14ac:dyDescent="0.35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</row>
    <row r="175" spans="1:23" ht="25" customHeight="1" x14ac:dyDescent="0.35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</row>
    <row r="176" spans="1:23" ht="25" customHeight="1" x14ac:dyDescent="0.35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</row>
    <row r="177" spans="1:21" ht="25" customHeight="1" x14ac:dyDescent="0.35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</row>
    <row r="178" spans="1:21" ht="25" customHeight="1" x14ac:dyDescent="0.35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</row>
    <row r="179" spans="1:21" ht="25" customHeight="1" x14ac:dyDescent="0.35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</row>
    <row r="180" spans="1:21" ht="25" customHeight="1" x14ac:dyDescent="0.35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</row>
    <row r="181" spans="1:21" ht="25" customHeight="1" x14ac:dyDescent="0.35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</row>
    <row r="182" spans="1:21" ht="25" customHeight="1" x14ac:dyDescent="0.35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</row>
    <row r="183" spans="1:21" ht="25" customHeight="1" x14ac:dyDescent="0.35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</row>
    <row r="184" spans="1:21" ht="25" customHeight="1" x14ac:dyDescent="0.35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</row>
    <row r="185" spans="1:21" ht="25" customHeight="1" x14ac:dyDescent="0.35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</row>
    <row r="186" spans="1:21" ht="25" customHeight="1" x14ac:dyDescent="0.35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</row>
    <row r="187" spans="1:21" ht="25" customHeight="1" x14ac:dyDescent="0.35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</row>
    <row r="188" spans="1:21" ht="25" customHeight="1" x14ac:dyDescent="0.35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</row>
    <row r="189" spans="1:21" ht="25" customHeight="1" x14ac:dyDescent="0.35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</row>
    <row r="190" spans="1:21" ht="25" customHeight="1" x14ac:dyDescent="0.35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</row>
    <row r="191" spans="1:21" ht="25" customHeight="1" x14ac:dyDescent="0.35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</row>
    <row r="192" spans="1:21" ht="25" customHeight="1" x14ac:dyDescent="0.35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</row>
    <row r="193" spans="1:21" ht="25" customHeight="1" x14ac:dyDescent="0.35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</row>
    <row r="194" spans="1:21" ht="25" customHeight="1" x14ac:dyDescent="0.35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</row>
    <row r="195" spans="1:21" ht="25" customHeight="1" x14ac:dyDescent="0.35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</row>
    <row r="196" spans="1:21" ht="25" customHeight="1" x14ac:dyDescent="0.35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</row>
    <row r="197" spans="1:21" ht="25" customHeight="1" x14ac:dyDescent="0.35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</row>
    <row r="198" spans="1:21" ht="25" customHeight="1" x14ac:dyDescent="0.35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</row>
    <row r="199" spans="1:21" ht="25" customHeight="1" x14ac:dyDescent="0.35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</row>
    <row r="200" spans="1:21" ht="25" customHeight="1" x14ac:dyDescent="0.35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</row>
    <row r="201" spans="1:21" ht="25" customHeight="1" x14ac:dyDescent="0.35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</row>
    <row r="202" spans="1:21" ht="25" customHeight="1" x14ac:dyDescent="0.35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</row>
    <row r="203" spans="1:21" ht="25" customHeight="1" x14ac:dyDescent="0.35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</row>
    <row r="204" spans="1:21" ht="25" customHeight="1" x14ac:dyDescent="0.35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</row>
    <row r="205" spans="1:21" ht="25" customHeight="1" x14ac:dyDescent="0.35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</row>
    <row r="206" spans="1:21" ht="25" customHeight="1" x14ac:dyDescent="0.35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</row>
    <row r="207" spans="1:21" ht="25" customHeight="1" x14ac:dyDescent="0.35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</row>
    <row r="208" spans="1:21" ht="25" customHeight="1" x14ac:dyDescent="0.35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</row>
    <row r="209" spans="1:21" ht="25" customHeight="1" x14ac:dyDescent="0.35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</row>
    <row r="210" spans="1:21" ht="25" customHeight="1" x14ac:dyDescent="0.35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</row>
    <row r="211" spans="1:21" ht="25" customHeight="1" x14ac:dyDescent="0.35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</row>
    <row r="212" spans="1:21" ht="25" customHeight="1" x14ac:dyDescent="0.35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</row>
    <row r="213" spans="1:21" ht="25" customHeight="1" x14ac:dyDescent="0.35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</row>
    <row r="214" spans="1:21" ht="25" customHeight="1" x14ac:dyDescent="0.35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</row>
    <row r="215" spans="1:21" ht="25" customHeight="1" x14ac:dyDescent="0.35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</row>
    <row r="216" spans="1:21" ht="25" customHeight="1" x14ac:dyDescent="0.35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</row>
    <row r="217" spans="1:21" ht="25" customHeight="1" x14ac:dyDescent="0.35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</row>
    <row r="218" spans="1:21" ht="25" customHeight="1" x14ac:dyDescent="0.35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</row>
    <row r="219" spans="1:21" ht="25" customHeight="1" x14ac:dyDescent="0.35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</row>
    <row r="220" spans="1:21" ht="25" customHeight="1" x14ac:dyDescent="0.35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</row>
    <row r="221" spans="1:21" ht="25" customHeight="1" x14ac:dyDescent="0.35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</row>
    <row r="222" spans="1:21" ht="25" customHeight="1" x14ac:dyDescent="0.35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</row>
    <row r="223" spans="1:21" ht="25" customHeight="1" x14ac:dyDescent="0.35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</row>
    <row r="224" spans="1:21" ht="25" customHeight="1" x14ac:dyDescent="0.35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</row>
    <row r="225" spans="1:21" ht="25" customHeight="1" x14ac:dyDescent="0.35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</row>
    <row r="226" spans="1:21" ht="25" customHeight="1" x14ac:dyDescent="0.35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</row>
    <row r="227" spans="1:21" ht="25" customHeight="1" x14ac:dyDescent="0.35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</row>
    <row r="228" spans="1:21" ht="25" customHeight="1" x14ac:dyDescent="0.35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</row>
    <row r="229" spans="1:21" ht="25" customHeight="1" x14ac:dyDescent="0.35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</row>
    <row r="230" spans="1:21" ht="25" customHeight="1" x14ac:dyDescent="0.35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</row>
    <row r="231" spans="1:21" ht="25" customHeight="1" x14ac:dyDescent="0.35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</row>
    <row r="232" spans="1:21" ht="25" customHeight="1" x14ac:dyDescent="0.35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</row>
    <row r="233" spans="1:21" ht="25" customHeight="1" x14ac:dyDescent="0.35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</row>
    <row r="234" spans="1:21" ht="25" customHeight="1" x14ac:dyDescent="0.35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</row>
    <row r="235" spans="1:21" ht="25" customHeight="1" x14ac:dyDescent="0.35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</row>
    <row r="236" spans="1:21" ht="25" customHeight="1" x14ac:dyDescent="0.35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</row>
    <row r="237" spans="1:21" ht="25" customHeight="1" x14ac:dyDescent="0.35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</row>
    <row r="238" spans="1:21" ht="25" customHeight="1" x14ac:dyDescent="0.35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</row>
    <row r="239" spans="1:21" ht="25" customHeight="1" x14ac:dyDescent="0.35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</row>
    <row r="240" spans="1:21" ht="25" customHeight="1" x14ac:dyDescent="0.35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</row>
    <row r="241" spans="1:21" ht="25" customHeight="1" x14ac:dyDescent="0.35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</row>
    <row r="242" spans="1:21" ht="25" customHeight="1" x14ac:dyDescent="0.35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</row>
    <row r="243" spans="1:21" ht="25" customHeight="1" x14ac:dyDescent="0.35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</row>
    <row r="244" spans="1:21" ht="25" customHeight="1" x14ac:dyDescent="0.35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</row>
    <row r="245" spans="1:21" ht="25" customHeight="1" x14ac:dyDescent="0.35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</row>
    <row r="246" spans="1:21" ht="25" customHeight="1" x14ac:dyDescent="0.35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</row>
    <row r="247" spans="1:21" ht="25" customHeight="1" x14ac:dyDescent="0.35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</row>
    <row r="248" spans="1:21" ht="25" customHeight="1" x14ac:dyDescent="0.35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</row>
    <row r="249" spans="1:21" ht="25" customHeight="1" x14ac:dyDescent="0.35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</row>
    <row r="250" spans="1:21" ht="25" customHeight="1" x14ac:dyDescent="0.35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</row>
    <row r="251" spans="1:21" ht="25" customHeight="1" x14ac:dyDescent="0.35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</row>
    <row r="252" spans="1:21" ht="25" customHeight="1" x14ac:dyDescent="0.35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</row>
    <row r="253" spans="1:21" ht="25" customHeight="1" x14ac:dyDescent="0.35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</row>
    <row r="254" spans="1:21" ht="25" customHeight="1" x14ac:dyDescent="0.35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</row>
    <row r="255" spans="1:21" ht="25" customHeight="1" x14ac:dyDescent="0.35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</row>
    <row r="256" spans="1:21" ht="25" customHeight="1" x14ac:dyDescent="0.35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</row>
    <row r="257" spans="1:21" ht="25" customHeight="1" x14ac:dyDescent="0.35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</row>
    <row r="258" spans="1:21" ht="25" customHeight="1" x14ac:dyDescent="0.35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</row>
    <row r="259" spans="1:21" ht="25" customHeight="1" x14ac:dyDescent="0.3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</row>
    <row r="260" spans="1:21" ht="25" customHeight="1" x14ac:dyDescent="0.35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</row>
    <row r="261" spans="1:21" ht="25" customHeight="1" x14ac:dyDescent="0.35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</row>
    <row r="262" spans="1:21" ht="25" customHeight="1" x14ac:dyDescent="0.35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</row>
    <row r="263" spans="1:21" ht="25" customHeight="1" x14ac:dyDescent="0.35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</row>
    <row r="264" spans="1:21" ht="25" customHeight="1" x14ac:dyDescent="0.35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</row>
    <row r="265" spans="1:21" ht="25" customHeight="1" x14ac:dyDescent="0.35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</row>
    <row r="266" spans="1:21" ht="25" customHeight="1" x14ac:dyDescent="0.35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</row>
    <row r="267" spans="1:21" ht="25" customHeight="1" x14ac:dyDescent="0.35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</row>
    <row r="268" spans="1:21" ht="25" customHeight="1" x14ac:dyDescent="0.35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</row>
    <row r="269" spans="1:21" ht="25" customHeight="1" x14ac:dyDescent="0.35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</row>
    <row r="270" spans="1:21" ht="25" customHeight="1" x14ac:dyDescent="0.35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</row>
    <row r="271" spans="1:21" ht="25" customHeight="1" x14ac:dyDescent="0.35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</row>
    <row r="272" spans="1:21" ht="25" customHeight="1" x14ac:dyDescent="0.35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</row>
    <row r="273" spans="1:21" ht="25" customHeight="1" x14ac:dyDescent="0.35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</row>
    <row r="274" spans="1:21" ht="25" customHeight="1" x14ac:dyDescent="0.35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</row>
    <row r="275" spans="1:21" ht="25" customHeight="1" x14ac:dyDescent="0.35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</row>
    <row r="276" spans="1:21" ht="25" customHeight="1" x14ac:dyDescent="0.35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</row>
    <row r="277" spans="1:21" ht="25" customHeight="1" x14ac:dyDescent="0.35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</row>
    <row r="278" spans="1:21" ht="25" customHeight="1" x14ac:dyDescent="0.35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</row>
    <row r="279" spans="1:21" ht="25" customHeight="1" x14ac:dyDescent="0.35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</row>
    <row r="280" spans="1:21" ht="25" customHeight="1" x14ac:dyDescent="0.35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</row>
    <row r="281" spans="1:21" ht="25" customHeight="1" x14ac:dyDescent="0.35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</row>
    <row r="282" spans="1:21" ht="25" customHeight="1" x14ac:dyDescent="0.35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</row>
    <row r="283" spans="1:21" ht="25" customHeight="1" x14ac:dyDescent="0.35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</row>
    <row r="284" spans="1:21" ht="25" customHeight="1" x14ac:dyDescent="0.35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</row>
    <row r="285" spans="1:21" ht="25" customHeight="1" x14ac:dyDescent="0.35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</row>
    <row r="286" spans="1:21" ht="25" customHeight="1" x14ac:dyDescent="0.35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</row>
    <row r="287" spans="1:21" ht="25" customHeight="1" x14ac:dyDescent="0.35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</row>
    <row r="288" spans="1:21" ht="25" customHeight="1" x14ac:dyDescent="0.35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</row>
    <row r="289" spans="1:21" ht="25" customHeight="1" x14ac:dyDescent="0.35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</row>
    <row r="290" spans="1:21" ht="25" customHeight="1" x14ac:dyDescent="0.35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</row>
    <row r="291" spans="1:21" ht="25" customHeight="1" x14ac:dyDescent="0.35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</row>
    <row r="292" spans="1:21" ht="25" customHeight="1" x14ac:dyDescent="0.35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</row>
    <row r="293" spans="1:21" ht="25" customHeight="1" x14ac:dyDescent="0.35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</row>
    <row r="294" spans="1:21" ht="25" customHeight="1" x14ac:dyDescent="0.35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</row>
    <row r="295" spans="1:21" ht="25" customHeight="1" x14ac:dyDescent="0.35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</row>
    <row r="296" spans="1:21" ht="25" customHeight="1" x14ac:dyDescent="0.35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</row>
    <row r="297" spans="1:21" ht="25" customHeight="1" x14ac:dyDescent="0.35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</row>
    <row r="298" spans="1:21" ht="25" customHeight="1" x14ac:dyDescent="0.35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</row>
    <row r="299" spans="1:21" ht="25" customHeight="1" x14ac:dyDescent="0.35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</row>
    <row r="300" spans="1:21" ht="25" customHeight="1" x14ac:dyDescent="0.35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</row>
    <row r="301" spans="1:21" ht="25" customHeight="1" x14ac:dyDescent="0.35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</row>
    <row r="302" spans="1:21" ht="25" customHeight="1" x14ac:dyDescent="0.35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</row>
    <row r="303" spans="1:21" ht="25" customHeight="1" x14ac:dyDescent="0.35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</row>
    <row r="304" spans="1:21" ht="25" customHeight="1" x14ac:dyDescent="0.35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</row>
    <row r="305" spans="1:21" ht="25" customHeight="1" x14ac:dyDescent="0.35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</row>
    <row r="306" spans="1:21" ht="25" customHeight="1" x14ac:dyDescent="0.35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</row>
    <row r="307" spans="1:21" ht="25" customHeight="1" x14ac:dyDescent="0.35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</row>
    <row r="308" spans="1:21" ht="25" customHeight="1" x14ac:dyDescent="0.35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</row>
    <row r="309" spans="1:21" ht="25" customHeight="1" x14ac:dyDescent="0.35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</row>
    <row r="310" spans="1:21" ht="25" customHeight="1" x14ac:dyDescent="0.35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</row>
    <row r="311" spans="1:21" ht="25" customHeight="1" x14ac:dyDescent="0.35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</row>
    <row r="312" spans="1:21" ht="25" customHeight="1" x14ac:dyDescent="0.35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</row>
    <row r="313" spans="1:21" ht="25" customHeight="1" x14ac:dyDescent="0.35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</row>
    <row r="314" spans="1:21" ht="25" customHeight="1" x14ac:dyDescent="0.35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</row>
    <row r="315" spans="1:21" ht="25" customHeight="1" x14ac:dyDescent="0.35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</row>
    <row r="316" spans="1:21" ht="25" customHeight="1" x14ac:dyDescent="0.35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</row>
    <row r="317" spans="1:21" ht="25" customHeight="1" x14ac:dyDescent="0.35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</row>
    <row r="318" spans="1:21" ht="25" customHeight="1" x14ac:dyDescent="0.35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</row>
    <row r="319" spans="1:21" ht="25" customHeight="1" x14ac:dyDescent="0.35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</row>
    <row r="320" spans="1:21" ht="25" customHeight="1" x14ac:dyDescent="0.35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</row>
    <row r="321" spans="1:21" ht="25" customHeight="1" x14ac:dyDescent="0.35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</row>
    <row r="322" spans="1:21" ht="25" customHeight="1" x14ac:dyDescent="0.35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</row>
    <row r="323" spans="1:21" ht="25" customHeight="1" x14ac:dyDescent="0.35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</row>
    <row r="324" spans="1:21" ht="25" customHeight="1" x14ac:dyDescent="0.35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</row>
    <row r="325" spans="1:21" ht="25" customHeight="1" x14ac:dyDescent="0.35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</row>
    <row r="326" spans="1:21" ht="25" customHeight="1" x14ac:dyDescent="0.35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</row>
    <row r="327" spans="1:21" ht="25" customHeight="1" x14ac:dyDescent="0.35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</row>
    <row r="328" spans="1:21" ht="25" customHeight="1" x14ac:dyDescent="0.35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</row>
    <row r="329" spans="1:21" ht="25" customHeight="1" x14ac:dyDescent="0.35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</row>
    <row r="330" spans="1:21" ht="25" customHeight="1" x14ac:dyDescent="0.35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</row>
    <row r="331" spans="1:21" ht="25" customHeight="1" x14ac:dyDescent="0.35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</row>
    <row r="332" spans="1:21" ht="25" customHeight="1" x14ac:dyDescent="0.35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</row>
    <row r="333" spans="1:21" ht="25" customHeight="1" x14ac:dyDescent="0.35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</row>
    <row r="334" spans="1:21" ht="30" customHeight="1" x14ac:dyDescent="0.35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</row>
    <row r="335" spans="1:21" ht="30" customHeight="1" x14ac:dyDescent="0.35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</row>
    <row r="336" spans="1:21" ht="30" customHeight="1" x14ac:dyDescent="0.35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</row>
    <row r="337" spans="1:21" ht="30" customHeight="1" x14ac:dyDescent="0.35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</row>
    <row r="338" spans="1:21" ht="30" customHeight="1" x14ac:dyDescent="0.35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</row>
    <row r="339" spans="1:21" ht="30" customHeight="1" x14ac:dyDescent="0.35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</row>
    <row r="340" spans="1:21" ht="30" customHeight="1" x14ac:dyDescent="0.35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</row>
    <row r="341" spans="1:21" ht="30" customHeight="1" x14ac:dyDescent="0.35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</row>
    <row r="342" spans="1:21" ht="30" customHeight="1" x14ac:dyDescent="0.35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</row>
    <row r="343" spans="1:21" ht="30" customHeight="1" x14ac:dyDescent="0.35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</row>
    <row r="344" spans="1:21" ht="30" customHeight="1" x14ac:dyDescent="0.35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</row>
    <row r="345" spans="1:21" ht="30" customHeight="1" x14ac:dyDescent="0.35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</row>
    <row r="346" spans="1:21" ht="30" customHeight="1" x14ac:dyDescent="0.35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</row>
    <row r="347" spans="1:21" ht="30" customHeight="1" x14ac:dyDescent="0.35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</row>
    <row r="348" spans="1:21" ht="30" customHeight="1" x14ac:dyDescent="0.35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</row>
    <row r="349" spans="1:21" ht="30" customHeight="1" x14ac:dyDescent="0.35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</row>
    <row r="350" spans="1:21" ht="30" customHeight="1" x14ac:dyDescent="0.35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</row>
    <row r="351" spans="1:21" ht="30" customHeight="1" x14ac:dyDescent="0.35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</row>
    <row r="352" spans="1:21" ht="30" customHeight="1" x14ac:dyDescent="0.35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</row>
    <row r="353" spans="1:21" ht="30" customHeight="1" x14ac:dyDescent="0.35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</row>
    <row r="354" spans="1:21" ht="30" customHeight="1" x14ac:dyDescent="0.35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</row>
    <row r="355" spans="1:21" ht="30" customHeight="1" x14ac:dyDescent="0.35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</row>
    <row r="356" spans="1:21" ht="30" customHeight="1" x14ac:dyDescent="0.35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</row>
    <row r="357" spans="1:21" ht="30" customHeight="1" x14ac:dyDescent="0.35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</row>
    <row r="358" spans="1:21" ht="30" customHeight="1" x14ac:dyDescent="0.35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</row>
    <row r="359" spans="1:21" ht="30" customHeight="1" x14ac:dyDescent="0.35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</row>
    <row r="360" spans="1:21" ht="30" customHeight="1" x14ac:dyDescent="0.35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</row>
    <row r="361" spans="1:21" ht="30" customHeight="1" x14ac:dyDescent="0.35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</row>
    <row r="362" spans="1:21" ht="30" customHeight="1" x14ac:dyDescent="0.35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</row>
    <row r="363" spans="1:21" ht="30" customHeight="1" x14ac:dyDescent="0.35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</row>
    <row r="364" spans="1:21" ht="30" customHeight="1" x14ac:dyDescent="0.35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</row>
    <row r="365" spans="1:21" ht="30" customHeight="1" x14ac:dyDescent="0.35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</row>
    <row r="366" spans="1:21" ht="30" customHeight="1" x14ac:dyDescent="0.35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</row>
    <row r="367" spans="1:21" ht="30" customHeight="1" x14ac:dyDescent="0.35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</row>
    <row r="368" spans="1:21" ht="30" customHeight="1" x14ac:dyDescent="0.35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</row>
    <row r="369" spans="1:21" ht="30" customHeight="1" x14ac:dyDescent="0.35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</row>
    <row r="370" spans="1:21" ht="30" customHeight="1" x14ac:dyDescent="0.35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</row>
    <row r="371" spans="1:21" ht="30" customHeight="1" x14ac:dyDescent="0.35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</row>
    <row r="372" spans="1:21" ht="30" customHeight="1" x14ac:dyDescent="0.35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</row>
    <row r="373" spans="1:21" ht="30" customHeight="1" x14ac:dyDescent="0.35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</row>
    <row r="374" spans="1:21" ht="30" customHeight="1" x14ac:dyDescent="0.35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</row>
    <row r="375" spans="1:21" ht="30" customHeight="1" x14ac:dyDescent="0.35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</row>
    <row r="376" spans="1:21" ht="30" customHeight="1" x14ac:dyDescent="0.35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</row>
    <row r="377" spans="1:21" ht="30" customHeight="1" x14ac:dyDescent="0.35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</row>
    <row r="378" spans="1:21" ht="30" customHeight="1" x14ac:dyDescent="0.35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</row>
    <row r="379" spans="1:21" ht="30" customHeight="1" x14ac:dyDescent="0.35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</row>
    <row r="380" spans="1:21" ht="30" customHeight="1" x14ac:dyDescent="0.35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</row>
    <row r="381" spans="1:21" ht="30" customHeight="1" x14ac:dyDescent="0.35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</row>
    <row r="382" spans="1:21" ht="30" customHeight="1" x14ac:dyDescent="0.35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</row>
    <row r="383" spans="1:21" ht="30" customHeight="1" x14ac:dyDescent="0.35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ht="30" customHeight="1" x14ac:dyDescent="0.35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ht="30" customHeight="1" x14ac:dyDescent="0.35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ht="30" customHeight="1" x14ac:dyDescent="0.35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ht="30" customHeight="1" x14ac:dyDescent="0.35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ht="30" customHeight="1" x14ac:dyDescent="0.35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ht="30" customHeight="1" x14ac:dyDescent="0.35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ht="30" customHeight="1" x14ac:dyDescent="0.35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ht="30" customHeight="1" x14ac:dyDescent="0.35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ht="30" customHeight="1" x14ac:dyDescent="0.35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ht="30" customHeight="1" x14ac:dyDescent="0.35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ht="30" customHeight="1" x14ac:dyDescent="0.35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</row>
    <row r="395" spans="1:21" ht="30" customHeight="1" x14ac:dyDescent="0.35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</row>
    <row r="396" spans="1:21" ht="30" customHeight="1" x14ac:dyDescent="0.35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</row>
    <row r="397" spans="1:21" ht="30" customHeight="1" x14ac:dyDescent="0.35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</row>
    <row r="398" spans="1:21" ht="30" customHeight="1" x14ac:dyDescent="0.35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</row>
    <row r="399" spans="1:21" ht="30" customHeight="1" x14ac:dyDescent="0.35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</row>
    <row r="400" spans="1:21" ht="30" customHeight="1" x14ac:dyDescent="0.35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</row>
    <row r="401" spans="1:21" ht="30" customHeight="1" x14ac:dyDescent="0.35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</row>
    <row r="402" spans="1:21" ht="30" customHeight="1" x14ac:dyDescent="0.35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</row>
    <row r="403" spans="1:21" ht="30" customHeight="1" x14ac:dyDescent="0.35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</row>
    <row r="404" spans="1:21" ht="30" customHeight="1" x14ac:dyDescent="0.35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</row>
    <row r="405" spans="1:21" ht="30" customHeight="1" x14ac:dyDescent="0.35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</row>
    <row r="406" spans="1:21" ht="30" customHeight="1" x14ac:dyDescent="0.35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</row>
    <row r="407" spans="1:21" ht="30" customHeight="1" x14ac:dyDescent="0.35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</row>
    <row r="408" spans="1:21" ht="30" customHeight="1" x14ac:dyDescent="0.35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</row>
    <row r="409" spans="1:21" ht="30" customHeight="1" x14ac:dyDescent="0.35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</row>
    <row r="410" spans="1:21" ht="30" customHeight="1" x14ac:dyDescent="0.35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 ht="30" customHeight="1" x14ac:dyDescent="0.35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 ht="30" customHeight="1" x14ac:dyDescent="0.35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 ht="30" customHeight="1" x14ac:dyDescent="0.35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 ht="30" customHeight="1" x14ac:dyDescent="0.35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 ht="30" customHeight="1" x14ac:dyDescent="0.35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 ht="30" customHeight="1" x14ac:dyDescent="0.35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 ht="30" customHeight="1" x14ac:dyDescent="0.35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ht="30" customHeight="1" x14ac:dyDescent="0.35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ht="30" customHeight="1" x14ac:dyDescent="0.35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ht="30" customHeight="1" x14ac:dyDescent="0.35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ht="30" customHeight="1" x14ac:dyDescent="0.35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ht="30" customHeight="1" x14ac:dyDescent="0.35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ht="30" customHeight="1" x14ac:dyDescent="0.35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ht="30" customHeight="1" x14ac:dyDescent="0.35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ht="30" customHeight="1" x14ac:dyDescent="0.35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ht="30" customHeight="1" x14ac:dyDescent="0.35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ht="30" customHeight="1" x14ac:dyDescent="0.35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ht="30" customHeight="1" x14ac:dyDescent="0.35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ht="30" customHeight="1" x14ac:dyDescent="0.35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ht="30" customHeight="1" x14ac:dyDescent="0.35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ht="30" customHeight="1" x14ac:dyDescent="0.35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ht="30" customHeight="1" x14ac:dyDescent="0.35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ht="30" customHeight="1" x14ac:dyDescent="0.35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ht="30" customHeight="1" x14ac:dyDescent="0.35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ht="30" customHeight="1" x14ac:dyDescent="0.35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</row>
    <row r="436" spans="1:21" ht="30" customHeight="1" x14ac:dyDescent="0.35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</row>
    <row r="437" spans="1:21" ht="30" customHeight="1" x14ac:dyDescent="0.35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</row>
    <row r="438" spans="1:21" ht="30" customHeight="1" x14ac:dyDescent="0.35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</row>
    <row r="439" spans="1:21" ht="30" customHeight="1" x14ac:dyDescent="0.35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</row>
    <row r="440" spans="1:21" ht="30" customHeight="1" x14ac:dyDescent="0.35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</row>
    <row r="441" spans="1:21" ht="30" customHeight="1" x14ac:dyDescent="0.35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</row>
    <row r="442" spans="1:21" ht="30" customHeight="1" x14ac:dyDescent="0.35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</row>
    <row r="443" spans="1:21" ht="30" customHeight="1" x14ac:dyDescent="0.35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</row>
    <row r="444" spans="1:21" ht="30" customHeight="1" x14ac:dyDescent="0.35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</row>
    <row r="445" spans="1:21" ht="30" customHeight="1" x14ac:dyDescent="0.35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</row>
    <row r="446" spans="1:21" ht="30" customHeight="1" x14ac:dyDescent="0.35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</row>
    <row r="447" spans="1:21" ht="30" customHeight="1" x14ac:dyDescent="0.35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</row>
    <row r="448" spans="1:21" ht="30" customHeight="1" x14ac:dyDescent="0.35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</row>
    <row r="449" spans="1:21" ht="30" customHeight="1" x14ac:dyDescent="0.35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</row>
    <row r="450" spans="1:21" ht="30" customHeight="1" x14ac:dyDescent="0.35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</row>
    <row r="451" spans="1:21" ht="30" customHeight="1" x14ac:dyDescent="0.35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</row>
    <row r="452" spans="1:21" ht="30" customHeight="1" x14ac:dyDescent="0.35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</row>
    <row r="453" spans="1:21" ht="30" customHeight="1" x14ac:dyDescent="0.35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</row>
    <row r="454" spans="1:21" ht="30" customHeight="1" x14ac:dyDescent="0.35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</row>
    <row r="455" spans="1:21" ht="30" customHeight="1" x14ac:dyDescent="0.35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</row>
    <row r="456" spans="1:21" ht="30" customHeight="1" x14ac:dyDescent="0.35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</row>
    <row r="457" spans="1:21" ht="30" customHeight="1" x14ac:dyDescent="0.35">
      <c r="A457" s="101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</row>
    <row r="458" spans="1:21" ht="30" customHeight="1" x14ac:dyDescent="0.35">
      <c r="A458" s="101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</row>
    <row r="459" spans="1:21" ht="30" customHeight="1" x14ac:dyDescent="0.35">
      <c r="A459" s="101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</row>
    <row r="460" spans="1:21" ht="30" customHeight="1" x14ac:dyDescent="0.35">
      <c r="A460" s="101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</row>
    <row r="461" spans="1:21" ht="30" customHeight="1" x14ac:dyDescent="0.35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</row>
    <row r="462" spans="1:21" ht="30" customHeight="1" x14ac:dyDescent="0.35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</row>
    <row r="463" spans="1:21" ht="30" customHeight="1" x14ac:dyDescent="0.35">
      <c r="A463" s="101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</row>
    <row r="464" spans="1:21" ht="30" customHeight="1" x14ac:dyDescent="0.35">
      <c r="A464" s="101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</row>
    <row r="465" spans="1:21" ht="30" customHeight="1" x14ac:dyDescent="0.35">
      <c r="A465" s="101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</row>
    <row r="466" spans="1:21" ht="30" customHeight="1" x14ac:dyDescent="0.35">
      <c r="A466" s="101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</row>
    <row r="467" spans="1:21" ht="30" customHeight="1" x14ac:dyDescent="0.35">
      <c r="A467" s="101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</row>
    <row r="468" spans="1:21" ht="30" customHeight="1" x14ac:dyDescent="0.35">
      <c r="A468" s="101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</row>
    <row r="469" spans="1:21" ht="30" customHeight="1" x14ac:dyDescent="0.35">
      <c r="A469" s="101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</row>
    <row r="470" spans="1:21" ht="30" customHeight="1" x14ac:dyDescent="0.35">
      <c r="A470" s="101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</row>
    <row r="471" spans="1:21" ht="30" customHeight="1" x14ac:dyDescent="0.35">
      <c r="A471" s="101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</row>
    <row r="472" spans="1:21" ht="30" customHeight="1" x14ac:dyDescent="0.35">
      <c r="A472" s="101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</row>
    <row r="473" spans="1:21" ht="30" customHeight="1" x14ac:dyDescent="0.35">
      <c r="A473" s="101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</row>
    <row r="474" spans="1:21" ht="30" customHeight="1" x14ac:dyDescent="0.35">
      <c r="A474" s="101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</row>
    <row r="475" spans="1:21" ht="30" customHeight="1" x14ac:dyDescent="0.35">
      <c r="A475" s="101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</row>
    <row r="476" spans="1:21" ht="30" customHeight="1" x14ac:dyDescent="0.35">
      <c r="A476" s="101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</row>
    <row r="477" spans="1:21" ht="30" customHeight="1" x14ac:dyDescent="0.35">
      <c r="A477" s="101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</row>
    <row r="478" spans="1:21" ht="30" customHeight="1" x14ac:dyDescent="0.35">
      <c r="A478" s="101"/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</row>
    <row r="479" spans="1:21" ht="30" customHeight="1" x14ac:dyDescent="0.35">
      <c r="A479" s="101"/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</row>
    <row r="480" spans="1:21" ht="30" customHeight="1" x14ac:dyDescent="0.35">
      <c r="A480" s="101"/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</row>
    <row r="481" spans="1:21" ht="30" customHeight="1" x14ac:dyDescent="0.35">
      <c r="A481" s="101"/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</row>
    <row r="482" spans="1:21" ht="30" customHeight="1" x14ac:dyDescent="0.35">
      <c r="A482" s="101"/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</row>
    <row r="483" spans="1:21" ht="30" customHeight="1" x14ac:dyDescent="0.35">
      <c r="A483" s="101"/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</row>
    <row r="484" spans="1:21" ht="30" customHeight="1" x14ac:dyDescent="0.35">
      <c r="A484" s="101"/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</row>
    <row r="485" spans="1:21" ht="30" customHeight="1" x14ac:dyDescent="0.35">
      <c r="A485" s="101"/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</row>
    <row r="486" spans="1:21" ht="30" customHeight="1" x14ac:dyDescent="0.35">
      <c r="A486" s="101"/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</row>
    <row r="487" spans="1:21" ht="30" customHeight="1" x14ac:dyDescent="0.35">
      <c r="A487" s="101"/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</row>
    <row r="488" spans="1:21" ht="30" customHeight="1" x14ac:dyDescent="0.35">
      <c r="A488" s="101"/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</row>
    <row r="489" spans="1:21" ht="30" customHeight="1" x14ac:dyDescent="0.35">
      <c r="A489" s="101"/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</row>
    <row r="490" spans="1:21" ht="30" customHeight="1" x14ac:dyDescent="0.35">
      <c r="A490" s="101"/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</row>
    <row r="491" spans="1:21" ht="30" customHeight="1" x14ac:dyDescent="0.35">
      <c r="A491" s="101"/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</row>
    <row r="492" spans="1:21" ht="30" customHeight="1" x14ac:dyDescent="0.35">
      <c r="A492" s="101"/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</row>
    <row r="493" spans="1:21" ht="30" customHeight="1" x14ac:dyDescent="0.35">
      <c r="A493" s="101"/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</row>
    <row r="494" spans="1:21" ht="30" customHeight="1" x14ac:dyDescent="0.35">
      <c r="A494" s="101"/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</row>
    <row r="495" spans="1:21" ht="30" customHeight="1" x14ac:dyDescent="0.35">
      <c r="A495" s="101"/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</row>
    <row r="496" spans="1:21" ht="30" customHeight="1" x14ac:dyDescent="0.35">
      <c r="A496" s="101"/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</row>
    <row r="497" spans="1:21" ht="30" customHeight="1" x14ac:dyDescent="0.35">
      <c r="A497" s="101"/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</row>
    <row r="498" spans="1:21" ht="30" customHeight="1" x14ac:dyDescent="0.35">
      <c r="A498" s="101"/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</row>
    <row r="499" spans="1:21" ht="30" customHeight="1" x14ac:dyDescent="0.35">
      <c r="A499" s="101"/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</row>
    <row r="500" spans="1:21" ht="30" customHeight="1" x14ac:dyDescent="0.35">
      <c r="A500" s="101"/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</row>
    <row r="501" spans="1:21" ht="30" customHeight="1" x14ac:dyDescent="0.35">
      <c r="A501" s="101"/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</row>
    <row r="502" spans="1:21" ht="30" customHeight="1" x14ac:dyDescent="0.35">
      <c r="A502" s="101"/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</row>
    <row r="503" spans="1:21" ht="30" customHeight="1" x14ac:dyDescent="0.35">
      <c r="A503" s="101"/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</row>
    <row r="504" spans="1:21" ht="30" customHeight="1" x14ac:dyDescent="0.35">
      <c r="A504" s="101"/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</row>
    <row r="505" spans="1:21" ht="30" customHeight="1" x14ac:dyDescent="0.35">
      <c r="A505" s="101"/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</row>
    <row r="506" spans="1:21" ht="30" customHeight="1" x14ac:dyDescent="0.35">
      <c r="A506" s="101"/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</row>
    <row r="507" spans="1:21" ht="30" customHeight="1" x14ac:dyDescent="0.35">
      <c r="A507" s="101"/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</row>
    <row r="508" spans="1:21" ht="30" customHeight="1" x14ac:dyDescent="0.35">
      <c r="A508" s="101"/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</row>
    <row r="509" spans="1:21" ht="30" customHeight="1" x14ac:dyDescent="0.35">
      <c r="A509" s="101"/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</row>
    <row r="510" spans="1:21" ht="30" customHeight="1" x14ac:dyDescent="0.35">
      <c r="A510" s="101"/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</row>
    <row r="511" spans="1:21" ht="30" customHeight="1" x14ac:dyDescent="0.35">
      <c r="A511" s="101"/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</row>
    <row r="512" spans="1:21" ht="30" customHeight="1" x14ac:dyDescent="0.35">
      <c r="A512" s="101"/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</row>
    <row r="513" spans="1:21" ht="30" customHeight="1" x14ac:dyDescent="0.35">
      <c r="A513" s="101"/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</row>
    <row r="514" spans="1:21" ht="30" customHeight="1" x14ac:dyDescent="0.35">
      <c r="A514" s="101"/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</row>
    <row r="515" spans="1:21" ht="30" customHeight="1" x14ac:dyDescent="0.35">
      <c r="A515" s="101"/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</row>
    <row r="516" spans="1:21" ht="30" customHeight="1" x14ac:dyDescent="0.35">
      <c r="A516" s="101"/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</row>
  </sheetData>
  <mergeCells count="29">
    <mergeCell ref="B145:U145"/>
    <mergeCell ref="B154:U154"/>
    <mergeCell ref="L114:L136"/>
    <mergeCell ref="M114:M136"/>
    <mergeCell ref="N114:N136"/>
    <mergeCell ref="L137:L143"/>
    <mergeCell ref="M137:M143"/>
    <mergeCell ref="N137:N143"/>
    <mergeCell ref="L52:L101"/>
    <mergeCell ref="M52:M101"/>
    <mergeCell ref="N52:N101"/>
    <mergeCell ref="L103:L113"/>
    <mergeCell ref="M103:M113"/>
    <mergeCell ref="N103:N113"/>
    <mergeCell ref="L15:L26"/>
    <mergeCell ref="M15:M26"/>
    <mergeCell ref="N15:N26"/>
    <mergeCell ref="L27:L46"/>
    <mergeCell ref="M27:M46"/>
    <mergeCell ref="N27:N46"/>
    <mergeCell ref="S1:U1"/>
    <mergeCell ref="B2:U2"/>
    <mergeCell ref="B3:U3"/>
    <mergeCell ref="B4:U4"/>
    <mergeCell ref="B11:K14"/>
    <mergeCell ref="L11:L14"/>
    <mergeCell ref="M11:M14"/>
    <mergeCell ref="N11:N14"/>
    <mergeCell ref="P11:U14"/>
  </mergeCells>
  <pageMargins left="0.16" right="0.13" top="0.32" bottom="0.22" header="0.16" footer="0.16"/>
  <pageSetup scale="59" orientation="portrait" horizontalDpi="1200" verticalDpi="1200" r:id="rId1"/>
  <rowBreaks count="3" manualBreakCount="3">
    <brk id="49" max="20" man="1"/>
    <brk id="92" max="16383" man="1"/>
    <brk id="137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K77"/>
  <sheetViews>
    <sheetView zoomScale="70" zoomScaleNormal="70" workbookViewId="0">
      <selection sqref="A1:H1"/>
    </sheetView>
  </sheetViews>
  <sheetFormatPr defaultRowHeight="30" customHeight="1" x14ac:dyDescent="0.35"/>
  <cols>
    <col min="1" max="1" width="7" style="152" customWidth="1"/>
    <col min="2" max="2" width="18.453125" style="152" customWidth="1"/>
    <col min="3" max="3" width="19.54296875" style="27" customWidth="1"/>
    <col min="4" max="4" width="21.1796875" style="74" customWidth="1"/>
    <col min="5" max="5" width="73.1796875" style="92" customWidth="1"/>
    <col min="6" max="6" width="34.453125" style="92" customWidth="1"/>
    <col min="7" max="7" width="29.7265625" style="27" customWidth="1"/>
    <col min="8" max="8" width="28" style="92" customWidth="1"/>
    <col min="9" max="9" width="9.1796875" style="92" customWidth="1"/>
    <col min="10" max="10" width="9.1796875" style="92"/>
    <col min="11" max="11" width="11.26953125" style="92" hidden="1" customWidth="1"/>
    <col min="12" max="256" width="9.1796875" style="92"/>
    <col min="257" max="257" width="7" style="92" customWidth="1"/>
    <col min="258" max="258" width="18.453125" style="92" customWidth="1"/>
    <col min="259" max="259" width="19.54296875" style="92" customWidth="1"/>
    <col min="260" max="260" width="21.1796875" style="92" customWidth="1"/>
    <col min="261" max="261" width="73.1796875" style="92" customWidth="1"/>
    <col min="262" max="262" width="34.453125" style="92" customWidth="1"/>
    <col min="263" max="263" width="29.7265625" style="92" customWidth="1"/>
    <col min="264" max="264" width="28" style="92" customWidth="1"/>
    <col min="265" max="266" width="9.1796875" style="92"/>
    <col min="267" max="267" width="0" style="92" hidden="1" customWidth="1"/>
    <col min="268" max="512" width="9.1796875" style="92"/>
    <col min="513" max="513" width="7" style="92" customWidth="1"/>
    <col min="514" max="514" width="18.453125" style="92" customWidth="1"/>
    <col min="515" max="515" width="19.54296875" style="92" customWidth="1"/>
    <col min="516" max="516" width="21.1796875" style="92" customWidth="1"/>
    <col min="517" max="517" width="73.1796875" style="92" customWidth="1"/>
    <col min="518" max="518" width="34.453125" style="92" customWidth="1"/>
    <col min="519" max="519" width="29.7265625" style="92" customWidth="1"/>
    <col min="520" max="520" width="28" style="92" customWidth="1"/>
    <col min="521" max="522" width="9.1796875" style="92"/>
    <col min="523" max="523" width="0" style="92" hidden="1" customWidth="1"/>
    <col min="524" max="768" width="9.1796875" style="92"/>
    <col min="769" max="769" width="7" style="92" customWidth="1"/>
    <col min="770" max="770" width="18.453125" style="92" customWidth="1"/>
    <col min="771" max="771" width="19.54296875" style="92" customWidth="1"/>
    <col min="772" max="772" width="21.1796875" style="92" customWidth="1"/>
    <col min="773" max="773" width="73.1796875" style="92" customWidth="1"/>
    <col min="774" max="774" width="34.453125" style="92" customWidth="1"/>
    <col min="775" max="775" width="29.7265625" style="92" customWidth="1"/>
    <col min="776" max="776" width="28" style="92" customWidth="1"/>
    <col min="777" max="778" width="9.1796875" style="92"/>
    <col min="779" max="779" width="0" style="92" hidden="1" customWidth="1"/>
    <col min="780" max="1024" width="9.1796875" style="92"/>
    <col min="1025" max="1025" width="7" style="92" customWidth="1"/>
    <col min="1026" max="1026" width="18.453125" style="92" customWidth="1"/>
    <col min="1027" max="1027" width="19.54296875" style="92" customWidth="1"/>
    <col min="1028" max="1028" width="21.1796875" style="92" customWidth="1"/>
    <col min="1029" max="1029" width="73.1796875" style="92" customWidth="1"/>
    <col min="1030" max="1030" width="34.453125" style="92" customWidth="1"/>
    <col min="1031" max="1031" width="29.7265625" style="92" customWidth="1"/>
    <col min="1032" max="1032" width="28" style="92" customWidth="1"/>
    <col min="1033" max="1034" width="9.1796875" style="92"/>
    <col min="1035" max="1035" width="0" style="92" hidden="1" customWidth="1"/>
    <col min="1036" max="1280" width="9.1796875" style="92"/>
    <col min="1281" max="1281" width="7" style="92" customWidth="1"/>
    <col min="1282" max="1282" width="18.453125" style="92" customWidth="1"/>
    <col min="1283" max="1283" width="19.54296875" style="92" customWidth="1"/>
    <col min="1284" max="1284" width="21.1796875" style="92" customWidth="1"/>
    <col min="1285" max="1285" width="73.1796875" style="92" customWidth="1"/>
    <col min="1286" max="1286" width="34.453125" style="92" customWidth="1"/>
    <col min="1287" max="1287" width="29.7265625" style="92" customWidth="1"/>
    <col min="1288" max="1288" width="28" style="92" customWidth="1"/>
    <col min="1289" max="1290" width="9.1796875" style="92"/>
    <col min="1291" max="1291" width="0" style="92" hidden="1" customWidth="1"/>
    <col min="1292" max="1536" width="9.1796875" style="92"/>
    <col min="1537" max="1537" width="7" style="92" customWidth="1"/>
    <col min="1538" max="1538" width="18.453125" style="92" customWidth="1"/>
    <col min="1539" max="1539" width="19.54296875" style="92" customWidth="1"/>
    <col min="1540" max="1540" width="21.1796875" style="92" customWidth="1"/>
    <col min="1541" max="1541" width="73.1796875" style="92" customWidth="1"/>
    <col min="1542" max="1542" width="34.453125" style="92" customWidth="1"/>
    <col min="1543" max="1543" width="29.7265625" style="92" customWidth="1"/>
    <col min="1544" max="1544" width="28" style="92" customWidth="1"/>
    <col min="1545" max="1546" width="9.1796875" style="92"/>
    <col min="1547" max="1547" width="0" style="92" hidden="1" customWidth="1"/>
    <col min="1548" max="1792" width="9.1796875" style="92"/>
    <col min="1793" max="1793" width="7" style="92" customWidth="1"/>
    <col min="1794" max="1794" width="18.453125" style="92" customWidth="1"/>
    <col min="1795" max="1795" width="19.54296875" style="92" customWidth="1"/>
    <col min="1796" max="1796" width="21.1796875" style="92" customWidth="1"/>
    <col min="1797" max="1797" width="73.1796875" style="92" customWidth="1"/>
    <col min="1798" max="1798" width="34.453125" style="92" customWidth="1"/>
    <col min="1799" max="1799" width="29.7265625" style="92" customWidth="1"/>
    <col min="1800" max="1800" width="28" style="92" customWidth="1"/>
    <col min="1801" max="1802" width="9.1796875" style="92"/>
    <col min="1803" max="1803" width="0" style="92" hidden="1" customWidth="1"/>
    <col min="1804" max="2048" width="9.1796875" style="92"/>
    <col min="2049" max="2049" width="7" style="92" customWidth="1"/>
    <col min="2050" max="2050" width="18.453125" style="92" customWidth="1"/>
    <col min="2051" max="2051" width="19.54296875" style="92" customWidth="1"/>
    <col min="2052" max="2052" width="21.1796875" style="92" customWidth="1"/>
    <col min="2053" max="2053" width="73.1796875" style="92" customWidth="1"/>
    <col min="2054" max="2054" width="34.453125" style="92" customWidth="1"/>
    <col min="2055" max="2055" width="29.7265625" style="92" customWidth="1"/>
    <col min="2056" max="2056" width="28" style="92" customWidth="1"/>
    <col min="2057" max="2058" width="9.1796875" style="92"/>
    <col min="2059" max="2059" width="0" style="92" hidden="1" customWidth="1"/>
    <col min="2060" max="2304" width="9.1796875" style="92"/>
    <col min="2305" max="2305" width="7" style="92" customWidth="1"/>
    <col min="2306" max="2306" width="18.453125" style="92" customWidth="1"/>
    <col min="2307" max="2307" width="19.54296875" style="92" customWidth="1"/>
    <col min="2308" max="2308" width="21.1796875" style="92" customWidth="1"/>
    <col min="2309" max="2309" width="73.1796875" style="92" customWidth="1"/>
    <col min="2310" max="2310" width="34.453125" style="92" customWidth="1"/>
    <col min="2311" max="2311" width="29.7265625" style="92" customWidth="1"/>
    <col min="2312" max="2312" width="28" style="92" customWidth="1"/>
    <col min="2313" max="2314" width="9.1796875" style="92"/>
    <col min="2315" max="2315" width="0" style="92" hidden="1" customWidth="1"/>
    <col min="2316" max="2560" width="9.1796875" style="92"/>
    <col min="2561" max="2561" width="7" style="92" customWidth="1"/>
    <col min="2562" max="2562" width="18.453125" style="92" customWidth="1"/>
    <col min="2563" max="2563" width="19.54296875" style="92" customWidth="1"/>
    <col min="2564" max="2564" width="21.1796875" style="92" customWidth="1"/>
    <col min="2565" max="2565" width="73.1796875" style="92" customWidth="1"/>
    <col min="2566" max="2566" width="34.453125" style="92" customWidth="1"/>
    <col min="2567" max="2567" width="29.7265625" style="92" customWidth="1"/>
    <col min="2568" max="2568" width="28" style="92" customWidth="1"/>
    <col min="2569" max="2570" width="9.1796875" style="92"/>
    <col min="2571" max="2571" width="0" style="92" hidden="1" customWidth="1"/>
    <col min="2572" max="2816" width="9.1796875" style="92"/>
    <col min="2817" max="2817" width="7" style="92" customWidth="1"/>
    <col min="2818" max="2818" width="18.453125" style="92" customWidth="1"/>
    <col min="2819" max="2819" width="19.54296875" style="92" customWidth="1"/>
    <col min="2820" max="2820" width="21.1796875" style="92" customWidth="1"/>
    <col min="2821" max="2821" width="73.1796875" style="92" customWidth="1"/>
    <col min="2822" max="2822" width="34.453125" style="92" customWidth="1"/>
    <col min="2823" max="2823" width="29.7265625" style="92" customWidth="1"/>
    <col min="2824" max="2824" width="28" style="92" customWidth="1"/>
    <col min="2825" max="2826" width="9.1796875" style="92"/>
    <col min="2827" max="2827" width="0" style="92" hidden="1" customWidth="1"/>
    <col min="2828" max="3072" width="9.1796875" style="92"/>
    <col min="3073" max="3073" width="7" style="92" customWidth="1"/>
    <col min="3074" max="3074" width="18.453125" style="92" customWidth="1"/>
    <col min="3075" max="3075" width="19.54296875" style="92" customWidth="1"/>
    <col min="3076" max="3076" width="21.1796875" style="92" customWidth="1"/>
    <col min="3077" max="3077" width="73.1796875" style="92" customWidth="1"/>
    <col min="3078" max="3078" width="34.453125" style="92" customWidth="1"/>
    <col min="3079" max="3079" width="29.7265625" style="92" customWidth="1"/>
    <col min="3080" max="3080" width="28" style="92" customWidth="1"/>
    <col min="3081" max="3082" width="9.1796875" style="92"/>
    <col min="3083" max="3083" width="0" style="92" hidden="1" customWidth="1"/>
    <col min="3084" max="3328" width="9.1796875" style="92"/>
    <col min="3329" max="3329" width="7" style="92" customWidth="1"/>
    <col min="3330" max="3330" width="18.453125" style="92" customWidth="1"/>
    <col min="3331" max="3331" width="19.54296875" style="92" customWidth="1"/>
    <col min="3332" max="3332" width="21.1796875" style="92" customWidth="1"/>
    <col min="3333" max="3333" width="73.1796875" style="92" customWidth="1"/>
    <col min="3334" max="3334" width="34.453125" style="92" customWidth="1"/>
    <col min="3335" max="3335" width="29.7265625" style="92" customWidth="1"/>
    <col min="3336" max="3336" width="28" style="92" customWidth="1"/>
    <col min="3337" max="3338" width="9.1796875" style="92"/>
    <col min="3339" max="3339" width="0" style="92" hidden="1" customWidth="1"/>
    <col min="3340" max="3584" width="9.1796875" style="92"/>
    <col min="3585" max="3585" width="7" style="92" customWidth="1"/>
    <col min="3586" max="3586" width="18.453125" style="92" customWidth="1"/>
    <col min="3587" max="3587" width="19.54296875" style="92" customWidth="1"/>
    <col min="3588" max="3588" width="21.1796875" style="92" customWidth="1"/>
    <col min="3589" max="3589" width="73.1796875" style="92" customWidth="1"/>
    <col min="3590" max="3590" width="34.453125" style="92" customWidth="1"/>
    <col min="3591" max="3591" width="29.7265625" style="92" customWidth="1"/>
    <col min="3592" max="3592" width="28" style="92" customWidth="1"/>
    <col min="3593" max="3594" width="9.1796875" style="92"/>
    <col min="3595" max="3595" width="0" style="92" hidden="1" customWidth="1"/>
    <col min="3596" max="3840" width="9.1796875" style="92"/>
    <col min="3841" max="3841" width="7" style="92" customWidth="1"/>
    <col min="3842" max="3842" width="18.453125" style="92" customWidth="1"/>
    <col min="3843" max="3843" width="19.54296875" style="92" customWidth="1"/>
    <col min="3844" max="3844" width="21.1796875" style="92" customWidth="1"/>
    <col min="3845" max="3845" width="73.1796875" style="92" customWidth="1"/>
    <col min="3846" max="3846" width="34.453125" style="92" customWidth="1"/>
    <col min="3847" max="3847" width="29.7265625" style="92" customWidth="1"/>
    <col min="3848" max="3848" width="28" style="92" customWidth="1"/>
    <col min="3849" max="3850" width="9.1796875" style="92"/>
    <col min="3851" max="3851" width="0" style="92" hidden="1" customWidth="1"/>
    <col min="3852" max="4096" width="9.1796875" style="92"/>
    <col min="4097" max="4097" width="7" style="92" customWidth="1"/>
    <col min="4098" max="4098" width="18.453125" style="92" customWidth="1"/>
    <col min="4099" max="4099" width="19.54296875" style="92" customWidth="1"/>
    <col min="4100" max="4100" width="21.1796875" style="92" customWidth="1"/>
    <col min="4101" max="4101" width="73.1796875" style="92" customWidth="1"/>
    <col min="4102" max="4102" width="34.453125" style="92" customWidth="1"/>
    <col min="4103" max="4103" width="29.7265625" style="92" customWidth="1"/>
    <col min="4104" max="4104" width="28" style="92" customWidth="1"/>
    <col min="4105" max="4106" width="9.1796875" style="92"/>
    <col min="4107" max="4107" width="0" style="92" hidden="1" customWidth="1"/>
    <col min="4108" max="4352" width="9.1796875" style="92"/>
    <col min="4353" max="4353" width="7" style="92" customWidth="1"/>
    <col min="4354" max="4354" width="18.453125" style="92" customWidth="1"/>
    <col min="4355" max="4355" width="19.54296875" style="92" customWidth="1"/>
    <col min="4356" max="4356" width="21.1796875" style="92" customWidth="1"/>
    <col min="4357" max="4357" width="73.1796875" style="92" customWidth="1"/>
    <col min="4358" max="4358" width="34.453125" style="92" customWidth="1"/>
    <col min="4359" max="4359" width="29.7265625" style="92" customWidth="1"/>
    <col min="4360" max="4360" width="28" style="92" customWidth="1"/>
    <col min="4361" max="4362" width="9.1796875" style="92"/>
    <col min="4363" max="4363" width="0" style="92" hidden="1" customWidth="1"/>
    <col min="4364" max="4608" width="9.1796875" style="92"/>
    <col min="4609" max="4609" width="7" style="92" customWidth="1"/>
    <col min="4610" max="4610" width="18.453125" style="92" customWidth="1"/>
    <col min="4611" max="4611" width="19.54296875" style="92" customWidth="1"/>
    <col min="4612" max="4612" width="21.1796875" style="92" customWidth="1"/>
    <col min="4613" max="4613" width="73.1796875" style="92" customWidth="1"/>
    <col min="4614" max="4614" width="34.453125" style="92" customWidth="1"/>
    <col min="4615" max="4615" width="29.7265625" style="92" customWidth="1"/>
    <col min="4616" max="4616" width="28" style="92" customWidth="1"/>
    <col min="4617" max="4618" width="9.1796875" style="92"/>
    <col min="4619" max="4619" width="0" style="92" hidden="1" customWidth="1"/>
    <col min="4620" max="4864" width="9.1796875" style="92"/>
    <col min="4865" max="4865" width="7" style="92" customWidth="1"/>
    <col min="4866" max="4866" width="18.453125" style="92" customWidth="1"/>
    <col min="4867" max="4867" width="19.54296875" style="92" customWidth="1"/>
    <col min="4868" max="4868" width="21.1796875" style="92" customWidth="1"/>
    <col min="4869" max="4869" width="73.1796875" style="92" customWidth="1"/>
    <col min="4870" max="4870" width="34.453125" style="92" customWidth="1"/>
    <col min="4871" max="4871" width="29.7265625" style="92" customWidth="1"/>
    <col min="4872" max="4872" width="28" style="92" customWidth="1"/>
    <col min="4873" max="4874" width="9.1796875" style="92"/>
    <col min="4875" max="4875" width="0" style="92" hidden="1" customWidth="1"/>
    <col min="4876" max="5120" width="9.1796875" style="92"/>
    <col min="5121" max="5121" width="7" style="92" customWidth="1"/>
    <col min="5122" max="5122" width="18.453125" style="92" customWidth="1"/>
    <col min="5123" max="5123" width="19.54296875" style="92" customWidth="1"/>
    <col min="5124" max="5124" width="21.1796875" style="92" customWidth="1"/>
    <col min="5125" max="5125" width="73.1796875" style="92" customWidth="1"/>
    <col min="5126" max="5126" width="34.453125" style="92" customWidth="1"/>
    <col min="5127" max="5127" width="29.7265625" style="92" customWidth="1"/>
    <col min="5128" max="5128" width="28" style="92" customWidth="1"/>
    <col min="5129" max="5130" width="9.1796875" style="92"/>
    <col min="5131" max="5131" width="0" style="92" hidden="1" customWidth="1"/>
    <col min="5132" max="5376" width="9.1796875" style="92"/>
    <col min="5377" max="5377" width="7" style="92" customWidth="1"/>
    <col min="5378" max="5378" width="18.453125" style="92" customWidth="1"/>
    <col min="5379" max="5379" width="19.54296875" style="92" customWidth="1"/>
    <col min="5380" max="5380" width="21.1796875" style="92" customWidth="1"/>
    <col min="5381" max="5381" width="73.1796875" style="92" customWidth="1"/>
    <col min="5382" max="5382" width="34.453125" style="92" customWidth="1"/>
    <col min="5383" max="5383" width="29.7265625" style="92" customWidth="1"/>
    <col min="5384" max="5384" width="28" style="92" customWidth="1"/>
    <col min="5385" max="5386" width="9.1796875" style="92"/>
    <col min="5387" max="5387" width="0" style="92" hidden="1" customWidth="1"/>
    <col min="5388" max="5632" width="9.1796875" style="92"/>
    <col min="5633" max="5633" width="7" style="92" customWidth="1"/>
    <col min="5634" max="5634" width="18.453125" style="92" customWidth="1"/>
    <col min="5635" max="5635" width="19.54296875" style="92" customWidth="1"/>
    <col min="5636" max="5636" width="21.1796875" style="92" customWidth="1"/>
    <col min="5637" max="5637" width="73.1796875" style="92" customWidth="1"/>
    <col min="5638" max="5638" width="34.453125" style="92" customWidth="1"/>
    <col min="5639" max="5639" width="29.7265625" style="92" customWidth="1"/>
    <col min="5640" max="5640" width="28" style="92" customWidth="1"/>
    <col min="5641" max="5642" width="9.1796875" style="92"/>
    <col min="5643" max="5643" width="0" style="92" hidden="1" customWidth="1"/>
    <col min="5644" max="5888" width="9.1796875" style="92"/>
    <col min="5889" max="5889" width="7" style="92" customWidth="1"/>
    <col min="5890" max="5890" width="18.453125" style="92" customWidth="1"/>
    <col min="5891" max="5891" width="19.54296875" style="92" customWidth="1"/>
    <col min="5892" max="5892" width="21.1796875" style="92" customWidth="1"/>
    <col min="5893" max="5893" width="73.1796875" style="92" customWidth="1"/>
    <col min="5894" max="5894" width="34.453125" style="92" customWidth="1"/>
    <col min="5895" max="5895" width="29.7265625" style="92" customWidth="1"/>
    <col min="5896" max="5896" width="28" style="92" customWidth="1"/>
    <col min="5897" max="5898" width="9.1796875" style="92"/>
    <col min="5899" max="5899" width="0" style="92" hidden="1" customWidth="1"/>
    <col min="5900" max="6144" width="9.1796875" style="92"/>
    <col min="6145" max="6145" width="7" style="92" customWidth="1"/>
    <col min="6146" max="6146" width="18.453125" style="92" customWidth="1"/>
    <col min="6147" max="6147" width="19.54296875" style="92" customWidth="1"/>
    <col min="6148" max="6148" width="21.1796875" style="92" customWidth="1"/>
    <col min="6149" max="6149" width="73.1796875" style="92" customWidth="1"/>
    <col min="6150" max="6150" width="34.453125" style="92" customWidth="1"/>
    <col min="6151" max="6151" width="29.7265625" style="92" customWidth="1"/>
    <col min="6152" max="6152" width="28" style="92" customWidth="1"/>
    <col min="6153" max="6154" width="9.1796875" style="92"/>
    <col min="6155" max="6155" width="0" style="92" hidden="1" customWidth="1"/>
    <col min="6156" max="6400" width="9.1796875" style="92"/>
    <col min="6401" max="6401" width="7" style="92" customWidth="1"/>
    <col min="6402" max="6402" width="18.453125" style="92" customWidth="1"/>
    <col min="6403" max="6403" width="19.54296875" style="92" customWidth="1"/>
    <col min="6404" max="6404" width="21.1796875" style="92" customWidth="1"/>
    <col min="6405" max="6405" width="73.1796875" style="92" customWidth="1"/>
    <col min="6406" max="6406" width="34.453125" style="92" customWidth="1"/>
    <col min="6407" max="6407" width="29.7265625" style="92" customWidth="1"/>
    <col min="6408" max="6408" width="28" style="92" customWidth="1"/>
    <col min="6409" max="6410" width="9.1796875" style="92"/>
    <col min="6411" max="6411" width="0" style="92" hidden="1" customWidth="1"/>
    <col min="6412" max="6656" width="9.1796875" style="92"/>
    <col min="6657" max="6657" width="7" style="92" customWidth="1"/>
    <col min="6658" max="6658" width="18.453125" style="92" customWidth="1"/>
    <col min="6659" max="6659" width="19.54296875" style="92" customWidth="1"/>
    <col min="6660" max="6660" width="21.1796875" style="92" customWidth="1"/>
    <col min="6661" max="6661" width="73.1796875" style="92" customWidth="1"/>
    <col min="6662" max="6662" width="34.453125" style="92" customWidth="1"/>
    <col min="6663" max="6663" width="29.7265625" style="92" customWidth="1"/>
    <col min="6664" max="6664" width="28" style="92" customWidth="1"/>
    <col min="6665" max="6666" width="9.1796875" style="92"/>
    <col min="6667" max="6667" width="0" style="92" hidden="1" customWidth="1"/>
    <col min="6668" max="6912" width="9.1796875" style="92"/>
    <col min="6913" max="6913" width="7" style="92" customWidth="1"/>
    <col min="6914" max="6914" width="18.453125" style="92" customWidth="1"/>
    <col min="6915" max="6915" width="19.54296875" style="92" customWidth="1"/>
    <col min="6916" max="6916" width="21.1796875" style="92" customWidth="1"/>
    <col min="6917" max="6917" width="73.1796875" style="92" customWidth="1"/>
    <col min="6918" max="6918" width="34.453125" style="92" customWidth="1"/>
    <col min="6919" max="6919" width="29.7265625" style="92" customWidth="1"/>
    <col min="6920" max="6920" width="28" style="92" customWidth="1"/>
    <col min="6921" max="6922" width="9.1796875" style="92"/>
    <col min="6923" max="6923" width="0" style="92" hidden="1" customWidth="1"/>
    <col min="6924" max="7168" width="9.1796875" style="92"/>
    <col min="7169" max="7169" width="7" style="92" customWidth="1"/>
    <col min="7170" max="7170" width="18.453125" style="92" customWidth="1"/>
    <col min="7171" max="7171" width="19.54296875" style="92" customWidth="1"/>
    <col min="7172" max="7172" width="21.1796875" style="92" customWidth="1"/>
    <col min="7173" max="7173" width="73.1796875" style="92" customWidth="1"/>
    <col min="7174" max="7174" width="34.453125" style="92" customWidth="1"/>
    <col min="7175" max="7175" width="29.7265625" style="92" customWidth="1"/>
    <col min="7176" max="7176" width="28" style="92" customWidth="1"/>
    <col min="7177" max="7178" width="9.1796875" style="92"/>
    <col min="7179" max="7179" width="0" style="92" hidden="1" customWidth="1"/>
    <col min="7180" max="7424" width="9.1796875" style="92"/>
    <col min="7425" max="7425" width="7" style="92" customWidth="1"/>
    <col min="7426" max="7426" width="18.453125" style="92" customWidth="1"/>
    <col min="7427" max="7427" width="19.54296875" style="92" customWidth="1"/>
    <col min="7428" max="7428" width="21.1796875" style="92" customWidth="1"/>
    <col min="7429" max="7429" width="73.1796875" style="92" customWidth="1"/>
    <col min="7430" max="7430" width="34.453125" style="92" customWidth="1"/>
    <col min="7431" max="7431" width="29.7265625" style="92" customWidth="1"/>
    <col min="7432" max="7432" width="28" style="92" customWidth="1"/>
    <col min="7433" max="7434" width="9.1796875" style="92"/>
    <col min="7435" max="7435" width="0" style="92" hidden="1" customWidth="1"/>
    <col min="7436" max="7680" width="9.1796875" style="92"/>
    <col min="7681" max="7681" width="7" style="92" customWidth="1"/>
    <col min="7682" max="7682" width="18.453125" style="92" customWidth="1"/>
    <col min="7683" max="7683" width="19.54296875" style="92" customWidth="1"/>
    <col min="7684" max="7684" width="21.1796875" style="92" customWidth="1"/>
    <col min="7685" max="7685" width="73.1796875" style="92" customWidth="1"/>
    <col min="7686" max="7686" width="34.453125" style="92" customWidth="1"/>
    <col min="7687" max="7687" width="29.7265625" style="92" customWidth="1"/>
    <col min="7688" max="7688" width="28" style="92" customWidth="1"/>
    <col min="7689" max="7690" width="9.1796875" style="92"/>
    <col min="7691" max="7691" width="0" style="92" hidden="1" customWidth="1"/>
    <col min="7692" max="7936" width="9.1796875" style="92"/>
    <col min="7937" max="7937" width="7" style="92" customWidth="1"/>
    <col min="7938" max="7938" width="18.453125" style="92" customWidth="1"/>
    <col min="7939" max="7939" width="19.54296875" style="92" customWidth="1"/>
    <col min="7940" max="7940" width="21.1796875" style="92" customWidth="1"/>
    <col min="7941" max="7941" width="73.1796875" style="92" customWidth="1"/>
    <col min="7942" max="7942" width="34.453125" style="92" customWidth="1"/>
    <col min="7943" max="7943" width="29.7265625" style="92" customWidth="1"/>
    <col min="7944" max="7944" width="28" style="92" customWidth="1"/>
    <col min="7945" max="7946" width="9.1796875" style="92"/>
    <col min="7947" max="7947" width="0" style="92" hidden="1" customWidth="1"/>
    <col min="7948" max="8192" width="9.1796875" style="92"/>
    <col min="8193" max="8193" width="7" style="92" customWidth="1"/>
    <col min="8194" max="8194" width="18.453125" style="92" customWidth="1"/>
    <col min="8195" max="8195" width="19.54296875" style="92" customWidth="1"/>
    <col min="8196" max="8196" width="21.1796875" style="92" customWidth="1"/>
    <col min="8197" max="8197" width="73.1796875" style="92" customWidth="1"/>
    <col min="8198" max="8198" width="34.453125" style="92" customWidth="1"/>
    <col min="8199" max="8199" width="29.7265625" style="92" customWidth="1"/>
    <col min="8200" max="8200" width="28" style="92" customWidth="1"/>
    <col min="8201" max="8202" width="9.1796875" style="92"/>
    <col min="8203" max="8203" width="0" style="92" hidden="1" customWidth="1"/>
    <col min="8204" max="8448" width="9.1796875" style="92"/>
    <col min="8449" max="8449" width="7" style="92" customWidth="1"/>
    <col min="8450" max="8450" width="18.453125" style="92" customWidth="1"/>
    <col min="8451" max="8451" width="19.54296875" style="92" customWidth="1"/>
    <col min="8452" max="8452" width="21.1796875" style="92" customWidth="1"/>
    <col min="8453" max="8453" width="73.1796875" style="92" customWidth="1"/>
    <col min="8454" max="8454" width="34.453125" style="92" customWidth="1"/>
    <col min="8455" max="8455" width="29.7265625" style="92" customWidth="1"/>
    <col min="8456" max="8456" width="28" style="92" customWidth="1"/>
    <col min="8457" max="8458" width="9.1796875" style="92"/>
    <col min="8459" max="8459" width="0" style="92" hidden="1" customWidth="1"/>
    <col min="8460" max="8704" width="9.1796875" style="92"/>
    <col min="8705" max="8705" width="7" style="92" customWidth="1"/>
    <col min="8706" max="8706" width="18.453125" style="92" customWidth="1"/>
    <col min="8707" max="8707" width="19.54296875" style="92" customWidth="1"/>
    <col min="8708" max="8708" width="21.1796875" style="92" customWidth="1"/>
    <col min="8709" max="8709" width="73.1796875" style="92" customWidth="1"/>
    <col min="8710" max="8710" width="34.453125" style="92" customWidth="1"/>
    <col min="8711" max="8711" width="29.7265625" style="92" customWidth="1"/>
    <col min="8712" max="8712" width="28" style="92" customWidth="1"/>
    <col min="8713" max="8714" width="9.1796875" style="92"/>
    <col min="8715" max="8715" width="0" style="92" hidden="1" customWidth="1"/>
    <col min="8716" max="8960" width="9.1796875" style="92"/>
    <col min="8961" max="8961" width="7" style="92" customWidth="1"/>
    <col min="8962" max="8962" width="18.453125" style="92" customWidth="1"/>
    <col min="8963" max="8963" width="19.54296875" style="92" customWidth="1"/>
    <col min="8964" max="8964" width="21.1796875" style="92" customWidth="1"/>
    <col min="8965" max="8965" width="73.1796875" style="92" customWidth="1"/>
    <col min="8966" max="8966" width="34.453125" style="92" customWidth="1"/>
    <col min="8967" max="8967" width="29.7265625" style="92" customWidth="1"/>
    <col min="8968" max="8968" width="28" style="92" customWidth="1"/>
    <col min="8969" max="8970" width="9.1796875" style="92"/>
    <col min="8971" max="8971" width="0" style="92" hidden="1" customWidth="1"/>
    <col min="8972" max="9216" width="9.1796875" style="92"/>
    <col min="9217" max="9217" width="7" style="92" customWidth="1"/>
    <col min="9218" max="9218" width="18.453125" style="92" customWidth="1"/>
    <col min="9219" max="9219" width="19.54296875" style="92" customWidth="1"/>
    <col min="9220" max="9220" width="21.1796875" style="92" customWidth="1"/>
    <col min="9221" max="9221" width="73.1796875" style="92" customWidth="1"/>
    <col min="9222" max="9222" width="34.453125" style="92" customWidth="1"/>
    <col min="9223" max="9223" width="29.7265625" style="92" customWidth="1"/>
    <col min="9224" max="9224" width="28" style="92" customWidth="1"/>
    <col min="9225" max="9226" width="9.1796875" style="92"/>
    <col min="9227" max="9227" width="0" style="92" hidden="1" customWidth="1"/>
    <col min="9228" max="9472" width="9.1796875" style="92"/>
    <col min="9473" max="9473" width="7" style="92" customWidth="1"/>
    <col min="9474" max="9474" width="18.453125" style="92" customWidth="1"/>
    <col min="9475" max="9475" width="19.54296875" style="92" customWidth="1"/>
    <col min="9476" max="9476" width="21.1796875" style="92" customWidth="1"/>
    <col min="9477" max="9477" width="73.1796875" style="92" customWidth="1"/>
    <col min="9478" max="9478" width="34.453125" style="92" customWidth="1"/>
    <col min="9479" max="9479" width="29.7265625" style="92" customWidth="1"/>
    <col min="9480" max="9480" width="28" style="92" customWidth="1"/>
    <col min="9481" max="9482" width="9.1796875" style="92"/>
    <col min="9483" max="9483" width="0" style="92" hidden="1" customWidth="1"/>
    <col min="9484" max="9728" width="9.1796875" style="92"/>
    <col min="9729" max="9729" width="7" style="92" customWidth="1"/>
    <col min="9730" max="9730" width="18.453125" style="92" customWidth="1"/>
    <col min="9731" max="9731" width="19.54296875" style="92" customWidth="1"/>
    <col min="9732" max="9732" width="21.1796875" style="92" customWidth="1"/>
    <col min="9733" max="9733" width="73.1796875" style="92" customWidth="1"/>
    <col min="9734" max="9734" width="34.453125" style="92" customWidth="1"/>
    <col min="9735" max="9735" width="29.7265625" style="92" customWidth="1"/>
    <col min="9736" max="9736" width="28" style="92" customWidth="1"/>
    <col min="9737" max="9738" width="9.1796875" style="92"/>
    <col min="9739" max="9739" width="0" style="92" hidden="1" customWidth="1"/>
    <col min="9740" max="9984" width="9.1796875" style="92"/>
    <col min="9985" max="9985" width="7" style="92" customWidth="1"/>
    <col min="9986" max="9986" width="18.453125" style="92" customWidth="1"/>
    <col min="9987" max="9987" width="19.54296875" style="92" customWidth="1"/>
    <col min="9988" max="9988" width="21.1796875" style="92" customWidth="1"/>
    <col min="9989" max="9989" width="73.1796875" style="92" customWidth="1"/>
    <col min="9990" max="9990" width="34.453125" style="92" customWidth="1"/>
    <col min="9991" max="9991" width="29.7265625" style="92" customWidth="1"/>
    <col min="9992" max="9992" width="28" style="92" customWidth="1"/>
    <col min="9993" max="9994" width="9.1796875" style="92"/>
    <col min="9995" max="9995" width="0" style="92" hidden="1" customWidth="1"/>
    <col min="9996" max="10240" width="9.1796875" style="92"/>
    <col min="10241" max="10241" width="7" style="92" customWidth="1"/>
    <col min="10242" max="10242" width="18.453125" style="92" customWidth="1"/>
    <col min="10243" max="10243" width="19.54296875" style="92" customWidth="1"/>
    <col min="10244" max="10244" width="21.1796875" style="92" customWidth="1"/>
    <col min="10245" max="10245" width="73.1796875" style="92" customWidth="1"/>
    <col min="10246" max="10246" width="34.453125" style="92" customWidth="1"/>
    <col min="10247" max="10247" width="29.7265625" style="92" customWidth="1"/>
    <col min="10248" max="10248" width="28" style="92" customWidth="1"/>
    <col min="10249" max="10250" width="9.1796875" style="92"/>
    <col min="10251" max="10251" width="0" style="92" hidden="1" customWidth="1"/>
    <col min="10252" max="10496" width="9.1796875" style="92"/>
    <col min="10497" max="10497" width="7" style="92" customWidth="1"/>
    <col min="10498" max="10498" width="18.453125" style="92" customWidth="1"/>
    <col min="10499" max="10499" width="19.54296875" style="92" customWidth="1"/>
    <col min="10500" max="10500" width="21.1796875" style="92" customWidth="1"/>
    <col min="10501" max="10501" width="73.1796875" style="92" customWidth="1"/>
    <col min="10502" max="10502" width="34.453125" style="92" customWidth="1"/>
    <col min="10503" max="10503" width="29.7265625" style="92" customWidth="1"/>
    <col min="10504" max="10504" width="28" style="92" customWidth="1"/>
    <col min="10505" max="10506" width="9.1796875" style="92"/>
    <col min="10507" max="10507" width="0" style="92" hidden="1" customWidth="1"/>
    <col min="10508" max="10752" width="9.1796875" style="92"/>
    <col min="10753" max="10753" width="7" style="92" customWidth="1"/>
    <col min="10754" max="10754" width="18.453125" style="92" customWidth="1"/>
    <col min="10755" max="10755" width="19.54296875" style="92" customWidth="1"/>
    <col min="10756" max="10756" width="21.1796875" style="92" customWidth="1"/>
    <col min="10757" max="10757" width="73.1796875" style="92" customWidth="1"/>
    <col min="10758" max="10758" width="34.453125" style="92" customWidth="1"/>
    <col min="10759" max="10759" width="29.7265625" style="92" customWidth="1"/>
    <col min="10760" max="10760" width="28" style="92" customWidth="1"/>
    <col min="10761" max="10762" width="9.1796875" style="92"/>
    <col min="10763" max="10763" width="0" style="92" hidden="1" customWidth="1"/>
    <col min="10764" max="11008" width="9.1796875" style="92"/>
    <col min="11009" max="11009" width="7" style="92" customWidth="1"/>
    <col min="11010" max="11010" width="18.453125" style="92" customWidth="1"/>
    <col min="11011" max="11011" width="19.54296875" style="92" customWidth="1"/>
    <col min="11012" max="11012" width="21.1796875" style="92" customWidth="1"/>
    <col min="11013" max="11013" width="73.1796875" style="92" customWidth="1"/>
    <col min="11014" max="11014" width="34.453125" style="92" customWidth="1"/>
    <col min="11015" max="11015" width="29.7265625" style="92" customWidth="1"/>
    <col min="11016" max="11016" width="28" style="92" customWidth="1"/>
    <col min="11017" max="11018" width="9.1796875" style="92"/>
    <col min="11019" max="11019" width="0" style="92" hidden="1" customWidth="1"/>
    <col min="11020" max="11264" width="9.1796875" style="92"/>
    <col min="11265" max="11265" width="7" style="92" customWidth="1"/>
    <col min="11266" max="11266" width="18.453125" style="92" customWidth="1"/>
    <col min="11267" max="11267" width="19.54296875" style="92" customWidth="1"/>
    <col min="11268" max="11268" width="21.1796875" style="92" customWidth="1"/>
    <col min="11269" max="11269" width="73.1796875" style="92" customWidth="1"/>
    <col min="11270" max="11270" width="34.453125" style="92" customWidth="1"/>
    <col min="11271" max="11271" width="29.7265625" style="92" customWidth="1"/>
    <col min="11272" max="11272" width="28" style="92" customWidth="1"/>
    <col min="11273" max="11274" width="9.1796875" style="92"/>
    <col min="11275" max="11275" width="0" style="92" hidden="1" customWidth="1"/>
    <col min="11276" max="11520" width="9.1796875" style="92"/>
    <col min="11521" max="11521" width="7" style="92" customWidth="1"/>
    <col min="11522" max="11522" width="18.453125" style="92" customWidth="1"/>
    <col min="11523" max="11523" width="19.54296875" style="92" customWidth="1"/>
    <col min="11524" max="11524" width="21.1796875" style="92" customWidth="1"/>
    <col min="11525" max="11525" width="73.1796875" style="92" customWidth="1"/>
    <col min="11526" max="11526" width="34.453125" style="92" customWidth="1"/>
    <col min="11527" max="11527" width="29.7265625" style="92" customWidth="1"/>
    <col min="11528" max="11528" width="28" style="92" customWidth="1"/>
    <col min="11529" max="11530" width="9.1796875" style="92"/>
    <col min="11531" max="11531" width="0" style="92" hidden="1" customWidth="1"/>
    <col min="11532" max="11776" width="9.1796875" style="92"/>
    <col min="11777" max="11777" width="7" style="92" customWidth="1"/>
    <col min="11778" max="11778" width="18.453125" style="92" customWidth="1"/>
    <col min="11779" max="11779" width="19.54296875" style="92" customWidth="1"/>
    <col min="11780" max="11780" width="21.1796875" style="92" customWidth="1"/>
    <col min="11781" max="11781" width="73.1796875" style="92" customWidth="1"/>
    <col min="11782" max="11782" width="34.453125" style="92" customWidth="1"/>
    <col min="11783" max="11783" width="29.7265625" style="92" customWidth="1"/>
    <col min="11784" max="11784" width="28" style="92" customWidth="1"/>
    <col min="11785" max="11786" width="9.1796875" style="92"/>
    <col min="11787" max="11787" width="0" style="92" hidden="1" customWidth="1"/>
    <col min="11788" max="12032" width="9.1796875" style="92"/>
    <col min="12033" max="12033" width="7" style="92" customWidth="1"/>
    <col min="12034" max="12034" width="18.453125" style="92" customWidth="1"/>
    <col min="12035" max="12035" width="19.54296875" style="92" customWidth="1"/>
    <col min="12036" max="12036" width="21.1796875" style="92" customWidth="1"/>
    <col min="12037" max="12037" width="73.1796875" style="92" customWidth="1"/>
    <col min="12038" max="12038" width="34.453125" style="92" customWidth="1"/>
    <col min="12039" max="12039" width="29.7265625" style="92" customWidth="1"/>
    <col min="12040" max="12040" width="28" style="92" customWidth="1"/>
    <col min="12041" max="12042" width="9.1796875" style="92"/>
    <col min="12043" max="12043" width="0" style="92" hidden="1" customWidth="1"/>
    <col min="12044" max="12288" width="9.1796875" style="92"/>
    <col min="12289" max="12289" width="7" style="92" customWidth="1"/>
    <col min="12290" max="12290" width="18.453125" style="92" customWidth="1"/>
    <col min="12291" max="12291" width="19.54296875" style="92" customWidth="1"/>
    <col min="12292" max="12292" width="21.1796875" style="92" customWidth="1"/>
    <col min="12293" max="12293" width="73.1796875" style="92" customWidth="1"/>
    <col min="12294" max="12294" width="34.453125" style="92" customWidth="1"/>
    <col min="12295" max="12295" width="29.7265625" style="92" customWidth="1"/>
    <col min="12296" max="12296" width="28" style="92" customWidth="1"/>
    <col min="12297" max="12298" width="9.1796875" style="92"/>
    <col min="12299" max="12299" width="0" style="92" hidden="1" customWidth="1"/>
    <col min="12300" max="12544" width="9.1796875" style="92"/>
    <col min="12545" max="12545" width="7" style="92" customWidth="1"/>
    <col min="12546" max="12546" width="18.453125" style="92" customWidth="1"/>
    <col min="12547" max="12547" width="19.54296875" style="92" customWidth="1"/>
    <col min="12548" max="12548" width="21.1796875" style="92" customWidth="1"/>
    <col min="12549" max="12549" width="73.1796875" style="92" customWidth="1"/>
    <col min="12550" max="12550" width="34.453125" style="92" customWidth="1"/>
    <col min="12551" max="12551" width="29.7265625" style="92" customWidth="1"/>
    <col min="12552" max="12552" width="28" style="92" customWidth="1"/>
    <col min="12553" max="12554" width="9.1796875" style="92"/>
    <col min="12555" max="12555" width="0" style="92" hidden="1" customWidth="1"/>
    <col min="12556" max="12800" width="9.1796875" style="92"/>
    <col min="12801" max="12801" width="7" style="92" customWidth="1"/>
    <col min="12802" max="12802" width="18.453125" style="92" customWidth="1"/>
    <col min="12803" max="12803" width="19.54296875" style="92" customWidth="1"/>
    <col min="12804" max="12804" width="21.1796875" style="92" customWidth="1"/>
    <col min="12805" max="12805" width="73.1796875" style="92" customWidth="1"/>
    <col min="12806" max="12806" width="34.453125" style="92" customWidth="1"/>
    <col min="12807" max="12807" width="29.7265625" style="92" customWidth="1"/>
    <col min="12808" max="12808" width="28" style="92" customWidth="1"/>
    <col min="12809" max="12810" width="9.1796875" style="92"/>
    <col min="12811" max="12811" width="0" style="92" hidden="1" customWidth="1"/>
    <col min="12812" max="13056" width="9.1796875" style="92"/>
    <col min="13057" max="13057" width="7" style="92" customWidth="1"/>
    <col min="13058" max="13058" width="18.453125" style="92" customWidth="1"/>
    <col min="13059" max="13059" width="19.54296875" style="92" customWidth="1"/>
    <col min="13060" max="13060" width="21.1796875" style="92" customWidth="1"/>
    <col min="13061" max="13061" width="73.1796875" style="92" customWidth="1"/>
    <col min="13062" max="13062" width="34.453125" style="92" customWidth="1"/>
    <col min="13063" max="13063" width="29.7265625" style="92" customWidth="1"/>
    <col min="13064" max="13064" width="28" style="92" customWidth="1"/>
    <col min="13065" max="13066" width="9.1796875" style="92"/>
    <col min="13067" max="13067" width="0" style="92" hidden="1" customWidth="1"/>
    <col min="13068" max="13312" width="9.1796875" style="92"/>
    <col min="13313" max="13313" width="7" style="92" customWidth="1"/>
    <col min="13314" max="13314" width="18.453125" style="92" customWidth="1"/>
    <col min="13315" max="13315" width="19.54296875" style="92" customWidth="1"/>
    <col min="13316" max="13316" width="21.1796875" style="92" customWidth="1"/>
    <col min="13317" max="13317" width="73.1796875" style="92" customWidth="1"/>
    <col min="13318" max="13318" width="34.453125" style="92" customWidth="1"/>
    <col min="13319" max="13319" width="29.7265625" style="92" customWidth="1"/>
    <col min="13320" max="13320" width="28" style="92" customWidth="1"/>
    <col min="13321" max="13322" width="9.1796875" style="92"/>
    <col min="13323" max="13323" width="0" style="92" hidden="1" customWidth="1"/>
    <col min="13324" max="13568" width="9.1796875" style="92"/>
    <col min="13569" max="13569" width="7" style="92" customWidth="1"/>
    <col min="13570" max="13570" width="18.453125" style="92" customWidth="1"/>
    <col min="13571" max="13571" width="19.54296875" style="92" customWidth="1"/>
    <col min="13572" max="13572" width="21.1796875" style="92" customWidth="1"/>
    <col min="13573" max="13573" width="73.1796875" style="92" customWidth="1"/>
    <col min="13574" max="13574" width="34.453125" style="92" customWidth="1"/>
    <col min="13575" max="13575" width="29.7265625" style="92" customWidth="1"/>
    <col min="13576" max="13576" width="28" style="92" customWidth="1"/>
    <col min="13577" max="13578" width="9.1796875" style="92"/>
    <col min="13579" max="13579" width="0" style="92" hidden="1" customWidth="1"/>
    <col min="13580" max="13824" width="9.1796875" style="92"/>
    <col min="13825" max="13825" width="7" style="92" customWidth="1"/>
    <col min="13826" max="13826" width="18.453125" style="92" customWidth="1"/>
    <col min="13827" max="13827" width="19.54296875" style="92" customWidth="1"/>
    <col min="13828" max="13828" width="21.1796875" style="92" customWidth="1"/>
    <col min="13829" max="13829" width="73.1796875" style="92" customWidth="1"/>
    <col min="13830" max="13830" width="34.453125" style="92" customWidth="1"/>
    <col min="13831" max="13831" width="29.7265625" style="92" customWidth="1"/>
    <col min="13832" max="13832" width="28" style="92" customWidth="1"/>
    <col min="13833" max="13834" width="9.1796875" style="92"/>
    <col min="13835" max="13835" width="0" style="92" hidden="1" customWidth="1"/>
    <col min="13836" max="14080" width="9.1796875" style="92"/>
    <col min="14081" max="14081" width="7" style="92" customWidth="1"/>
    <col min="14082" max="14082" width="18.453125" style="92" customWidth="1"/>
    <col min="14083" max="14083" width="19.54296875" style="92" customWidth="1"/>
    <col min="14084" max="14084" width="21.1796875" style="92" customWidth="1"/>
    <col min="14085" max="14085" width="73.1796875" style="92" customWidth="1"/>
    <col min="14086" max="14086" width="34.453125" style="92" customWidth="1"/>
    <col min="14087" max="14087" width="29.7265625" style="92" customWidth="1"/>
    <col min="14088" max="14088" width="28" style="92" customWidth="1"/>
    <col min="14089" max="14090" width="9.1796875" style="92"/>
    <col min="14091" max="14091" width="0" style="92" hidden="1" customWidth="1"/>
    <col min="14092" max="14336" width="9.1796875" style="92"/>
    <col min="14337" max="14337" width="7" style="92" customWidth="1"/>
    <col min="14338" max="14338" width="18.453125" style="92" customWidth="1"/>
    <col min="14339" max="14339" width="19.54296875" style="92" customWidth="1"/>
    <col min="14340" max="14340" width="21.1796875" style="92" customWidth="1"/>
    <col min="14341" max="14341" width="73.1796875" style="92" customWidth="1"/>
    <col min="14342" max="14342" width="34.453125" style="92" customWidth="1"/>
    <col min="14343" max="14343" width="29.7265625" style="92" customWidth="1"/>
    <col min="14344" max="14344" width="28" style="92" customWidth="1"/>
    <col min="14345" max="14346" width="9.1796875" style="92"/>
    <col min="14347" max="14347" width="0" style="92" hidden="1" customWidth="1"/>
    <col min="14348" max="14592" width="9.1796875" style="92"/>
    <col min="14593" max="14593" width="7" style="92" customWidth="1"/>
    <col min="14594" max="14594" width="18.453125" style="92" customWidth="1"/>
    <col min="14595" max="14595" width="19.54296875" style="92" customWidth="1"/>
    <col min="14596" max="14596" width="21.1796875" style="92" customWidth="1"/>
    <col min="14597" max="14597" width="73.1796875" style="92" customWidth="1"/>
    <col min="14598" max="14598" width="34.453125" style="92" customWidth="1"/>
    <col min="14599" max="14599" width="29.7265625" style="92" customWidth="1"/>
    <col min="14600" max="14600" width="28" style="92" customWidth="1"/>
    <col min="14601" max="14602" width="9.1796875" style="92"/>
    <col min="14603" max="14603" width="0" style="92" hidden="1" customWidth="1"/>
    <col min="14604" max="14848" width="9.1796875" style="92"/>
    <col min="14849" max="14849" width="7" style="92" customWidth="1"/>
    <col min="14850" max="14850" width="18.453125" style="92" customWidth="1"/>
    <col min="14851" max="14851" width="19.54296875" style="92" customWidth="1"/>
    <col min="14852" max="14852" width="21.1796875" style="92" customWidth="1"/>
    <col min="14853" max="14853" width="73.1796875" style="92" customWidth="1"/>
    <col min="14854" max="14854" width="34.453125" style="92" customWidth="1"/>
    <col min="14855" max="14855" width="29.7265625" style="92" customWidth="1"/>
    <col min="14856" max="14856" width="28" style="92" customWidth="1"/>
    <col min="14857" max="14858" width="9.1796875" style="92"/>
    <col min="14859" max="14859" width="0" style="92" hidden="1" customWidth="1"/>
    <col min="14860" max="15104" width="9.1796875" style="92"/>
    <col min="15105" max="15105" width="7" style="92" customWidth="1"/>
    <col min="15106" max="15106" width="18.453125" style="92" customWidth="1"/>
    <col min="15107" max="15107" width="19.54296875" style="92" customWidth="1"/>
    <col min="15108" max="15108" width="21.1796875" style="92" customWidth="1"/>
    <col min="15109" max="15109" width="73.1796875" style="92" customWidth="1"/>
    <col min="15110" max="15110" width="34.453125" style="92" customWidth="1"/>
    <col min="15111" max="15111" width="29.7265625" style="92" customWidth="1"/>
    <col min="15112" max="15112" width="28" style="92" customWidth="1"/>
    <col min="15113" max="15114" width="9.1796875" style="92"/>
    <col min="15115" max="15115" width="0" style="92" hidden="1" customWidth="1"/>
    <col min="15116" max="15360" width="9.1796875" style="92"/>
    <col min="15361" max="15361" width="7" style="92" customWidth="1"/>
    <col min="15362" max="15362" width="18.453125" style="92" customWidth="1"/>
    <col min="15363" max="15363" width="19.54296875" style="92" customWidth="1"/>
    <col min="15364" max="15364" width="21.1796875" style="92" customWidth="1"/>
    <col min="15365" max="15365" width="73.1796875" style="92" customWidth="1"/>
    <col min="15366" max="15366" width="34.453125" style="92" customWidth="1"/>
    <col min="15367" max="15367" width="29.7265625" style="92" customWidth="1"/>
    <col min="15368" max="15368" width="28" style="92" customWidth="1"/>
    <col min="15369" max="15370" width="9.1796875" style="92"/>
    <col min="15371" max="15371" width="0" style="92" hidden="1" customWidth="1"/>
    <col min="15372" max="15616" width="9.1796875" style="92"/>
    <col min="15617" max="15617" width="7" style="92" customWidth="1"/>
    <col min="15618" max="15618" width="18.453125" style="92" customWidth="1"/>
    <col min="15619" max="15619" width="19.54296875" style="92" customWidth="1"/>
    <col min="15620" max="15620" width="21.1796875" style="92" customWidth="1"/>
    <col min="15621" max="15621" width="73.1796875" style="92" customWidth="1"/>
    <col min="15622" max="15622" width="34.453125" style="92" customWidth="1"/>
    <col min="15623" max="15623" width="29.7265625" style="92" customWidth="1"/>
    <col min="15624" max="15624" width="28" style="92" customWidth="1"/>
    <col min="15625" max="15626" width="9.1796875" style="92"/>
    <col min="15627" max="15627" width="0" style="92" hidden="1" customWidth="1"/>
    <col min="15628" max="15872" width="9.1796875" style="92"/>
    <col min="15873" max="15873" width="7" style="92" customWidth="1"/>
    <col min="15874" max="15874" width="18.453125" style="92" customWidth="1"/>
    <col min="15875" max="15875" width="19.54296875" style="92" customWidth="1"/>
    <col min="15876" max="15876" width="21.1796875" style="92" customWidth="1"/>
    <col min="15877" max="15877" width="73.1796875" style="92" customWidth="1"/>
    <col min="15878" max="15878" width="34.453125" style="92" customWidth="1"/>
    <col min="15879" max="15879" width="29.7265625" style="92" customWidth="1"/>
    <col min="15880" max="15880" width="28" style="92" customWidth="1"/>
    <col min="15881" max="15882" width="9.1796875" style="92"/>
    <col min="15883" max="15883" width="0" style="92" hidden="1" customWidth="1"/>
    <col min="15884" max="16128" width="9.1796875" style="92"/>
    <col min="16129" max="16129" width="7" style="92" customWidth="1"/>
    <col min="16130" max="16130" width="18.453125" style="92" customWidth="1"/>
    <col min="16131" max="16131" width="19.54296875" style="92" customWidth="1"/>
    <col min="16132" max="16132" width="21.1796875" style="92" customWidth="1"/>
    <col min="16133" max="16133" width="73.1796875" style="92" customWidth="1"/>
    <col min="16134" max="16134" width="34.453125" style="92" customWidth="1"/>
    <col min="16135" max="16135" width="29.7265625" style="92" customWidth="1"/>
    <col min="16136" max="16136" width="28" style="92" customWidth="1"/>
    <col min="16137" max="16138" width="9.1796875" style="92"/>
    <col min="16139" max="16139" width="0" style="92" hidden="1" customWidth="1"/>
    <col min="16140" max="16384" width="9.1796875" style="92"/>
  </cols>
  <sheetData>
    <row r="1" spans="1:11" ht="43.5" customHeight="1" x14ac:dyDescent="0.35">
      <c r="A1" s="444" t="s">
        <v>426</v>
      </c>
      <c r="B1" s="445"/>
      <c r="C1" s="445"/>
      <c r="D1" s="445"/>
      <c r="E1" s="445"/>
      <c r="F1" s="445"/>
      <c r="G1" s="445"/>
      <c r="H1" s="446"/>
    </row>
    <row r="2" spans="1:11" ht="42" customHeight="1" thickBot="1" x14ac:dyDescent="0.4">
      <c r="A2" s="447" t="s">
        <v>592</v>
      </c>
      <c r="B2" s="448"/>
      <c r="C2" s="448"/>
      <c r="D2" s="448"/>
      <c r="E2" s="448"/>
      <c r="F2" s="448"/>
      <c r="G2" s="448"/>
      <c r="H2" s="449"/>
    </row>
    <row r="3" spans="1:11" ht="30" customHeight="1" x14ac:dyDescent="0.35">
      <c r="A3" s="450" t="s">
        <v>137</v>
      </c>
      <c r="B3" s="451"/>
      <c r="C3" s="451"/>
      <c r="D3" s="451"/>
      <c r="E3" s="451"/>
      <c r="F3" s="454" t="s">
        <v>593</v>
      </c>
      <c r="G3" s="456" t="s">
        <v>138</v>
      </c>
      <c r="H3" s="457"/>
    </row>
    <row r="4" spans="1:11" ht="30" customHeight="1" thickBot="1" x14ac:dyDescent="0.4">
      <c r="A4" s="452"/>
      <c r="B4" s="453"/>
      <c r="C4" s="453"/>
      <c r="D4" s="453"/>
      <c r="E4" s="453"/>
      <c r="F4" s="455"/>
      <c r="G4" s="458"/>
      <c r="H4" s="459"/>
    </row>
    <row r="5" spans="1:11" ht="30" customHeight="1" thickBot="1" x14ac:dyDescent="0.65">
      <c r="A5" s="208" t="s">
        <v>146</v>
      </c>
      <c r="B5" s="209" t="s">
        <v>510</v>
      </c>
      <c r="C5" s="209" t="s">
        <v>427</v>
      </c>
      <c r="D5" s="209" t="s">
        <v>511</v>
      </c>
      <c r="E5" s="210" t="s">
        <v>428</v>
      </c>
      <c r="F5" s="211" t="s">
        <v>506</v>
      </c>
      <c r="G5" s="212" t="s">
        <v>507</v>
      </c>
      <c r="H5" s="213" t="s">
        <v>134</v>
      </c>
    </row>
    <row r="6" spans="1:11" ht="30" customHeight="1" x14ac:dyDescent="0.6">
      <c r="A6" s="155">
        <v>1</v>
      </c>
      <c r="B6" s="156" t="str">
        <f>TEXT(D6,"dddd")</f>
        <v>Tuesday</v>
      </c>
      <c r="C6" s="156" t="s">
        <v>429</v>
      </c>
      <c r="D6" s="157">
        <v>43634</v>
      </c>
      <c r="E6" s="214" t="s">
        <v>450</v>
      </c>
      <c r="F6" s="215"/>
      <c r="G6" s="216"/>
      <c r="H6" s="158"/>
    </row>
    <row r="7" spans="1:11" ht="30" customHeight="1" x14ac:dyDescent="0.6">
      <c r="A7" s="155">
        <v>2</v>
      </c>
      <c r="B7" s="156" t="str">
        <f>TEXT(D7,"dddd")</f>
        <v>Tuesday</v>
      </c>
      <c r="C7" s="156" t="s">
        <v>430</v>
      </c>
      <c r="D7" s="157">
        <f>+D6+J7</f>
        <v>43634</v>
      </c>
      <c r="E7" s="214" t="s">
        <v>431</v>
      </c>
      <c r="F7" s="215"/>
      <c r="G7" s="217"/>
      <c r="H7" s="159"/>
      <c r="K7" s="218">
        <v>11</v>
      </c>
    </row>
    <row r="8" spans="1:11" s="7" customFormat="1" ht="30" customHeight="1" thickBot="1" x14ac:dyDescent="0.75">
      <c r="A8" s="155"/>
      <c r="B8" s="156"/>
      <c r="C8" s="162" t="s">
        <v>434</v>
      </c>
      <c r="D8" s="163">
        <v>2</v>
      </c>
      <c r="E8" s="219">
        <v>43617</v>
      </c>
      <c r="F8" s="220"/>
      <c r="G8" s="221"/>
      <c r="H8" s="222"/>
      <c r="K8" s="218"/>
    </row>
    <row r="9" spans="1:11" ht="30" customHeight="1" x14ac:dyDescent="0.6">
      <c r="A9" s="155">
        <v>3</v>
      </c>
      <c r="B9" s="156" t="str">
        <f t="shared" ref="B9:B68" si="0">TEXT(D9,"dddd")</f>
        <v>Tuesday</v>
      </c>
      <c r="C9" s="156" t="s">
        <v>432</v>
      </c>
      <c r="D9" s="157">
        <f>+D7+J9</f>
        <v>43634</v>
      </c>
      <c r="E9" s="214" t="s">
        <v>433</v>
      </c>
      <c r="F9" s="215"/>
      <c r="G9" s="217"/>
      <c r="H9" s="159"/>
      <c r="K9" s="218">
        <v>11</v>
      </c>
    </row>
    <row r="10" spans="1:11" ht="30" customHeight="1" x14ac:dyDescent="0.6">
      <c r="A10" s="155">
        <f>+A9+1</f>
        <v>4</v>
      </c>
      <c r="B10" s="156" t="str">
        <f t="shared" si="0"/>
        <v>Tuesday</v>
      </c>
      <c r="C10" s="156" t="s">
        <v>435</v>
      </c>
      <c r="D10" s="157">
        <f>+D9+J10</f>
        <v>43634</v>
      </c>
      <c r="E10" s="214" t="s">
        <v>436</v>
      </c>
      <c r="F10" s="215"/>
      <c r="G10" s="223"/>
      <c r="H10" s="160"/>
      <c r="K10" s="218">
        <v>3</v>
      </c>
    </row>
    <row r="11" spans="1:11" ht="30" customHeight="1" x14ac:dyDescent="0.6">
      <c r="A11" s="155">
        <f>+A10+1</f>
        <v>5</v>
      </c>
      <c r="B11" s="156" t="str">
        <f t="shared" si="0"/>
        <v>Tuesday</v>
      </c>
      <c r="C11" s="156" t="s">
        <v>437</v>
      </c>
      <c r="D11" s="157">
        <f>+D10+J11</f>
        <v>43634</v>
      </c>
      <c r="E11" s="214" t="s">
        <v>450</v>
      </c>
      <c r="F11" s="215"/>
      <c r="G11" s="217"/>
      <c r="H11" s="159"/>
      <c r="K11" s="218">
        <v>4</v>
      </c>
    </row>
    <row r="12" spans="1:11" ht="30" customHeight="1" x14ac:dyDescent="0.6">
      <c r="A12" s="155">
        <f>+A11+1</f>
        <v>6</v>
      </c>
      <c r="B12" s="156" t="str">
        <f>TEXT(D12,"dddd")</f>
        <v>Tuesday</v>
      </c>
      <c r="C12" s="156" t="s">
        <v>438</v>
      </c>
      <c r="D12" s="157">
        <f>+D11+J12</f>
        <v>43634</v>
      </c>
      <c r="E12" s="214" t="s">
        <v>439</v>
      </c>
      <c r="F12" s="215"/>
      <c r="G12" s="217"/>
      <c r="H12" s="159"/>
      <c r="K12" s="218">
        <v>15</v>
      </c>
    </row>
    <row r="13" spans="1:11" s="7" customFormat="1" ht="30" customHeight="1" thickBot="1" x14ac:dyDescent="0.75">
      <c r="A13" s="155"/>
      <c r="B13" s="156"/>
      <c r="C13" s="162" t="s">
        <v>434</v>
      </c>
      <c r="D13" s="163">
        <v>4</v>
      </c>
      <c r="E13" s="219">
        <f>+E8+30</f>
        <v>43647</v>
      </c>
      <c r="F13" s="220"/>
      <c r="G13" s="221"/>
      <c r="H13" s="222"/>
      <c r="K13" s="218"/>
    </row>
    <row r="14" spans="1:11" ht="30" customHeight="1" x14ac:dyDescent="0.6">
      <c r="A14" s="155">
        <f>+A12+1</f>
        <v>7</v>
      </c>
      <c r="B14" s="156" t="str">
        <f t="shared" si="0"/>
        <v>Tuesday</v>
      </c>
      <c r="C14" s="156" t="s">
        <v>440</v>
      </c>
      <c r="D14" s="157">
        <f>+D12+J14</f>
        <v>43634</v>
      </c>
      <c r="E14" s="214" t="s">
        <v>594</v>
      </c>
      <c r="F14" s="215"/>
      <c r="G14" s="217"/>
      <c r="H14" s="159"/>
      <c r="K14" s="218">
        <v>14</v>
      </c>
    </row>
    <row r="15" spans="1:11" ht="30" customHeight="1" x14ac:dyDescent="0.6">
      <c r="A15" s="155">
        <f>+A14+1</f>
        <v>8</v>
      </c>
      <c r="B15" s="156" t="str">
        <f t="shared" si="0"/>
        <v>Tuesday</v>
      </c>
      <c r="C15" s="156" t="s">
        <v>441</v>
      </c>
      <c r="D15" s="157">
        <f>+D14+J15</f>
        <v>43634</v>
      </c>
      <c r="E15" s="214" t="s">
        <v>450</v>
      </c>
      <c r="F15" s="215"/>
      <c r="G15" s="217"/>
      <c r="H15" s="159"/>
      <c r="K15" s="218">
        <v>5</v>
      </c>
    </row>
    <row r="16" spans="1:11" ht="30" customHeight="1" x14ac:dyDescent="0.6">
      <c r="A16" s="155">
        <v>9</v>
      </c>
      <c r="B16" s="156" t="str">
        <f t="shared" si="0"/>
        <v>Tuesday</v>
      </c>
      <c r="C16" s="156" t="s">
        <v>442</v>
      </c>
      <c r="D16" s="157">
        <f>+D14+J16</f>
        <v>43634</v>
      </c>
      <c r="E16" s="214" t="s">
        <v>443</v>
      </c>
      <c r="F16" s="215"/>
      <c r="G16" s="217"/>
      <c r="H16" s="159"/>
      <c r="K16" s="218">
        <v>8</v>
      </c>
    </row>
    <row r="17" spans="1:11" s="7" customFormat="1" ht="30" customHeight="1" thickBot="1" x14ac:dyDescent="0.75">
      <c r="A17" s="155"/>
      <c r="B17" s="156"/>
      <c r="C17" s="162" t="s">
        <v>434</v>
      </c>
      <c r="D17" s="163">
        <v>3</v>
      </c>
      <c r="E17" s="219">
        <f>+E13+31</f>
        <v>43678</v>
      </c>
      <c r="F17" s="220"/>
      <c r="G17" s="221"/>
      <c r="H17" s="222"/>
      <c r="K17" s="218"/>
    </row>
    <row r="18" spans="1:11" s="7" customFormat="1" ht="30" customHeight="1" x14ac:dyDescent="0.6">
      <c r="A18" s="155">
        <f>+A16+1</f>
        <v>10</v>
      </c>
      <c r="B18" s="156" t="str">
        <f t="shared" si="0"/>
        <v>Tuesday</v>
      </c>
      <c r="C18" s="156" t="s">
        <v>508</v>
      </c>
      <c r="D18" s="157">
        <f>+D15+J18</f>
        <v>43634</v>
      </c>
      <c r="E18" s="214" t="s">
        <v>509</v>
      </c>
      <c r="F18" s="215"/>
      <c r="G18" s="224"/>
      <c r="H18" s="161"/>
      <c r="K18" s="218">
        <f>16-1</f>
        <v>15</v>
      </c>
    </row>
    <row r="19" spans="1:11" ht="30" customHeight="1" x14ac:dyDescent="0.6">
      <c r="A19" s="155">
        <f>+A18+1</f>
        <v>11</v>
      </c>
      <c r="B19" s="156" t="str">
        <f t="shared" si="0"/>
        <v>Tuesday</v>
      </c>
      <c r="C19" s="156" t="s">
        <v>444</v>
      </c>
      <c r="D19" s="157">
        <f>+D18+J19</f>
        <v>43634</v>
      </c>
      <c r="E19" s="214" t="s">
        <v>595</v>
      </c>
      <c r="F19" s="215"/>
      <c r="G19" s="217"/>
      <c r="H19" s="159"/>
      <c r="K19" s="218">
        <f>14</f>
        <v>14</v>
      </c>
    </row>
    <row r="20" spans="1:11" ht="30" customHeight="1" x14ac:dyDescent="0.6">
      <c r="A20" s="155">
        <f>+A19+1</f>
        <v>12</v>
      </c>
      <c r="B20" s="156" t="str">
        <f t="shared" si="0"/>
        <v>Tuesday</v>
      </c>
      <c r="C20" s="156" t="s">
        <v>445</v>
      </c>
      <c r="D20" s="157">
        <f>+D19+J20</f>
        <v>43634</v>
      </c>
      <c r="E20" s="214" t="s">
        <v>446</v>
      </c>
      <c r="F20" s="215"/>
      <c r="G20" s="217"/>
      <c r="H20" s="159"/>
      <c r="K20" s="218">
        <v>2</v>
      </c>
    </row>
    <row r="21" spans="1:11" ht="30" customHeight="1" x14ac:dyDescent="0.6">
      <c r="A21" s="155">
        <f>+A20+1</f>
        <v>13</v>
      </c>
      <c r="B21" s="156" t="str">
        <f>TEXT(D21,"dddd")</f>
        <v>Tuesday</v>
      </c>
      <c r="C21" s="156" t="s">
        <v>447</v>
      </c>
      <c r="D21" s="157">
        <f>+D19+J21</f>
        <v>43634</v>
      </c>
      <c r="E21" s="214" t="s">
        <v>448</v>
      </c>
      <c r="F21" s="215"/>
      <c r="G21" s="217"/>
      <c r="H21" s="159"/>
      <c r="K21" s="218">
        <v>11</v>
      </c>
    </row>
    <row r="22" spans="1:11" s="7" customFormat="1" ht="30" customHeight="1" thickBot="1" x14ac:dyDescent="0.75">
      <c r="A22" s="155"/>
      <c r="B22" s="156"/>
      <c r="C22" s="162" t="s">
        <v>434</v>
      </c>
      <c r="D22" s="163">
        <v>4</v>
      </c>
      <c r="E22" s="219">
        <f>+E17+31</f>
        <v>43709</v>
      </c>
      <c r="F22" s="220"/>
      <c r="G22" s="221"/>
      <c r="H22" s="222"/>
      <c r="K22" s="218"/>
    </row>
    <row r="23" spans="1:11" ht="30" customHeight="1" x14ac:dyDescent="0.6">
      <c r="A23" s="155">
        <f>+A21+1</f>
        <v>14</v>
      </c>
      <c r="B23" s="156" t="str">
        <f t="shared" si="0"/>
        <v>Tuesday</v>
      </c>
      <c r="C23" s="156" t="s">
        <v>449</v>
      </c>
      <c r="D23" s="157">
        <f>+D21+J23</f>
        <v>43634</v>
      </c>
      <c r="E23" s="214" t="s">
        <v>450</v>
      </c>
      <c r="F23" s="215"/>
      <c r="G23" s="217"/>
      <c r="H23" s="159"/>
      <c r="K23" s="218">
        <v>19</v>
      </c>
    </row>
    <row r="24" spans="1:11" ht="30" customHeight="1" x14ac:dyDescent="0.6">
      <c r="A24" s="155">
        <f>+A23+1</f>
        <v>15</v>
      </c>
      <c r="B24" s="156" t="str">
        <f>TEXT(D24,"dddd")</f>
        <v>Tuesday</v>
      </c>
      <c r="C24" s="156" t="s">
        <v>451</v>
      </c>
      <c r="D24" s="157">
        <f>+D23+J24</f>
        <v>43634</v>
      </c>
      <c r="E24" s="214" t="s">
        <v>452</v>
      </c>
      <c r="F24" s="215"/>
      <c r="G24" s="217"/>
      <c r="H24" s="159"/>
      <c r="K24" s="218">
        <v>12</v>
      </c>
    </row>
    <row r="25" spans="1:11" s="7" customFormat="1" ht="30" customHeight="1" thickBot="1" x14ac:dyDescent="0.75">
      <c r="A25" s="155"/>
      <c r="B25" s="156"/>
      <c r="C25" s="162" t="s">
        <v>434</v>
      </c>
      <c r="D25" s="163">
        <v>2</v>
      </c>
      <c r="E25" s="219">
        <f>+E22+30</f>
        <v>43739</v>
      </c>
      <c r="F25" s="220"/>
      <c r="G25" s="221"/>
      <c r="H25" s="222"/>
      <c r="K25" s="218"/>
    </row>
    <row r="26" spans="1:11" ht="30" customHeight="1" x14ac:dyDescent="0.6">
      <c r="A26" s="155">
        <f>+A24+1</f>
        <v>16</v>
      </c>
      <c r="B26" s="156" t="str">
        <f t="shared" si="0"/>
        <v>Tuesday</v>
      </c>
      <c r="C26" s="156" t="s">
        <v>453</v>
      </c>
      <c r="D26" s="157">
        <f>+D23+J26</f>
        <v>43634</v>
      </c>
      <c r="E26" s="214" t="s">
        <v>454</v>
      </c>
      <c r="F26" s="215"/>
      <c r="G26" s="217"/>
      <c r="H26" s="159"/>
      <c r="K26" s="218">
        <v>23</v>
      </c>
    </row>
    <row r="27" spans="1:11" ht="30" customHeight="1" x14ac:dyDescent="0.6">
      <c r="A27" s="155">
        <f t="shared" ref="A27:A37" si="1">+A26+1</f>
        <v>17</v>
      </c>
      <c r="B27" s="156" t="str">
        <f t="shared" si="0"/>
        <v>Tuesday</v>
      </c>
      <c r="C27" s="156" t="s">
        <v>455</v>
      </c>
      <c r="D27" s="157">
        <f>+D24+J27</f>
        <v>43634</v>
      </c>
      <c r="E27" s="214" t="s">
        <v>456</v>
      </c>
      <c r="F27" s="215"/>
      <c r="G27" s="217"/>
      <c r="H27" s="159"/>
      <c r="K27" s="218">
        <v>13</v>
      </c>
    </row>
    <row r="28" spans="1:11" ht="30" customHeight="1" x14ac:dyDescent="0.6">
      <c r="A28" s="155">
        <f t="shared" si="1"/>
        <v>18</v>
      </c>
      <c r="B28" s="156" t="str">
        <f t="shared" si="0"/>
        <v>Tuesday</v>
      </c>
      <c r="C28" s="156" t="s">
        <v>457</v>
      </c>
      <c r="D28" s="157">
        <f t="shared" ref="D28:D37" si="2">+D27+J28</f>
        <v>43634</v>
      </c>
      <c r="E28" s="214" t="s">
        <v>458</v>
      </c>
      <c r="F28" s="215"/>
      <c r="G28" s="217"/>
      <c r="H28" s="159"/>
      <c r="K28" s="218">
        <v>2</v>
      </c>
    </row>
    <row r="29" spans="1:11" ht="30" customHeight="1" x14ac:dyDescent="0.6">
      <c r="A29" s="155">
        <f t="shared" si="1"/>
        <v>19</v>
      </c>
      <c r="B29" s="156" t="str">
        <f t="shared" si="0"/>
        <v>Tuesday</v>
      </c>
      <c r="C29" s="156" t="s">
        <v>459</v>
      </c>
      <c r="D29" s="157">
        <f t="shared" si="2"/>
        <v>43634</v>
      </c>
      <c r="E29" s="214" t="s">
        <v>458</v>
      </c>
      <c r="F29" s="215"/>
      <c r="G29" s="217"/>
      <c r="H29" s="159"/>
      <c r="K29" s="218">
        <v>1</v>
      </c>
    </row>
    <row r="30" spans="1:11" ht="30" customHeight="1" x14ac:dyDescent="0.6">
      <c r="A30" s="155">
        <f t="shared" si="1"/>
        <v>20</v>
      </c>
      <c r="B30" s="156" t="str">
        <f t="shared" si="0"/>
        <v>Tuesday</v>
      </c>
      <c r="C30" s="156" t="s">
        <v>460</v>
      </c>
      <c r="D30" s="157">
        <f t="shared" si="2"/>
        <v>43634</v>
      </c>
      <c r="E30" s="214" t="s">
        <v>596</v>
      </c>
      <c r="F30" s="215"/>
      <c r="G30" s="217"/>
      <c r="H30" s="159"/>
      <c r="K30" s="218">
        <v>1</v>
      </c>
    </row>
    <row r="31" spans="1:11" ht="30" customHeight="1" x14ac:dyDescent="0.6">
      <c r="A31" s="155">
        <f t="shared" si="1"/>
        <v>21</v>
      </c>
      <c r="B31" s="156" t="str">
        <f t="shared" si="0"/>
        <v>Tuesday</v>
      </c>
      <c r="C31" s="156" t="s">
        <v>461</v>
      </c>
      <c r="D31" s="157">
        <f t="shared" si="2"/>
        <v>43634</v>
      </c>
      <c r="E31" s="214" t="s">
        <v>462</v>
      </c>
      <c r="F31" s="215"/>
      <c r="G31" s="217"/>
      <c r="H31" s="159"/>
      <c r="K31" s="218">
        <v>1</v>
      </c>
    </row>
    <row r="32" spans="1:11" ht="30" customHeight="1" x14ac:dyDescent="0.6">
      <c r="A32" s="155">
        <f t="shared" si="1"/>
        <v>22</v>
      </c>
      <c r="B32" s="156" t="str">
        <f t="shared" si="0"/>
        <v>Tuesday</v>
      </c>
      <c r="C32" s="156" t="s">
        <v>597</v>
      </c>
      <c r="D32" s="157">
        <f t="shared" si="2"/>
        <v>43634</v>
      </c>
      <c r="E32" s="214" t="s">
        <v>463</v>
      </c>
      <c r="F32" s="215"/>
      <c r="G32" s="217"/>
      <c r="H32" s="159"/>
      <c r="K32" s="218">
        <v>1</v>
      </c>
    </row>
    <row r="33" spans="1:11" ht="30" customHeight="1" x14ac:dyDescent="0.6">
      <c r="A33" s="155">
        <f t="shared" si="1"/>
        <v>23</v>
      </c>
      <c r="B33" s="156" t="str">
        <f t="shared" si="0"/>
        <v>Tuesday</v>
      </c>
      <c r="C33" s="156" t="s">
        <v>598</v>
      </c>
      <c r="D33" s="157">
        <f t="shared" si="2"/>
        <v>43634</v>
      </c>
      <c r="E33" s="214" t="s">
        <v>463</v>
      </c>
      <c r="F33" s="215"/>
      <c r="G33" s="217"/>
      <c r="H33" s="159"/>
      <c r="K33" s="218">
        <v>2</v>
      </c>
    </row>
    <row r="34" spans="1:11" ht="30" customHeight="1" x14ac:dyDescent="0.6">
      <c r="A34" s="155">
        <f t="shared" si="1"/>
        <v>24</v>
      </c>
      <c r="B34" s="156" t="str">
        <f>TEXT(D34,"dddd")</f>
        <v>Tuesday</v>
      </c>
      <c r="C34" s="156" t="s">
        <v>599</v>
      </c>
      <c r="D34" s="157">
        <f t="shared" si="2"/>
        <v>43634</v>
      </c>
      <c r="E34" s="214" t="s">
        <v>463</v>
      </c>
      <c r="F34" s="215"/>
      <c r="G34" s="217"/>
      <c r="H34" s="159"/>
      <c r="K34" s="218">
        <v>5</v>
      </c>
    </row>
    <row r="35" spans="1:11" ht="30" customHeight="1" x14ac:dyDescent="0.6">
      <c r="A35" s="155">
        <f t="shared" si="1"/>
        <v>25</v>
      </c>
      <c r="B35" s="156" t="str">
        <f>TEXT(D35,"dddd")</f>
        <v>Tuesday</v>
      </c>
      <c r="C35" s="156" t="s">
        <v>600</v>
      </c>
      <c r="D35" s="157">
        <f t="shared" si="2"/>
        <v>43634</v>
      </c>
      <c r="E35" s="214" t="s">
        <v>463</v>
      </c>
      <c r="F35" s="215"/>
      <c r="G35" s="217"/>
      <c r="H35" s="159"/>
      <c r="K35" s="218">
        <v>2</v>
      </c>
    </row>
    <row r="36" spans="1:11" ht="30" customHeight="1" x14ac:dyDescent="0.6">
      <c r="A36" s="155">
        <f t="shared" si="1"/>
        <v>26</v>
      </c>
      <c r="B36" s="156" t="str">
        <f>TEXT(D36,"dddd")</f>
        <v>Tuesday</v>
      </c>
      <c r="C36" s="156" t="s">
        <v>601</v>
      </c>
      <c r="D36" s="157">
        <f t="shared" si="2"/>
        <v>43634</v>
      </c>
      <c r="E36" s="214" t="s">
        <v>463</v>
      </c>
      <c r="F36" s="215"/>
      <c r="G36" s="217"/>
      <c r="H36" s="159"/>
      <c r="K36" s="218">
        <v>5</v>
      </c>
    </row>
    <row r="37" spans="1:11" ht="30" customHeight="1" x14ac:dyDescent="0.6">
      <c r="A37" s="155">
        <f t="shared" si="1"/>
        <v>27</v>
      </c>
      <c r="B37" s="156" t="str">
        <f>TEXT(D37,"dddd")</f>
        <v>Tuesday</v>
      </c>
      <c r="C37" s="156" t="s">
        <v>464</v>
      </c>
      <c r="D37" s="157">
        <f t="shared" si="2"/>
        <v>43634</v>
      </c>
      <c r="E37" s="214" t="s">
        <v>463</v>
      </c>
      <c r="F37" s="215"/>
      <c r="G37" s="217"/>
      <c r="H37" s="159"/>
      <c r="K37" s="218">
        <v>2</v>
      </c>
    </row>
    <row r="38" spans="1:11" s="7" customFormat="1" ht="30" customHeight="1" thickBot="1" x14ac:dyDescent="0.75">
      <c r="A38" s="155"/>
      <c r="B38" s="156"/>
      <c r="C38" s="162" t="s">
        <v>434</v>
      </c>
      <c r="D38" s="163">
        <v>12</v>
      </c>
      <c r="E38" s="219">
        <f>+E25+31</f>
        <v>43770</v>
      </c>
      <c r="F38" s="164"/>
      <c r="G38" s="221"/>
      <c r="H38" s="222"/>
      <c r="K38" s="218"/>
    </row>
    <row r="39" spans="1:11" ht="30" customHeight="1" x14ac:dyDescent="0.6">
      <c r="A39" s="155">
        <f>+A37+1</f>
        <v>28</v>
      </c>
      <c r="B39" s="156" t="str">
        <f t="shared" si="0"/>
        <v>Tuesday</v>
      </c>
      <c r="C39" s="156" t="s">
        <v>465</v>
      </c>
      <c r="D39" s="157">
        <f>+D37+J39</f>
        <v>43634</v>
      </c>
      <c r="E39" s="214" t="s">
        <v>466</v>
      </c>
      <c r="F39" s="215"/>
      <c r="G39" s="217"/>
      <c r="H39" s="159"/>
      <c r="K39" s="218">
        <v>7</v>
      </c>
    </row>
    <row r="40" spans="1:11" ht="30" customHeight="1" x14ac:dyDescent="0.6">
      <c r="A40" s="155">
        <f>+A39+1</f>
        <v>29</v>
      </c>
      <c r="B40" s="156" t="str">
        <f t="shared" si="0"/>
        <v>Tuesday</v>
      </c>
      <c r="C40" s="156" t="s">
        <v>467</v>
      </c>
      <c r="D40" s="157">
        <f>+D39+J40</f>
        <v>43634</v>
      </c>
      <c r="E40" s="214" t="s">
        <v>450</v>
      </c>
      <c r="F40" s="215"/>
      <c r="G40" s="217"/>
      <c r="H40" s="159"/>
      <c r="K40" s="218">
        <v>5</v>
      </c>
    </row>
    <row r="41" spans="1:11" ht="30" customHeight="1" x14ac:dyDescent="0.6">
      <c r="A41" s="155">
        <f>+A40+1</f>
        <v>30</v>
      </c>
      <c r="B41" s="156" t="str">
        <f t="shared" si="0"/>
        <v>Tuesday</v>
      </c>
      <c r="C41" s="156" t="s">
        <v>468</v>
      </c>
      <c r="D41" s="157">
        <f>+D40+J41</f>
        <v>43634</v>
      </c>
      <c r="E41" s="214" t="s">
        <v>469</v>
      </c>
      <c r="F41" s="215"/>
      <c r="G41" s="217"/>
      <c r="H41" s="159"/>
      <c r="K41" s="218">
        <v>4</v>
      </c>
    </row>
    <row r="42" spans="1:11" ht="30" customHeight="1" x14ac:dyDescent="0.6">
      <c r="A42" s="155">
        <f>+A41+1</f>
        <v>31</v>
      </c>
      <c r="B42" s="156" t="str">
        <f t="shared" si="0"/>
        <v>Tuesday</v>
      </c>
      <c r="C42" s="156" t="s">
        <v>470</v>
      </c>
      <c r="D42" s="157">
        <f>+D41+J42</f>
        <v>43634</v>
      </c>
      <c r="E42" s="214" t="s">
        <v>471</v>
      </c>
      <c r="F42" s="215"/>
      <c r="G42" s="217"/>
      <c r="H42" s="159"/>
      <c r="K42" s="218">
        <v>1</v>
      </c>
    </row>
    <row r="43" spans="1:11" s="7" customFormat="1" ht="30" customHeight="1" thickBot="1" x14ac:dyDescent="0.75">
      <c r="A43" s="155"/>
      <c r="B43" s="156"/>
      <c r="C43" s="162" t="s">
        <v>434</v>
      </c>
      <c r="D43" s="163">
        <v>4</v>
      </c>
      <c r="E43" s="219">
        <f>+E38+30</f>
        <v>43800</v>
      </c>
      <c r="F43" s="164"/>
      <c r="G43" s="221"/>
      <c r="H43" s="222"/>
      <c r="K43" s="218"/>
    </row>
    <row r="44" spans="1:11" ht="30" customHeight="1" x14ac:dyDescent="0.6">
      <c r="A44" s="155">
        <f>+A42+1</f>
        <v>32</v>
      </c>
      <c r="B44" s="156" t="str">
        <f t="shared" si="0"/>
        <v>Tuesday</v>
      </c>
      <c r="C44" s="156" t="s">
        <v>472</v>
      </c>
      <c r="D44" s="157">
        <f>+D42+J44</f>
        <v>43634</v>
      </c>
      <c r="E44" s="214" t="s">
        <v>473</v>
      </c>
      <c r="F44" s="215"/>
      <c r="G44" s="217"/>
      <c r="H44" s="159"/>
      <c r="K44" s="218">
        <v>18</v>
      </c>
    </row>
    <row r="45" spans="1:11" ht="30" customHeight="1" x14ac:dyDescent="0.6">
      <c r="A45" s="155">
        <f>+A44+1</f>
        <v>33</v>
      </c>
      <c r="B45" s="156" t="str">
        <f t="shared" si="0"/>
        <v>Tuesday</v>
      </c>
      <c r="C45" s="156" t="s">
        <v>474</v>
      </c>
      <c r="D45" s="157">
        <f>+D44+J45</f>
        <v>43634</v>
      </c>
      <c r="E45" s="214" t="s">
        <v>450</v>
      </c>
      <c r="F45" s="215"/>
      <c r="G45" s="217"/>
      <c r="H45" s="159"/>
      <c r="K45" s="218">
        <v>6</v>
      </c>
    </row>
    <row r="46" spans="1:11" s="7" customFormat="1" ht="30" customHeight="1" thickBot="1" x14ac:dyDescent="0.75">
      <c r="A46" s="155"/>
      <c r="B46" s="156"/>
      <c r="C46" s="162" t="s">
        <v>434</v>
      </c>
      <c r="D46" s="163">
        <v>2</v>
      </c>
      <c r="E46" s="219">
        <f>+E43+31</f>
        <v>43831</v>
      </c>
      <c r="F46" s="164"/>
      <c r="G46" s="221"/>
      <c r="H46" s="222"/>
      <c r="K46" s="218"/>
    </row>
    <row r="47" spans="1:11" ht="30" customHeight="1" x14ac:dyDescent="0.6">
      <c r="A47" s="155">
        <f>+A45+1</f>
        <v>34</v>
      </c>
      <c r="B47" s="156" t="str">
        <f t="shared" si="0"/>
        <v>Tuesday</v>
      </c>
      <c r="C47" s="156" t="s">
        <v>475</v>
      </c>
      <c r="D47" s="157">
        <f>+D45+J47</f>
        <v>43634</v>
      </c>
      <c r="E47" s="214" t="s">
        <v>504</v>
      </c>
      <c r="F47" s="215"/>
      <c r="G47" s="217"/>
      <c r="H47" s="159"/>
      <c r="K47" s="218">
        <v>30</v>
      </c>
    </row>
    <row r="48" spans="1:11" ht="30" customHeight="1" x14ac:dyDescent="0.6">
      <c r="A48" s="155">
        <f>+A47+1</f>
        <v>35</v>
      </c>
      <c r="B48" s="156" t="str">
        <f t="shared" si="0"/>
        <v>Tuesday</v>
      </c>
      <c r="C48" s="156" t="s">
        <v>476</v>
      </c>
      <c r="D48" s="157">
        <f>+D47+J48</f>
        <v>43634</v>
      </c>
      <c r="E48" s="214" t="s">
        <v>477</v>
      </c>
      <c r="F48" s="215"/>
      <c r="G48" s="217"/>
      <c r="H48" s="159"/>
      <c r="K48" s="218">
        <v>7</v>
      </c>
    </row>
    <row r="49" spans="1:11" ht="30" customHeight="1" x14ac:dyDescent="0.6">
      <c r="A49" s="155">
        <f>+A48+1</f>
        <v>36</v>
      </c>
      <c r="B49" s="156" t="str">
        <f>TEXT(D49,"dddd")</f>
        <v>Tuesday</v>
      </c>
      <c r="C49" s="156" t="s">
        <v>478</v>
      </c>
      <c r="D49" s="157">
        <f>+D48+J49</f>
        <v>43634</v>
      </c>
      <c r="E49" s="214" t="s">
        <v>479</v>
      </c>
      <c r="F49" s="215"/>
      <c r="G49" s="217"/>
      <c r="H49" s="159"/>
      <c r="K49" s="218">
        <v>4</v>
      </c>
    </row>
    <row r="50" spans="1:11" ht="30" customHeight="1" x14ac:dyDescent="0.6">
      <c r="A50" s="155">
        <f>+A49+1</f>
        <v>37</v>
      </c>
      <c r="B50" s="156" t="str">
        <f>TEXT(D50,"dddd")</f>
        <v>Tuesday</v>
      </c>
      <c r="C50" s="156" t="s">
        <v>480</v>
      </c>
      <c r="D50" s="157">
        <f>+D49+J50</f>
        <v>43634</v>
      </c>
      <c r="E50" s="214" t="s">
        <v>481</v>
      </c>
      <c r="F50" s="215"/>
      <c r="G50" s="217"/>
      <c r="H50" s="159"/>
      <c r="K50" s="218">
        <v>2</v>
      </c>
    </row>
    <row r="51" spans="1:11" ht="30" customHeight="1" x14ac:dyDescent="0.6">
      <c r="A51" s="155">
        <f>+A50+1</f>
        <v>38</v>
      </c>
      <c r="B51" s="156" t="str">
        <f>TEXT(D51,"dddd")</f>
        <v>Tuesday</v>
      </c>
      <c r="C51" s="156" t="s">
        <v>482</v>
      </c>
      <c r="D51" s="157">
        <f>+D50+J51</f>
        <v>43634</v>
      </c>
      <c r="E51" s="214" t="s">
        <v>483</v>
      </c>
      <c r="F51" s="215"/>
      <c r="G51" s="217"/>
      <c r="H51" s="159"/>
      <c r="K51" s="218">
        <v>4</v>
      </c>
    </row>
    <row r="52" spans="1:11" ht="30" customHeight="1" x14ac:dyDescent="0.6">
      <c r="A52" s="155">
        <f>+A51+1</f>
        <v>39</v>
      </c>
      <c r="B52" s="156" t="str">
        <f>TEXT(D52,"dddd")</f>
        <v>Tuesday</v>
      </c>
      <c r="C52" s="156" t="s">
        <v>484</v>
      </c>
      <c r="D52" s="157">
        <f>+D51+J52</f>
        <v>43634</v>
      </c>
      <c r="E52" s="214" t="s">
        <v>485</v>
      </c>
      <c r="F52" s="215"/>
      <c r="G52" s="217"/>
      <c r="H52" s="159"/>
      <c r="K52" s="218">
        <v>3</v>
      </c>
    </row>
    <row r="53" spans="1:11" s="7" customFormat="1" ht="30" customHeight="1" thickBot="1" x14ac:dyDescent="0.75">
      <c r="A53" s="155"/>
      <c r="B53" s="156"/>
      <c r="C53" s="162" t="s">
        <v>434</v>
      </c>
      <c r="D53" s="163">
        <v>6</v>
      </c>
      <c r="E53" s="219">
        <f>+E46+31</f>
        <v>43862</v>
      </c>
      <c r="F53" s="164"/>
      <c r="G53" s="221"/>
      <c r="H53" s="222"/>
      <c r="K53" s="218"/>
    </row>
    <row r="54" spans="1:11" ht="30" customHeight="1" x14ac:dyDescent="0.6">
      <c r="A54" s="155">
        <f>+A52+1</f>
        <v>40</v>
      </c>
      <c r="B54" s="156" t="str">
        <f t="shared" si="0"/>
        <v>Tuesday</v>
      </c>
      <c r="C54" s="156" t="s">
        <v>486</v>
      </c>
      <c r="D54" s="157">
        <f>+D52+J54</f>
        <v>43634</v>
      </c>
      <c r="E54" s="214" t="s">
        <v>487</v>
      </c>
      <c r="F54" s="215"/>
      <c r="G54" s="217"/>
      <c r="H54" s="159"/>
      <c r="K54" s="218">
        <v>5</v>
      </c>
    </row>
    <row r="55" spans="1:11" ht="30" customHeight="1" x14ac:dyDescent="0.6">
      <c r="A55" s="155">
        <f t="shared" ref="A55:A61" si="3">+A54+1</f>
        <v>41</v>
      </c>
      <c r="B55" s="156" t="str">
        <f t="shared" si="0"/>
        <v>Tuesday</v>
      </c>
      <c r="C55" s="156" t="s">
        <v>488</v>
      </c>
      <c r="D55" s="157">
        <f t="shared" ref="D55:D61" si="4">+D54+J55</f>
        <v>43634</v>
      </c>
      <c r="E55" s="214" t="s">
        <v>489</v>
      </c>
      <c r="F55" s="215"/>
      <c r="G55" s="217"/>
      <c r="H55" s="159"/>
      <c r="K55" s="218">
        <v>2</v>
      </c>
    </row>
    <row r="56" spans="1:11" ht="30" customHeight="1" x14ac:dyDescent="0.6">
      <c r="A56" s="155">
        <f t="shared" si="3"/>
        <v>42</v>
      </c>
      <c r="B56" s="156" t="str">
        <f t="shared" si="0"/>
        <v>Tuesday</v>
      </c>
      <c r="C56" s="156" t="s">
        <v>490</v>
      </c>
      <c r="D56" s="157">
        <f t="shared" si="4"/>
        <v>43634</v>
      </c>
      <c r="E56" s="214" t="s">
        <v>450</v>
      </c>
      <c r="F56" s="215"/>
      <c r="G56" s="217"/>
      <c r="H56" s="159"/>
      <c r="K56" s="218">
        <v>2</v>
      </c>
    </row>
    <row r="57" spans="1:11" ht="30" customHeight="1" x14ac:dyDescent="0.6">
      <c r="A57" s="155">
        <f t="shared" si="3"/>
        <v>43</v>
      </c>
      <c r="B57" s="156" t="str">
        <f t="shared" si="0"/>
        <v>Tuesday</v>
      </c>
      <c r="C57" s="156" t="s">
        <v>491</v>
      </c>
      <c r="D57" s="157">
        <f t="shared" si="4"/>
        <v>43634</v>
      </c>
      <c r="E57" s="214" t="s">
        <v>458</v>
      </c>
      <c r="F57" s="215"/>
      <c r="G57" s="217"/>
      <c r="H57" s="159"/>
      <c r="K57" s="218">
        <v>1</v>
      </c>
    </row>
    <row r="58" spans="1:11" ht="30" customHeight="1" x14ac:dyDescent="0.6">
      <c r="A58" s="155">
        <f t="shared" si="3"/>
        <v>44</v>
      </c>
      <c r="B58" s="156" t="str">
        <f t="shared" si="0"/>
        <v>Tuesday</v>
      </c>
      <c r="C58" s="156" t="s">
        <v>492</v>
      </c>
      <c r="D58" s="157">
        <f t="shared" si="4"/>
        <v>43634</v>
      </c>
      <c r="E58" s="214" t="s">
        <v>458</v>
      </c>
      <c r="F58" s="215"/>
      <c r="G58" s="217"/>
      <c r="H58" s="159"/>
      <c r="K58" s="218">
        <v>1</v>
      </c>
    </row>
    <row r="59" spans="1:11" ht="30" customHeight="1" x14ac:dyDescent="0.6">
      <c r="A59" s="155">
        <f t="shared" si="3"/>
        <v>45</v>
      </c>
      <c r="B59" s="156" t="str">
        <f t="shared" si="0"/>
        <v>Tuesday</v>
      </c>
      <c r="C59" s="156" t="s">
        <v>493</v>
      </c>
      <c r="D59" s="157">
        <f t="shared" si="4"/>
        <v>43634</v>
      </c>
      <c r="E59" s="214" t="s">
        <v>494</v>
      </c>
      <c r="F59" s="215"/>
      <c r="G59" s="217"/>
      <c r="H59" s="159"/>
      <c r="K59" s="218">
        <v>1</v>
      </c>
    </row>
    <row r="60" spans="1:11" ht="30" customHeight="1" x14ac:dyDescent="0.6">
      <c r="A60" s="155">
        <f t="shared" si="3"/>
        <v>46</v>
      </c>
      <c r="B60" s="156" t="str">
        <f t="shared" si="0"/>
        <v>Tuesday</v>
      </c>
      <c r="C60" s="156" t="s">
        <v>495</v>
      </c>
      <c r="D60" s="157">
        <f t="shared" si="4"/>
        <v>43634</v>
      </c>
      <c r="E60" s="214" t="s">
        <v>496</v>
      </c>
      <c r="F60" s="215"/>
      <c r="G60" s="217"/>
      <c r="H60" s="159"/>
      <c r="K60" s="218">
        <v>1</v>
      </c>
    </row>
    <row r="61" spans="1:11" ht="30" customHeight="1" x14ac:dyDescent="0.6">
      <c r="A61" s="155">
        <f t="shared" si="3"/>
        <v>47</v>
      </c>
      <c r="B61" s="156" t="str">
        <f>TEXT(D61,"dddd")</f>
        <v>Tuesday</v>
      </c>
      <c r="C61" s="156" t="s">
        <v>497</v>
      </c>
      <c r="D61" s="157">
        <f t="shared" si="4"/>
        <v>43634</v>
      </c>
      <c r="E61" s="214" t="s">
        <v>498</v>
      </c>
      <c r="F61" s="215"/>
      <c r="G61" s="217"/>
      <c r="H61" s="159"/>
      <c r="K61" s="218">
        <v>8</v>
      </c>
    </row>
    <row r="62" spans="1:11" s="7" customFormat="1" ht="30" customHeight="1" thickBot="1" x14ac:dyDescent="0.75">
      <c r="A62" s="155"/>
      <c r="B62" s="156"/>
      <c r="C62" s="162" t="s">
        <v>434</v>
      </c>
      <c r="D62" s="163">
        <v>8</v>
      </c>
      <c r="E62" s="219">
        <f>+E53+31</f>
        <v>43893</v>
      </c>
      <c r="F62" s="164"/>
      <c r="G62" s="221"/>
      <c r="H62" s="222"/>
      <c r="K62" s="218"/>
    </row>
    <row r="63" spans="1:11" ht="30" customHeight="1" x14ac:dyDescent="0.6">
      <c r="A63" s="155">
        <f>+A61+1</f>
        <v>48</v>
      </c>
      <c r="B63" s="156" t="str">
        <f t="shared" si="0"/>
        <v>Tuesday</v>
      </c>
      <c r="C63" s="156" t="s">
        <v>499</v>
      </c>
      <c r="D63" s="157">
        <f>+D61+J63</f>
        <v>43634</v>
      </c>
      <c r="E63" s="214" t="s">
        <v>450</v>
      </c>
      <c r="F63" s="215"/>
      <c r="G63" s="217"/>
      <c r="H63" s="159"/>
      <c r="K63" s="218">
        <v>18</v>
      </c>
    </row>
    <row r="64" spans="1:11" ht="30" customHeight="1" x14ac:dyDescent="0.6">
      <c r="A64" s="155">
        <f>+A63+1</f>
        <v>49</v>
      </c>
      <c r="B64" s="156" t="str">
        <f t="shared" si="0"/>
        <v>Tuesday</v>
      </c>
      <c r="C64" s="156" t="s">
        <v>500</v>
      </c>
      <c r="D64" s="157">
        <f>+D63+J64</f>
        <v>43634</v>
      </c>
      <c r="E64" s="214" t="s">
        <v>501</v>
      </c>
      <c r="F64" s="215"/>
      <c r="G64" s="217"/>
      <c r="H64" s="159"/>
      <c r="K64" s="218">
        <v>6</v>
      </c>
    </row>
    <row r="65" spans="1:11" s="7" customFormat="1" ht="30" customHeight="1" thickBot="1" x14ac:dyDescent="0.75">
      <c r="A65" s="155"/>
      <c r="B65" s="156"/>
      <c r="C65" s="162" t="s">
        <v>434</v>
      </c>
      <c r="D65" s="163">
        <v>2</v>
      </c>
      <c r="E65" s="219">
        <f>+E62+31</f>
        <v>43924</v>
      </c>
      <c r="F65" s="164"/>
      <c r="G65" s="221"/>
      <c r="H65" s="222"/>
      <c r="K65" s="218"/>
    </row>
    <row r="66" spans="1:11" s="7" customFormat="1" ht="30" customHeight="1" x14ac:dyDescent="0.6">
      <c r="A66" s="155">
        <f>+A64+1</f>
        <v>50</v>
      </c>
      <c r="B66" s="156" t="str">
        <f t="shared" si="0"/>
        <v>Tuesday</v>
      </c>
      <c r="C66" s="156" t="s">
        <v>503</v>
      </c>
      <c r="D66" s="157">
        <f>+D64+J66</f>
        <v>43634</v>
      </c>
      <c r="E66" s="214" t="s">
        <v>450</v>
      </c>
      <c r="F66" s="215"/>
      <c r="G66" s="224"/>
      <c r="H66" s="161"/>
      <c r="K66" s="218">
        <v>23</v>
      </c>
    </row>
    <row r="67" spans="1:11" ht="30" customHeight="1" x14ac:dyDescent="0.6">
      <c r="A67" s="155">
        <f>+A66+1</f>
        <v>51</v>
      </c>
      <c r="B67" s="156" t="str">
        <f t="shared" si="0"/>
        <v>Tuesday</v>
      </c>
      <c r="C67" s="156" t="s">
        <v>512</v>
      </c>
      <c r="D67" s="157">
        <f>+D66+J67</f>
        <v>43634</v>
      </c>
      <c r="E67" s="214" t="s">
        <v>513</v>
      </c>
      <c r="F67" s="215"/>
      <c r="G67" s="217"/>
      <c r="H67" s="159"/>
      <c r="K67" s="218">
        <v>4</v>
      </c>
    </row>
    <row r="68" spans="1:11" s="7" customFormat="1" ht="30" customHeight="1" x14ac:dyDescent="0.6">
      <c r="A68" s="155">
        <f>+A67+1</f>
        <v>52</v>
      </c>
      <c r="B68" s="156" t="str">
        <f t="shared" si="0"/>
        <v>Tuesday</v>
      </c>
      <c r="C68" s="156" t="s">
        <v>602</v>
      </c>
      <c r="D68" s="157">
        <f>+D67+J68</f>
        <v>43634</v>
      </c>
      <c r="E68" s="214" t="s">
        <v>514</v>
      </c>
      <c r="F68" s="215"/>
      <c r="G68" s="224"/>
      <c r="H68" s="161"/>
      <c r="K68" s="218">
        <v>3</v>
      </c>
    </row>
    <row r="69" spans="1:11" s="7" customFormat="1" ht="30" customHeight="1" x14ac:dyDescent="0.6">
      <c r="A69" s="155">
        <f>+A68+1</f>
        <v>53</v>
      </c>
      <c r="B69" s="156" t="str">
        <f>TEXT(D69,"dddd")</f>
        <v>Tuesday</v>
      </c>
      <c r="C69" s="156" t="s">
        <v>603</v>
      </c>
      <c r="D69" s="157">
        <f>+D68+J69</f>
        <v>43634</v>
      </c>
      <c r="E69" s="214" t="s">
        <v>604</v>
      </c>
      <c r="F69" s="215"/>
      <c r="G69" s="224"/>
      <c r="H69" s="161"/>
      <c r="K69" s="218">
        <v>8</v>
      </c>
    </row>
    <row r="70" spans="1:11" s="7" customFormat="1" ht="30" customHeight="1" thickBot="1" x14ac:dyDescent="0.75">
      <c r="A70" s="155"/>
      <c r="B70" s="156"/>
      <c r="C70" s="156" t="s">
        <v>434</v>
      </c>
      <c r="D70" s="163">
        <v>4</v>
      </c>
      <c r="E70" s="219">
        <f>+E65+31</f>
        <v>43955</v>
      </c>
      <c r="F70" s="164"/>
      <c r="G70" s="221"/>
      <c r="H70" s="222"/>
      <c r="K70" s="218"/>
    </row>
    <row r="71" spans="1:11" s="7" customFormat="1" ht="35.25" customHeight="1" thickBot="1" x14ac:dyDescent="0.55000000000000004">
      <c r="A71" s="147"/>
      <c r="B71" s="148"/>
      <c r="C71" s="156"/>
      <c r="D71" s="149"/>
      <c r="E71" s="225"/>
      <c r="F71" s="150"/>
      <c r="G71" s="226"/>
      <c r="H71" s="151"/>
    </row>
    <row r="72" spans="1:11" s="7" customFormat="1" ht="42.75" customHeight="1" thickBot="1" x14ac:dyDescent="0.9">
      <c r="A72" s="460"/>
      <c r="B72" s="461"/>
      <c r="C72" s="156" t="s">
        <v>434</v>
      </c>
      <c r="D72" s="163">
        <f>+A69</f>
        <v>53</v>
      </c>
      <c r="E72" s="219" t="s">
        <v>502</v>
      </c>
      <c r="F72" s="227">
        <f>+F8+F13+F17+F22+F25+F38+F43+F46+F53+F62+F65+F70</f>
        <v>0</v>
      </c>
      <c r="G72" s="228">
        <v>12</v>
      </c>
      <c r="H72" s="229" t="s">
        <v>605</v>
      </c>
    </row>
    <row r="73" spans="1:11" ht="52.5" customHeight="1" thickBot="1" x14ac:dyDescent="0.6">
      <c r="A73" s="438" t="s">
        <v>606</v>
      </c>
      <c r="B73" s="439"/>
      <c r="C73" s="439"/>
      <c r="D73" s="439"/>
      <c r="E73" s="439"/>
      <c r="F73" s="439"/>
      <c r="G73" s="439"/>
      <c r="H73" s="440"/>
    </row>
    <row r="74" spans="1:11" ht="32.25" customHeight="1" thickBot="1" x14ac:dyDescent="0.65">
      <c r="A74" s="441" t="s">
        <v>607</v>
      </c>
      <c r="B74" s="442"/>
      <c r="C74" s="442"/>
      <c r="D74" s="442"/>
      <c r="E74" s="442"/>
      <c r="F74" s="442"/>
      <c r="G74" s="442"/>
      <c r="H74" s="443"/>
    </row>
    <row r="75" spans="1:11" ht="30" customHeight="1" thickBot="1" x14ac:dyDescent="0.65">
      <c r="A75" s="441" t="s">
        <v>516</v>
      </c>
      <c r="B75" s="442"/>
      <c r="C75" s="442"/>
      <c r="D75" s="442"/>
      <c r="E75" s="442"/>
      <c r="F75" s="442"/>
      <c r="G75" s="442"/>
      <c r="H75" s="443"/>
    </row>
    <row r="77" spans="1:11" ht="30" customHeight="1" x14ac:dyDescent="0.35">
      <c r="F77" s="230"/>
    </row>
  </sheetData>
  <mergeCells count="9">
    <mergeCell ref="A73:H73"/>
    <mergeCell ref="A74:H74"/>
    <mergeCell ref="A75:H75"/>
    <mergeCell ref="A1:H1"/>
    <mergeCell ref="A2:H2"/>
    <mergeCell ref="A3:E4"/>
    <mergeCell ref="F3:F4"/>
    <mergeCell ref="G3:H4"/>
    <mergeCell ref="A72:B72"/>
  </mergeCells>
  <pageMargins left="0.74803149606299213" right="0.15748031496062992" top="0.15748031496062992" bottom="0.15748031496062992" header="0.31496062992125984" footer="0.31496062992125984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8"/>
  <sheetViews>
    <sheetView zoomScale="130" zoomScaleNormal="130" workbookViewId="0">
      <selection sqref="A1:XFD1048576"/>
    </sheetView>
  </sheetViews>
  <sheetFormatPr defaultColWidth="9.1796875" defaultRowHeight="30" customHeight="1" x14ac:dyDescent="0.35"/>
  <cols>
    <col min="1" max="1" width="6.1796875" style="180" customWidth="1"/>
    <col min="2" max="12" width="9.1796875" style="180"/>
    <col min="13" max="13" width="10.7265625" style="180" customWidth="1"/>
    <col min="14" max="16384" width="9.1796875" style="180"/>
  </cols>
  <sheetData>
    <row r="1" spans="1:13" ht="30" customHeight="1" x14ac:dyDescent="0.35">
      <c r="A1" s="346" t="s">
        <v>233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8"/>
    </row>
    <row r="2" spans="1:13" ht="30" customHeight="1" thickBot="1" x14ac:dyDescent="0.4">
      <c r="A2" s="349" t="s">
        <v>263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1"/>
    </row>
    <row r="3" spans="1:13" ht="30" customHeight="1" x14ac:dyDescent="0.35">
      <c r="A3" s="181">
        <v>1</v>
      </c>
      <c r="B3" s="342" t="s">
        <v>148</v>
      </c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3"/>
    </row>
    <row r="4" spans="1:13" ht="30" customHeight="1" x14ac:dyDescent="0.35">
      <c r="A4" s="181">
        <f>+A3+1</f>
        <v>2</v>
      </c>
      <c r="B4" s="342" t="s">
        <v>256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3"/>
    </row>
    <row r="5" spans="1:13" ht="30" customHeight="1" x14ac:dyDescent="0.35">
      <c r="A5" s="181">
        <f t="shared" ref="A5:A12" si="0">+A4+1</f>
        <v>3</v>
      </c>
      <c r="B5" s="342" t="s">
        <v>149</v>
      </c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3"/>
    </row>
    <row r="6" spans="1:13" ht="30" customHeight="1" x14ac:dyDescent="0.35">
      <c r="A6" s="181">
        <f t="shared" si="0"/>
        <v>4</v>
      </c>
      <c r="B6" s="342" t="s">
        <v>257</v>
      </c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3"/>
    </row>
    <row r="7" spans="1:13" ht="30" customHeight="1" x14ac:dyDescent="0.35">
      <c r="A7" s="181">
        <f t="shared" si="0"/>
        <v>5</v>
      </c>
      <c r="B7" s="342" t="s">
        <v>258</v>
      </c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3"/>
    </row>
    <row r="8" spans="1:13" ht="30" customHeight="1" x14ac:dyDescent="0.35">
      <c r="A8" s="181">
        <f t="shared" si="0"/>
        <v>6</v>
      </c>
      <c r="B8" s="342" t="s">
        <v>259</v>
      </c>
      <c r="C8" s="342"/>
      <c r="D8" s="342"/>
      <c r="E8" s="342"/>
      <c r="F8" s="342"/>
      <c r="G8" s="342"/>
      <c r="H8" s="342"/>
      <c r="I8" s="342"/>
      <c r="J8" s="342"/>
      <c r="K8" s="342"/>
      <c r="L8" s="342"/>
      <c r="M8" s="343"/>
    </row>
    <row r="9" spans="1:13" ht="30" customHeight="1" x14ac:dyDescent="0.35">
      <c r="A9" s="181">
        <f t="shared" si="0"/>
        <v>7</v>
      </c>
      <c r="B9" s="342" t="s">
        <v>150</v>
      </c>
      <c r="C9" s="342"/>
      <c r="D9" s="342"/>
      <c r="E9" s="342"/>
      <c r="F9" s="342"/>
      <c r="G9" s="342"/>
      <c r="H9" s="342"/>
      <c r="I9" s="342"/>
      <c r="J9" s="342"/>
      <c r="K9" s="342"/>
      <c r="L9" s="342"/>
      <c r="M9" s="343"/>
    </row>
    <row r="10" spans="1:13" ht="30" customHeight="1" x14ac:dyDescent="0.35">
      <c r="A10" s="181">
        <f t="shared" si="0"/>
        <v>8</v>
      </c>
      <c r="B10" s="342" t="s">
        <v>260</v>
      </c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3"/>
    </row>
    <row r="11" spans="1:13" ht="30" customHeight="1" x14ac:dyDescent="0.35">
      <c r="A11" s="181">
        <f t="shared" si="0"/>
        <v>9</v>
      </c>
      <c r="B11" s="342" t="s">
        <v>261</v>
      </c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3"/>
    </row>
    <row r="12" spans="1:13" ht="30" customHeight="1" x14ac:dyDescent="0.35">
      <c r="A12" s="181">
        <f t="shared" si="0"/>
        <v>10</v>
      </c>
      <c r="B12" s="342" t="s">
        <v>262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3"/>
    </row>
    <row r="13" spans="1:13" ht="30" customHeight="1" thickBot="1" x14ac:dyDescent="0.4">
      <c r="A13" s="182">
        <f>+A12+1</f>
        <v>11</v>
      </c>
      <c r="B13" s="344" t="s">
        <v>153</v>
      </c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</row>
    <row r="14" spans="1:13" ht="30" customHeight="1" x14ac:dyDescent="0.35"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1"/>
    </row>
    <row r="15" spans="1:13" ht="30" customHeight="1" x14ac:dyDescent="0.35"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1"/>
    </row>
    <row r="16" spans="1:13" ht="30" customHeight="1" x14ac:dyDescent="0.35"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</row>
    <row r="17" spans="2:13" ht="30" customHeight="1" x14ac:dyDescent="0.35">
      <c r="B17" s="341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</row>
    <row r="18" spans="2:13" ht="30" customHeight="1" x14ac:dyDescent="0.35">
      <c r="B18" s="341"/>
      <c r="C18" s="341"/>
      <c r="D18" s="341"/>
      <c r="E18" s="341"/>
      <c r="F18" s="341"/>
      <c r="G18" s="341"/>
      <c r="H18" s="341"/>
      <c r="I18" s="341"/>
      <c r="J18" s="341"/>
      <c r="K18" s="341"/>
      <c r="L18" s="341"/>
      <c r="M18" s="341"/>
    </row>
  </sheetData>
  <mergeCells count="18">
    <mergeCell ref="B9:M9"/>
    <mergeCell ref="A1:M1"/>
    <mergeCell ref="A2:M2"/>
    <mergeCell ref="B3:M3"/>
    <mergeCell ref="B4:M4"/>
    <mergeCell ref="B5:M5"/>
    <mergeCell ref="B6:M6"/>
    <mergeCell ref="B7:M7"/>
    <mergeCell ref="B8:M8"/>
    <mergeCell ref="B16:M16"/>
    <mergeCell ref="B17:M17"/>
    <mergeCell ref="B18:M18"/>
    <mergeCell ref="B10:M10"/>
    <mergeCell ref="B11:M11"/>
    <mergeCell ref="B12:M12"/>
    <mergeCell ref="B13:M13"/>
    <mergeCell ref="B14:M14"/>
    <mergeCell ref="B15:M15"/>
  </mergeCells>
  <pageMargins left="1.6929133858267718" right="0.70866141732283472" top="0.74803149606299213" bottom="0.74803149606299213" header="0.31496062992125984" footer="0.31496062992125984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58"/>
  <sheetViews>
    <sheetView workbookViewId="0">
      <selection sqref="A1:B1"/>
    </sheetView>
  </sheetViews>
  <sheetFormatPr defaultColWidth="9.1796875" defaultRowHeight="50.15" customHeight="1" x14ac:dyDescent="0.35"/>
  <cols>
    <col min="1" max="1" width="39.26953125" style="74" customWidth="1"/>
    <col min="2" max="2" width="48.81640625" style="74" customWidth="1"/>
    <col min="3" max="16384" width="9.1796875" style="74"/>
  </cols>
  <sheetData>
    <row r="1" spans="1:2" ht="50.15" customHeight="1" thickBot="1" x14ac:dyDescent="0.4">
      <c r="A1" s="355" t="s">
        <v>236</v>
      </c>
      <c r="B1" s="356"/>
    </row>
    <row r="2" spans="1:2" ht="20.149999999999999" customHeight="1" x14ac:dyDescent="0.35">
      <c r="A2" s="357" t="s">
        <v>181</v>
      </c>
      <c r="B2" s="75" t="s">
        <v>182</v>
      </c>
    </row>
    <row r="3" spans="1:2" ht="20.149999999999999" customHeight="1" x14ac:dyDescent="0.35">
      <c r="A3" s="358"/>
      <c r="B3" s="76" t="s">
        <v>187</v>
      </c>
    </row>
    <row r="4" spans="1:2" ht="20.149999999999999" customHeight="1" x14ac:dyDescent="0.35">
      <c r="A4" s="358"/>
      <c r="B4" s="76" t="s">
        <v>188</v>
      </c>
    </row>
    <row r="5" spans="1:2" ht="20.149999999999999" customHeight="1" x14ac:dyDescent="0.35">
      <c r="A5" s="358"/>
      <c r="B5" s="76" t="s">
        <v>232</v>
      </c>
    </row>
    <row r="6" spans="1:2" ht="20.149999999999999" customHeight="1" thickBot="1" x14ac:dyDescent="0.4">
      <c r="A6" s="359"/>
      <c r="B6" s="77" t="s">
        <v>191</v>
      </c>
    </row>
    <row r="7" spans="1:2" ht="30.75" customHeight="1" x14ac:dyDescent="0.35">
      <c r="A7" s="352" t="s">
        <v>193</v>
      </c>
      <c r="B7" s="79" t="s">
        <v>224</v>
      </c>
    </row>
    <row r="8" spans="1:2" ht="20.149999999999999" customHeight="1" thickBot="1" x14ac:dyDescent="0.4">
      <c r="A8" s="354"/>
      <c r="B8" s="77" t="s">
        <v>225</v>
      </c>
    </row>
    <row r="9" spans="1:2" ht="20.149999999999999" customHeight="1" x14ac:dyDescent="0.35">
      <c r="A9" s="352" t="s">
        <v>196</v>
      </c>
      <c r="B9" s="75" t="s">
        <v>197</v>
      </c>
    </row>
    <row r="10" spans="1:2" ht="20.149999999999999" customHeight="1" x14ac:dyDescent="0.35">
      <c r="A10" s="353"/>
      <c r="B10" s="76" t="s">
        <v>200</v>
      </c>
    </row>
    <row r="11" spans="1:2" ht="20.149999999999999" customHeight="1" thickBot="1" x14ac:dyDescent="0.4">
      <c r="A11" s="354"/>
      <c r="B11" s="77" t="s">
        <v>202</v>
      </c>
    </row>
    <row r="12" spans="1:2" ht="20.149999999999999" customHeight="1" x14ac:dyDescent="0.35">
      <c r="A12" s="352" t="s">
        <v>204</v>
      </c>
      <c r="B12" s="75" t="s">
        <v>205</v>
      </c>
    </row>
    <row r="13" spans="1:2" ht="20.149999999999999" customHeight="1" x14ac:dyDescent="0.35">
      <c r="A13" s="353"/>
      <c r="B13" s="76" t="s">
        <v>206</v>
      </c>
    </row>
    <row r="14" spans="1:2" ht="20.149999999999999" customHeight="1" x14ac:dyDescent="0.35">
      <c r="A14" s="353"/>
      <c r="B14" s="76" t="s">
        <v>210</v>
      </c>
    </row>
    <row r="15" spans="1:2" ht="20.149999999999999" customHeight="1" thickBot="1" x14ac:dyDescent="0.4">
      <c r="A15" s="354"/>
      <c r="B15" s="77" t="s">
        <v>212</v>
      </c>
    </row>
    <row r="16" spans="1:2" ht="20.149999999999999" customHeight="1" x14ac:dyDescent="0.35">
      <c r="A16" s="352" t="s">
        <v>213</v>
      </c>
      <c r="B16" s="78" t="s">
        <v>214</v>
      </c>
    </row>
    <row r="17" spans="1:2" ht="20.149999999999999" customHeight="1" x14ac:dyDescent="0.35">
      <c r="A17" s="353"/>
      <c r="B17" s="76" t="s">
        <v>226</v>
      </c>
    </row>
    <row r="18" spans="1:2" ht="20.149999999999999" customHeight="1" x14ac:dyDescent="0.35">
      <c r="A18" s="353"/>
      <c r="B18" s="76" t="s">
        <v>227</v>
      </c>
    </row>
    <row r="19" spans="1:2" ht="20.149999999999999" customHeight="1" thickBot="1" x14ac:dyDescent="0.4">
      <c r="A19" s="353"/>
      <c r="B19" s="76" t="s">
        <v>228</v>
      </c>
    </row>
    <row r="20" spans="1:2" ht="20.149999999999999" customHeight="1" x14ac:dyDescent="0.35">
      <c r="A20" s="352" t="s">
        <v>217</v>
      </c>
      <c r="B20" s="75" t="s">
        <v>218</v>
      </c>
    </row>
    <row r="21" spans="1:2" ht="37.5" customHeight="1" x14ac:dyDescent="0.35">
      <c r="A21" s="353"/>
      <c r="B21" s="80" t="s">
        <v>229</v>
      </c>
    </row>
    <row r="22" spans="1:2" ht="20.149999999999999" customHeight="1" x14ac:dyDescent="0.35">
      <c r="A22" s="353"/>
      <c r="B22" s="76" t="s">
        <v>220</v>
      </c>
    </row>
    <row r="23" spans="1:2" ht="20.149999999999999" customHeight="1" x14ac:dyDescent="0.35">
      <c r="A23" s="353"/>
      <c r="B23" s="76" t="s">
        <v>222</v>
      </c>
    </row>
    <row r="24" spans="1:2" ht="20.149999999999999" customHeight="1" x14ac:dyDescent="0.35">
      <c r="A24" s="353"/>
      <c r="B24" s="76" t="s">
        <v>223</v>
      </c>
    </row>
    <row r="25" spans="1:2" ht="36.75" customHeight="1" x14ac:dyDescent="0.35">
      <c r="A25" s="353"/>
      <c r="B25" s="80" t="s">
        <v>230</v>
      </c>
    </row>
    <row r="26" spans="1:2" ht="41.25" customHeight="1" thickBot="1" x14ac:dyDescent="0.4">
      <c r="A26" s="354"/>
      <c r="B26" s="81" t="s">
        <v>231</v>
      </c>
    </row>
    <row r="27" spans="1:2" ht="20.149999999999999" customHeight="1" x14ac:dyDescent="0.35"/>
    <row r="28" spans="1:2" ht="20.149999999999999" customHeight="1" x14ac:dyDescent="0.35"/>
    <row r="29" spans="1:2" ht="20.149999999999999" customHeight="1" x14ac:dyDescent="0.35"/>
    <row r="30" spans="1:2" ht="20.149999999999999" customHeight="1" x14ac:dyDescent="0.35"/>
    <row r="31" spans="1:2" ht="20.149999999999999" customHeight="1" x14ac:dyDescent="0.35"/>
    <row r="32" spans="1:2" ht="20.149999999999999" customHeight="1" x14ac:dyDescent="0.35"/>
    <row r="33" ht="20.149999999999999" customHeight="1" x14ac:dyDescent="0.35"/>
    <row r="34" ht="20.149999999999999" customHeight="1" x14ac:dyDescent="0.35"/>
    <row r="35" ht="20.149999999999999" customHeight="1" x14ac:dyDescent="0.35"/>
    <row r="36" ht="20.149999999999999" customHeight="1" x14ac:dyDescent="0.35"/>
    <row r="37" ht="20.149999999999999" customHeight="1" x14ac:dyDescent="0.35"/>
    <row r="38" ht="20.149999999999999" customHeight="1" x14ac:dyDescent="0.35"/>
    <row r="39" ht="20.149999999999999" customHeight="1" x14ac:dyDescent="0.35"/>
    <row r="40" ht="20.149999999999999" customHeight="1" x14ac:dyDescent="0.35"/>
    <row r="41" ht="20.149999999999999" customHeight="1" x14ac:dyDescent="0.35"/>
    <row r="42" ht="20.149999999999999" customHeight="1" x14ac:dyDescent="0.35"/>
    <row r="43" ht="20.149999999999999" customHeight="1" x14ac:dyDescent="0.35"/>
    <row r="44" ht="20.149999999999999" customHeight="1" x14ac:dyDescent="0.35"/>
    <row r="45" ht="20.149999999999999" customHeight="1" x14ac:dyDescent="0.35"/>
    <row r="46" ht="20.149999999999999" customHeight="1" x14ac:dyDescent="0.35"/>
    <row r="47" ht="20.149999999999999" customHeight="1" x14ac:dyDescent="0.35"/>
    <row r="48" ht="20.149999999999999" customHeight="1" x14ac:dyDescent="0.35"/>
    <row r="49" ht="20.149999999999999" customHeight="1" x14ac:dyDescent="0.35"/>
    <row r="50" ht="20.149999999999999" customHeight="1" x14ac:dyDescent="0.35"/>
    <row r="51" ht="20.149999999999999" customHeight="1" x14ac:dyDescent="0.35"/>
    <row r="52" ht="20.149999999999999" customHeight="1" x14ac:dyDescent="0.35"/>
    <row r="53" ht="20.149999999999999" customHeight="1" x14ac:dyDescent="0.35"/>
    <row r="54" ht="20.149999999999999" customHeight="1" x14ac:dyDescent="0.35"/>
    <row r="55" ht="20.149999999999999" customHeight="1" x14ac:dyDescent="0.35"/>
    <row r="56" ht="20.149999999999999" customHeight="1" x14ac:dyDescent="0.35"/>
    <row r="57" ht="20.149999999999999" customHeight="1" x14ac:dyDescent="0.35"/>
    <row r="58" ht="20.149999999999999" customHeight="1" x14ac:dyDescent="0.35"/>
  </sheetData>
  <mergeCells count="7">
    <mergeCell ref="A16:A19"/>
    <mergeCell ref="A20:A26"/>
    <mergeCell ref="A1:B1"/>
    <mergeCell ref="A2:A6"/>
    <mergeCell ref="A7:A8"/>
    <mergeCell ref="A9:A11"/>
    <mergeCell ref="A12:A15"/>
  </mergeCells>
  <pageMargins left="0.70866141732283472" right="0.70866141732283472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57"/>
  <sheetViews>
    <sheetView workbookViewId="0">
      <selection activeCell="B9" sqref="B9"/>
    </sheetView>
  </sheetViews>
  <sheetFormatPr defaultColWidth="9.1796875" defaultRowHeight="50.15" customHeight="1" x14ac:dyDescent="0.55000000000000004"/>
  <cols>
    <col min="1" max="1" width="82.1796875" style="89" bestFit="1" customWidth="1"/>
    <col min="2" max="2" width="21.1796875" style="82" bestFit="1" customWidth="1"/>
    <col min="3" max="3" width="58.453125" style="82" bestFit="1" customWidth="1"/>
    <col min="4" max="4" width="18.7265625" style="82" bestFit="1" customWidth="1"/>
    <col min="5" max="16384" width="9.1796875" style="82"/>
  </cols>
  <sheetData>
    <row r="1" spans="1:4" ht="26.15" customHeight="1" thickBot="1" x14ac:dyDescent="0.6">
      <c r="A1" s="360" t="s">
        <v>235</v>
      </c>
      <c r="B1" s="361"/>
      <c r="C1" s="361"/>
      <c r="D1" s="362"/>
    </row>
    <row r="2" spans="1:4" ht="20.149999999999999" customHeight="1" thickBot="1" x14ac:dyDescent="0.6">
      <c r="A2" s="88" t="s">
        <v>183</v>
      </c>
      <c r="B2" s="83" t="s">
        <v>184</v>
      </c>
      <c r="C2" s="83" t="s">
        <v>185</v>
      </c>
      <c r="D2" s="167" t="s">
        <v>186</v>
      </c>
    </row>
    <row r="3" spans="1:4" ht="20.149999999999999" customHeight="1" x14ac:dyDescent="0.55000000000000004">
      <c r="A3" s="87"/>
      <c r="B3" s="84"/>
      <c r="C3" s="84"/>
      <c r="D3" s="168"/>
    </row>
    <row r="4" spans="1:4" ht="20.149999999999999" customHeight="1" x14ac:dyDescent="0.55000000000000004">
      <c r="A4" s="87" t="s">
        <v>189</v>
      </c>
      <c r="B4" s="169"/>
      <c r="C4" s="87"/>
      <c r="D4" s="165"/>
    </row>
    <row r="5" spans="1:4" ht="20.149999999999999" customHeight="1" x14ac:dyDescent="0.55000000000000004">
      <c r="A5" s="90" t="s">
        <v>192</v>
      </c>
      <c r="B5" s="85" t="s">
        <v>237</v>
      </c>
      <c r="C5" s="172" t="s">
        <v>190</v>
      </c>
      <c r="D5" s="168"/>
    </row>
    <row r="6" spans="1:4" ht="20.149999999999999" customHeight="1" x14ac:dyDescent="0.55000000000000004">
      <c r="A6" s="87"/>
      <c r="B6" s="84"/>
      <c r="C6" s="87"/>
      <c r="D6" s="168"/>
    </row>
    <row r="7" spans="1:4" ht="20.149999999999999" customHeight="1" x14ac:dyDescent="0.55000000000000004">
      <c r="A7" s="87" t="s">
        <v>194</v>
      </c>
      <c r="B7" s="169"/>
      <c r="C7" s="87"/>
      <c r="D7" s="165"/>
    </row>
    <row r="8" spans="1:4" ht="20.149999999999999" customHeight="1" x14ac:dyDescent="0.55000000000000004">
      <c r="A8" s="90" t="s">
        <v>587</v>
      </c>
      <c r="B8" s="85" t="s">
        <v>589</v>
      </c>
      <c r="C8" s="206" t="s">
        <v>588</v>
      </c>
      <c r="D8" s="170" t="s">
        <v>195</v>
      </c>
    </row>
    <row r="9" spans="1:4" ht="20.149999999999999" customHeight="1" x14ac:dyDescent="0.55000000000000004">
      <c r="A9" s="90" t="s">
        <v>201</v>
      </c>
      <c r="B9" s="84"/>
      <c r="C9" s="86" t="s">
        <v>198</v>
      </c>
      <c r="D9" s="170" t="s">
        <v>199</v>
      </c>
    </row>
    <row r="10" spans="1:4" ht="20.149999999999999" customHeight="1" x14ac:dyDescent="0.55000000000000004">
      <c r="A10" s="90" t="s">
        <v>203</v>
      </c>
      <c r="B10" s="84"/>
      <c r="C10" s="87"/>
      <c r="D10" s="168"/>
    </row>
    <row r="11" spans="1:4" ht="20.149999999999999" customHeight="1" x14ac:dyDescent="0.55000000000000004">
      <c r="A11" s="87"/>
      <c r="B11" s="84"/>
      <c r="C11" s="87"/>
      <c r="D11" s="168"/>
    </row>
    <row r="12" spans="1:4" ht="20.149999999999999" customHeight="1" x14ac:dyDescent="0.55000000000000004">
      <c r="A12" s="87" t="s">
        <v>207</v>
      </c>
      <c r="B12" s="169"/>
      <c r="C12" s="87"/>
      <c r="D12" s="165"/>
    </row>
    <row r="13" spans="1:4" ht="20.149999999999999" customHeight="1" x14ac:dyDescent="0.55000000000000004">
      <c r="A13" s="87" t="s">
        <v>207</v>
      </c>
      <c r="B13" s="169"/>
      <c r="C13" s="87"/>
      <c r="D13" s="165"/>
    </row>
    <row r="14" spans="1:4" ht="20.149999999999999" customHeight="1" x14ac:dyDescent="0.55000000000000004">
      <c r="A14" s="90" t="s">
        <v>211</v>
      </c>
      <c r="B14" s="85" t="s">
        <v>208</v>
      </c>
      <c r="C14" s="172" t="s">
        <v>541</v>
      </c>
      <c r="D14" s="170" t="s">
        <v>209</v>
      </c>
    </row>
    <row r="15" spans="1:4" ht="20.149999999999999" customHeight="1" x14ac:dyDescent="0.55000000000000004">
      <c r="A15" s="90" t="s">
        <v>542</v>
      </c>
      <c r="B15" s="84"/>
      <c r="C15" s="87"/>
      <c r="D15" s="170"/>
    </row>
    <row r="16" spans="1:4" ht="20.149999999999999" customHeight="1" x14ac:dyDescent="0.55000000000000004">
      <c r="A16" s="87"/>
      <c r="B16" s="84"/>
      <c r="C16" s="87"/>
      <c r="D16" s="168"/>
    </row>
    <row r="17" spans="1:4" ht="20.149999999999999" customHeight="1" x14ac:dyDescent="0.55000000000000004">
      <c r="A17" s="87" t="s">
        <v>546</v>
      </c>
      <c r="B17" s="169"/>
      <c r="C17" s="87"/>
      <c r="D17" s="168"/>
    </row>
    <row r="18" spans="1:4" ht="20.149999999999999" customHeight="1" x14ac:dyDescent="0.55000000000000004">
      <c r="A18" s="90" t="s">
        <v>216</v>
      </c>
      <c r="B18" s="85" t="s">
        <v>238</v>
      </c>
      <c r="C18" s="172" t="s">
        <v>215</v>
      </c>
      <c r="D18" s="168"/>
    </row>
    <row r="19" spans="1:4" ht="20.149999999999999" customHeight="1" x14ac:dyDescent="0.55000000000000004">
      <c r="A19" s="87"/>
      <c r="B19" s="84"/>
      <c r="C19" s="87"/>
      <c r="D19" s="168"/>
    </row>
    <row r="20" spans="1:4" ht="20.149999999999999" customHeight="1" x14ac:dyDescent="0.55000000000000004">
      <c r="A20" s="87" t="s">
        <v>240</v>
      </c>
      <c r="B20" s="169"/>
      <c r="C20" s="87"/>
      <c r="D20" s="168"/>
    </row>
    <row r="21" spans="1:4" ht="20.149999999999999" customHeight="1" thickBot="1" x14ac:dyDescent="0.6">
      <c r="A21" s="91" t="s">
        <v>221</v>
      </c>
      <c r="B21" s="166" t="s">
        <v>239</v>
      </c>
      <c r="C21" s="173" t="s">
        <v>219</v>
      </c>
      <c r="D21" s="171"/>
    </row>
    <row r="22" spans="1:4" ht="20.149999999999999" customHeight="1" x14ac:dyDescent="0.55000000000000004"/>
    <row r="23" spans="1:4" ht="20.149999999999999" customHeight="1" x14ac:dyDescent="0.55000000000000004"/>
    <row r="24" spans="1:4" ht="21" customHeight="1" x14ac:dyDescent="0.55000000000000004"/>
    <row r="25" spans="1:4" ht="20.149999999999999" customHeight="1" x14ac:dyDescent="0.55000000000000004"/>
    <row r="26" spans="1:4" ht="20.149999999999999" customHeight="1" x14ac:dyDescent="0.55000000000000004"/>
    <row r="27" spans="1:4" ht="20.149999999999999" customHeight="1" x14ac:dyDescent="0.55000000000000004"/>
    <row r="28" spans="1:4" ht="20.149999999999999" customHeight="1" x14ac:dyDescent="0.55000000000000004"/>
    <row r="29" spans="1:4" ht="20.149999999999999" customHeight="1" x14ac:dyDescent="0.55000000000000004"/>
    <row r="30" spans="1:4" ht="20.149999999999999" customHeight="1" x14ac:dyDescent="0.55000000000000004"/>
    <row r="31" spans="1:4" ht="20.149999999999999" customHeight="1" x14ac:dyDescent="0.55000000000000004"/>
    <row r="32" spans="1:4" ht="20.149999999999999" customHeight="1" x14ac:dyDescent="0.55000000000000004"/>
    <row r="33" ht="20.149999999999999" customHeight="1" x14ac:dyDescent="0.55000000000000004"/>
    <row r="34" ht="20.149999999999999" customHeight="1" x14ac:dyDescent="0.55000000000000004"/>
    <row r="35" ht="20.149999999999999" customHeight="1" x14ac:dyDescent="0.55000000000000004"/>
    <row r="36" ht="20.149999999999999" customHeight="1" x14ac:dyDescent="0.55000000000000004"/>
    <row r="37" ht="20.149999999999999" customHeight="1" x14ac:dyDescent="0.55000000000000004"/>
    <row r="38" ht="20.149999999999999" customHeight="1" x14ac:dyDescent="0.55000000000000004"/>
    <row r="39" ht="20.149999999999999" customHeight="1" x14ac:dyDescent="0.55000000000000004"/>
    <row r="40" ht="20.149999999999999" customHeight="1" x14ac:dyDescent="0.55000000000000004"/>
    <row r="41" ht="20.149999999999999" customHeight="1" x14ac:dyDescent="0.55000000000000004"/>
    <row r="42" ht="20.149999999999999" customHeight="1" x14ac:dyDescent="0.55000000000000004"/>
    <row r="43" ht="20.149999999999999" customHeight="1" x14ac:dyDescent="0.55000000000000004"/>
    <row r="44" ht="20.149999999999999" customHeight="1" x14ac:dyDescent="0.55000000000000004"/>
    <row r="45" ht="20.149999999999999" customHeight="1" x14ac:dyDescent="0.55000000000000004"/>
    <row r="46" ht="20.149999999999999" customHeight="1" x14ac:dyDescent="0.55000000000000004"/>
    <row r="47" ht="20.149999999999999" customHeight="1" x14ac:dyDescent="0.55000000000000004"/>
    <row r="48" ht="20.149999999999999" customHeight="1" x14ac:dyDescent="0.55000000000000004"/>
    <row r="49" ht="20.149999999999999" customHeight="1" x14ac:dyDescent="0.55000000000000004"/>
    <row r="50" ht="20.149999999999999" customHeight="1" x14ac:dyDescent="0.55000000000000004"/>
    <row r="51" ht="20.149999999999999" customHeight="1" x14ac:dyDescent="0.55000000000000004"/>
    <row r="52" ht="20.149999999999999" customHeight="1" x14ac:dyDescent="0.55000000000000004"/>
    <row r="53" ht="20.149999999999999" customHeight="1" x14ac:dyDescent="0.55000000000000004"/>
    <row r="54" ht="20.149999999999999" customHeight="1" x14ac:dyDescent="0.55000000000000004"/>
    <row r="55" ht="20.149999999999999" customHeight="1" x14ac:dyDescent="0.55000000000000004"/>
    <row r="56" ht="20.149999999999999" customHeight="1" x14ac:dyDescent="0.55000000000000004"/>
    <row r="57" ht="20.149999999999999" customHeight="1" x14ac:dyDescent="0.55000000000000004"/>
  </sheetData>
  <mergeCells count="1">
    <mergeCell ref="A1:D1"/>
  </mergeCells>
  <hyperlinks>
    <hyperlink ref="C5" r:id="rId1" xr:uid="{00000000-0004-0000-0300-000000000000}"/>
    <hyperlink ref="C8" r:id="rId2" xr:uid="{00000000-0004-0000-0300-000001000000}"/>
    <hyperlink ref="C18" r:id="rId3" xr:uid="{00000000-0004-0000-0300-000002000000}"/>
    <hyperlink ref="C21" r:id="rId4" xr:uid="{00000000-0004-0000-0300-000003000000}"/>
    <hyperlink ref="C14" r:id="rId5" xr:uid="{00000000-0004-0000-0300-000004000000}"/>
  </hyperlinks>
  <pageMargins left="0.70866141732283472" right="0.70866141732283472" top="0.74803149606299213" bottom="0.74803149606299213" header="0.31496062992125984" footer="0.31496062992125984"/>
  <pageSetup paperSize="9" scale="73" orientation="landscape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9"/>
  <sheetViews>
    <sheetView zoomScale="110" zoomScaleNormal="110" zoomScaleSheetLayoutView="100" workbookViewId="0">
      <selection sqref="A1:K62"/>
    </sheetView>
  </sheetViews>
  <sheetFormatPr defaultRowHeight="20.149999999999999" customHeight="1" x14ac:dyDescent="0.35"/>
  <cols>
    <col min="1" max="1" width="4.7265625" style="186" customWidth="1"/>
    <col min="2" max="2" width="81.26953125" style="24" customWidth="1"/>
    <col min="3" max="3" width="4.1796875" bestFit="1" customWidth="1"/>
    <col min="4" max="4" width="1.81640625" customWidth="1"/>
    <col min="5" max="5" width="3.81640625" bestFit="1" customWidth="1"/>
    <col min="6" max="6" width="1.26953125" customWidth="1"/>
    <col min="7" max="7" width="4.54296875" bestFit="1" customWidth="1"/>
    <col min="8" max="8" width="1.26953125" customWidth="1"/>
    <col min="9" max="9" width="9.453125" customWidth="1"/>
    <col min="10" max="10" width="1.7265625" customWidth="1"/>
    <col min="11" max="11" width="9.453125" customWidth="1"/>
    <col min="12" max="12" width="16.54296875" customWidth="1"/>
  </cols>
  <sheetData>
    <row r="1" spans="1:12" ht="20.149999999999999" customHeight="1" x14ac:dyDescent="0.7">
      <c r="A1" s="363" t="str">
        <f>+'5.QH Check List Master'!A1:H1</f>
        <v>Yousufi Mohalla TAUFEER-UL-MUBARAK trust</v>
      </c>
      <c r="B1" s="363"/>
      <c r="C1" s="16"/>
      <c r="D1" s="16"/>
      <c r="E1" s="16"/>
      <c r="F1" s="16"/>
      <c r="G1" s="16"/>
      <c r="H1" s="16"/>
      <c r="I1" s="16"/>
      <c r="J1" s="16"/>
      <c r="K1" s="16"/>
      <c r="L1" s="2"/>
    </row>
    <row r="2" spans="1:12" ht="20.149999999999999" customHeight="1" x14ac:dyDescent="0.7">
      <c r="A2" s="364" t="s">
        <v>565</v>
      </c>
      <c r="B2" s="364"/>
      <c r="C2" s="17"/>
      <c r="D2" s="17"/>
      <c r="E2" s="17"/>
      <c r="F2" s="17"/>
      <c r="G2" s="17"/>
      <c r="H2" s="17"/>
      <c r="I2" s="17"/>
      <c r="J2" s="17"/>
      <c r="K2" s="17"/>
      <c r="L2" s="2"/>
    </row>
    <row r="3" spans="1:12" ht="18" customHeight="1" x14ac:dyDescent="0.7">
      <c r="A3" s="183"/>
      <c r="B3" s="1"/>
      <c r="C3" s="17"/>
      <c r="D3" s="17"/>
      <c r="E3" s="17"/>
      <c r="F3" s="17"/>
      <c r="G3" s="17"/>
      <c r="H3" s="17"/>
      <c r="I3" s="17"/>
      <c r="J3" s="17"/>
      <c r="K3" s="17"/>
      <c r="L3" s="2"/>
    </row>
    <row r="4" spans="1:12" ht="20.149999999999999" customHeight="1" x14ac:dyDescent="0.7">
      <c r="A4" s="18" t="s">
        <v>10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3"/>
    </row>
    <row r="5" spans="1:12" ht="20.149999999999999" customHeight="1" x14ac:dyDescent="0.35">
      <c r="A5" s="21"/>
      <c r="B5" s="22"/>
      <c r="J5" s="21"/>
      <c r="L5" s="21"/>
    </row>
    <row r="6" spans="1:12" ht="20.149999999999999" customHeight="1" x14ac:dyDescent="0.35">
      <c r="A6" s="184" t="s">
        <v>558</v>
      </c>
      <c r="C6" s="14"/>
      <c r="D6" s="14"/>
      <c r="E6" s="14"/>
      <c r="F6" s="14"/>
      <c r="G6" s="14"/>
      <c r="H6" s="14"/>
      <c r="I6" s="14"/>
      <c r="J6" s="14"/>
      <c r="K6" s="14"/>
    </row>
    <row r="7" spans="1:12" ht="39.75" customHeight="1" x14ac:dyDescent="0.35">
      <c r="A7" s="185" t="s">
        <v>11</v>
      </c>
      <c r="B7" s="11" t="s">
        <v>548</v>
      </c>
      <c r="D7" s="14"/>
      <c r="E7" s="14"/>
      <c r="F7" s="14"/>
      <c r="G7" s="14"/>
      <c r="H7" s="14"/>
      <c r="I7" s="14"/>
      <c r="J7" s="14"/>
      <c r="K7" s="14"/>
    </row>
    <row r="8" spans="1:12" ht="31.5" customHeight="1" x14ac:dyDescent="0.35">
      <c r="A8" s="185" t="s">
        <v>12</v>
      </c>
      <c r="B8" s="25" t="s">
        <v>549</v>
      </c>
      <c r="D8" s="14"/>
      <c r="E8" s="14"/>
      <c r="F8" s="14"/>
      <c r="G8" s="14"/>
      <c r="H8" s="14"/>
      <c r="I8" s="14"/>
      <c r="J8" s="14"/>
      <c r="K8" s="14"/>
    </row>
    <row r="9" spans="1:12" ht="36" customHeight="1" x14ac:dyDescent="0.35">
      <c r="A9" s="185" t="s">
        <v>13</v>
      </c>
      <c r="B9" s="11" t="s">
        <v>550</v>
      </c>
      <c r="C9" s="14"/>
      <c r="D9" s="14"/>
      <c r="E9" s="14"/>
      <c r="F9" s="14"/>
      <c r="G9" s="14"/>
      <c r="H9" s="14"/>
      <c r="I9" s="14"/>
      <c r="J9" s="14"/>
      <c r="K9" s="14"/>
    </row>
    <row r="10" spans="1:12" ht="38.25" customHeight="1" x14ac:dyDescent="0.35">
      <c r="A10" s="185" t="s">
        <v>14</v>
      </c>
      <c r="B10" s="11" t="s">
        <v>551</v>
      </c>
      <c r="C10" s="14"/>
      <c r="D10" s="14"/>
      <c r="E10" s="14"/>
      <c r="F10" s="14"/>
      <c r="G10" s="14"/>
      <c r="H10" s="14"/>
      <c r="I10" s="14"/>
      <c r="J10" s="14"/>
      <c r="K10" s="14"/>
    </row>
    <row r="11" spans="1:12" ht="36" customHeight="1" x14ac:dyDescent="0.35">
      <c r="A11" s="185" t="s">
        <v>15</v>
      </c>
      <c r="B11" s="11" t="s">
        <v>423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2" ht="40.5" customHeight="1" x14ac:dyDescent="0.35">
      <c r="A12" s="185" t="s">
        <v>16</v>
      </c>
      <c r="B12" s="11" t="s">
        <v>577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2" s="92" customFormat="1" ht="40.5" customHeight="1" x14ac:dyDescent="0.35">
      <c r="A13" s="185" t="s">
        <v>17</v>
      </c>
      <c r="B13" s="11" t="s">
        <v>517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2" ht="31" customHeight="1" x14ac:dyDescent="0.35">
      <c r="A14" s="185" t="s">
        <v>18</v>
      </c>
      <c r="B14" s="11" t="s">
        <v>152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2" ht="20.149999999999999" customHeight="1" x14ac:dyDescent="0.35">
      <c r="A15" s="185" t="s">
        <v>19</v>
      </c>
      <c r="B15" s="11" t="s">
        <v>583</v>
      </c>
      <c r="C15" s="14"/>
      <c r="D15" s="14"/>
      <c r="E15" s="14"/>
      <c r="F15" s="14"/>
      <c r="G15" s="14"/>
      <c r="H15" s="14"/>
      <c r="I15" s="14"/>
      <c r="J15" s="14"/>
      <c r="K15" s="14"/>
    </row>
    <row r="16" spans="1:12" ht="20.149999999999999" customHeight="1" x14ac:dyDescent="0.35">
      <c r="A16" s="185" t="s">
        <v>20</v>
      </c>
      <c r="B16" s="11" t="s">
        <v>21</v>
      </c>
      <c r="C16" s="14"/>
      <c r="D16" s="14"/>
      <c r="E16" s="14"/>
      <c r="F16" s="14"/>
      <c r="G16" s="14"/>
      <c r="H16" s="14"/>
      <c r="I16" s="14"/>
      <c r="J16" s="14"/>
      <c r="K16" s="14"/>
    </row>
    <row r="17" spans="1:13" ht="35.25" customHeight="1" x14ac:dyDescent="0.35">
      <c r="A17" s="185" t="s">
        <v>22</v>
      </c>
      <c r="B17" s="11" t="s">
        <v>578</v>
      </c>
      <c r="C17" s="14"/>
      <c r="D17" s="14"/>
      <c r="E17" s="14"/>
      <c r="F17" s="14"/>
      <c r="G17" s="14"/>
      <c r="H17" s="14"/>
      <c r="I17" s="14"/>
      <c r="J17" s="14"/>
      <c r="K17" s="14"/>
    </row>
    <row r="18" spans="1:13" ht="10.5" customHeight="1" x14ac:dyDescent="0.35">
      <c r="B18" s="11"/>
      <c r="J18" s="14"/>
    </row>
    <row r="19" spans="1:13" ht="30.75" customHeight="1" x14ac:dyDescent="0.35">
      <c r="A19" s="184" t="s">
        <v>250</v>
      </c>
      <c r="B19" s="26"/>
      <c r="C19" s="8" t="s">
        <v>1</v>
      </c>
      <c r="D19" s="7"/>
      <c r="E19" s="8" t="s">
        <v>2</v>
      </c>
      <c r="F19" s="7"/>
      <c r="G19" s="8" t="s">
        <v>3</v>
      </c>
      <c r="H19" s="7"/>
      <c r="I19" s="8" t="s">
        <v>4</v>
      </c>
      <c r="J19" s="27"/>
      <c r="K19" s="9" t="s">
        <v>5</v>
      </c>
      <c r="L19" s="27"/>
    </row>
    <row r="20" spans="1:13" ht="20.149999999999999" customHeight="1" x14ac:dyDescent="0.35">
      <c r="A20" s="186" t="s">
        <v>23</v>
      </c>
      <c r="B20" s="11" t="s">
        <v>552</v>
      </c>
      <c r="C20" s="28"/>
      <c r="D20" s="14"/>
      <c r="E20" s="28"/>
      <c r="F20" s="29"/>
      <c r="G20" s="28"/>
      <c r="H20" s="29"/>
      <c r="I20" s="28"/>
      <c r="J20" s="29"/>
      <c r="K20" s="28"/>
      <c r="L20" s="29"/>
      <c r="M20" s="30"/>
    </row>
    <row r="21" spans="1:13" s="92" customFormat="1" ht="20.149999999999999" customHeight="1" x14ac:dyDescent="0.35">
      <c r="A21" s="186" t="s">
        <v>24</v>
      </c>
      <c r="B21" s="11" t="s">
        <v>561</v>
      </c>
      <c r="C21" s="28"/>
      <c r="D21" s="14"/>
      <c r="E21" s="28"/>
      <c r="F21" s="14"/>
      <c r="G21" s="28"/>
      <c r="H21" s="14"/>
      <c r="I21" s="28"/>
      <c r="J21" s="14"/>
      <c r="K21" s="28"/>
      <c r="L21" s="14"/>
    </row>
    <row r="22" spans="1:13" ht="20.149999999999999" customHeight="1" x14ac:dyDescent="0.35">
      <c r="A22" s="186" t="s">
        <v>25</v>
      </c>
      <c r="B22" s="11" t="s">
        <v>584</v>
      </c>
      <c r="C22" s="28"/>
      <c r="D22" s="14"/>
      <c r="E22" s="28"/>
      <c r="F22" s="14"/>
      <c r="G22" s="28"/>
      <c r="H22" s="14"/>
      <c r="I22" s="28"/>
      <c r="J22" s="14"/>
      <c r="K22" s="28"/>
      <c r="L22" s="14"/>
    </row>
    <row r="23" spans="1:13" ht="20.149999999999999" customHeight="1" x14ac:dyDescent="0.35">
      <c r="B23" s="189" t="s">
        <v>553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</row>
    <row r="24" spans="1:13" ht="20.149999999999999" customHeight="1" x14ac:dyDescent="0.35">
      <c r="A24" s="186" t="s">
        <v>26</v>
      </c>
      <c r="B24" s="11" t="s">
        <v>585</v>
      </c>
      <c r="C24" s="28"/>
      <c r="D24" s="14"/>
      <c r="E24" s="28"/>
      <c r="F24" s="14"/>
      <c r="G24" s="28"/>
      <c r="H24" s="14"/>
      <c r="I24" s="28"/>
      <c r="J24" s="14"/>
      <c r="K24" s="28"/>
      <c r="L24" s="14"/>
    </row>
    <row r="25" spans="1:13" ht="20.149999999999999" customHeight="1" x14ac:dyDescent="0.35">
      <c r="A25" s="186" t="s">
        <v>27</v>
      </c>
      <c r="B25" s="11" t="s">
        <v>417</v>
      </c>
      <c r="C25" s="28"/>
      <c r="D25" s="14"/>
      <c r="E25" s="28"/>
      <c r="F25" s="14"/>
      <c r="G25" s="28"/>
      <c r="H25" s="14"/>
      <c r="I25" s="28"/>
      <c r="J25" s="14"/>
      <c r="K25" s="28"/>
      <c r="L25" s="14"/>
    </row>
    <row r="26" spans="1:13" ht="20.149999999999999" customHeight="1" x14ac:dyDescent="0.35">
      <c r="A26" s="186" t="s">
        <v>29</v>
      </c>
      <c r="B26" s="11" t="s">
        <v>241</v>
      </c>
      <c r="C26" s="28"/>
      <c r="D26" s="14"/>
      <c r="E26" s="28"/>
      <c r="F26" s="14"/>
      <c r="G26" s="28"/>
      <c r="H26" s="14"/>
      <c r="I26" s="28"/>
      <c r="J26" s="14"/>
      <c r="K26" s="28"/>
      <c r="L26" s="14"/>
    </row>
    <row r="27" spans="1:13" ht="20.149999999999999" customHeight="1" x14ac:dyDescent="0.35">
      <c r="B27" s="189" t="s">
        <v>28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</row>
    <row r="28" spans="1:13" ht="48" customHeight="1" x14ac:dyDescent="0.35">
      <c r="A28" s="185" t="s">
        <v>30</v>
      </c>
      <c r="B28" s="11" t="s">
        <v>559</v>
      </c>
      <c r="C28" s="28"/>
      <c r="D28" s="14"/>
      <c r="E28" s="28"/>
      <c r="F28" s="14"/>
      <c r="G28" s="28"/>
      <c r="H28" s="14"/>
      <c r="I28" s="28"/>
      <c r="J28" s="14"/>
      <c r="K28" s="28"/>
      <c r="L28" s="14"/>
    </row>
    <row r="29" spans="1:13" s="70" customFormat="1" ht="18.75" customHeight="1" x14ac:dyDescent="0.35">
      <c r="A29" s="186" t="s">
        <v>31</v>
      </c>
      <c r="B29" s="11" t="s">
        <v>417</v>
      </c>
      <c r="C29" s="28"/>
      <c r="D29" s="14"/>
      <c r="E29" s="28"/>
      <c r="F29" s="14"/>
      <c r="G29" s="28"/>
      <c r="H29" s="14"/>
      <c r="I29" s="28"/>
      <c r="J29" s="14"/>
      <c r="K29" s="28"/>
      <c r="L29" s="14"/>
    </row>
    <row r="30" spans="1:13" ht="20.149999999999999" customHeight="1" x14ac:dyDescent="0.35">
      <c r="A30" s="186" t="s">
        <v>560</v>
      </c>
      <c r="B30" s="11" t="s">
        <v>32</v>
      </c>
      <c r="C30" s="28"/>
      <c r="D30" s="14"/>
      <c r="E30" s="28"/>
      <c r="F30" s="14"/>
      <c r="G30" s="28"/>
      <c r="H30" s="14"/>
      <c r="I30" s="28"/>
      <c r="J30" s="14"/>
      <c r="K30" s="28"/>
      <c r="L30" s="14"/>
    </row>
    <row r="31" spans="1:13" s="92" customFormat="1" ht="20.149999999999999" customHeight="1" x14ac:dyDescent="0.35">
      <c r="A31" s="186"/>
      <c r="B31" s="142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1"/>
    </row>
    <row r="32" spans="1:13" ht="20.149999999999999" customHeight="1" x14ac:dyDescent="0.35">
      <c r="A32" s="184" t="s">
        <v>33</v>
      </c>
      <c r="B32" s="32"/>
      <c r="C32" s="23"/>
      <c r="D32" s="23"/>
      <c r="E32" s="23"/>
      <c r="F32" s="33"/>
      <c r="G32" s="34"/>
      <c r="H32" s="14"/>
      <c r="I32" s="14"/>
      <c r="J32" s="14"/>
      <c r="K32" s="14"/>
    </row>
    <row r="33" spans="1:11" ht="20.149999999999999" customHeight="1" x14ac:dyDescent="0.35">
      <c r="A33" s="186" t="s">
        <v>34</v>
      </c>
      <c r="B33" s="11" t="s">
        <v>242</v>
      </c>
      <c r="C33" s="28"/>
      <c r="D33" s="14"/>
      <c r="E33" s="28"/>
      <c r="F33" s="14"/>
      <c r="G33" s="28"/>
      <c r="H33" s="14"/>
      <c r="I33" s="28"/>
      <c r="J33" s="14"/>
      <c r="K33" s="28"/>
    </row>
    <row r="34" spans="1:11" ht="20.149999999999999" customHeight="1" x14ac:dyDescent="0.35">
      <c r="A34" s="186" t="s">
        <v>35</v>
      </c>
      <c r="B34" s="11" t="s">
        <v>38</v>
      </c>
      <c r="C34" s="28"/>
      <c r="D34" s="14"/>
      <c r="E34" s="28"/>
      <c r="F34" s="14"/>
      <c r="G34" s="28"/>
      <c r="H34" s="14"/>
      <c r="I34" s="28"/>
      <c r="J34" s="14"/>
      <c r="K34" s="28"/>
    </row>
    <row r="35" spans="1:11" ht="20.149999999999999" customHeight="1" x14ac:dyDescent="0.35">
      <c r="A35" s="186" t="s">
        <v>36</v>
      </c>
      <c r="B35" s="11" t="s">
        <v>39</v>
      </c>
      <c r="C35" s="28"/>
      <c r="D35" s="14"/>
      <c r="E35" s="28"/>
      <c r="F35" s="14"/>
      <c r="G35" s="28"/>
      <c r="H35" s="14"/>
      <c r="I35" s="28"/>
      <c r="J35" s="14"/>
      <c r="K35" s="28"/>
    </row>
    <row r="36" spans="1:11" ht="21.75" customHeight="1" x14ac:dyDescent="0.35">
      <c r="A36" s="186" t="s">
        <v>37</v>
      </c>
      <c r="B36" s="11" t="s">
        <v>40</v>
      </c>
      <c r="C36" s="28"/>
      <c r="D36" s="14"/>
      <c r="E36" s="28"/>
      <c r="F36" s="14"/>
      <c r="G36" s="28"/>
      <c r="H36" s="14"/>
      <c r="I36" s="28"/>
      <c r="J36" s="14"/>
      <c r="K36" s="28"/>
    </row>
    <row r="37" spans="1:11" ht="20.149999999999999" customHeight="1" x14ac:dyDescent="0.35">
      <c r="B37" s="11"/>
      <c r="C37" s="35"/>
      <c r="D37" s="36"/>
      <c r="E37" s="35"/>
      <c r="F37" s="36"/>
      <c r="G37" s="35"/>
      <c r="H37" s="36"/>
      <c r="I37" s="35"/>
      <c r="J37" s="14"/>
      <c r="K37" s="35"/>
    </row>
    <row r="38" spans="1:11" ht="20.149999999999999" customHeight="1" x14ac:dyDescent="0.35">
      <c r="A38" s="184" t="s">
        <v>41</v>
      </c>
      <c r="C38" s="23"/>
      <c r="D38" s="23"/>
      <c r="E38" s="33"/>
      <c r="F38" s="14"/>
      <c r="G38" s="14"/>
      <c r="H38" s="14"/>
      <c r="I38" s="14"/>
      <c r="J38" s="14"/>
      <c r="K38" s="14"/>
    </row>
    <row r="39" spans="1:11" ht="20.149999999999999" customHeight="1" x14ac:dyDescent="0.35">
      <c r="A39" s="186" t="s">
        <v>42</v>
      </c>
      <c r="B39" s="11" t="s">
        <v>43</v>
      </c>
      <c r="C39" s="28"/>
      <c r="D39" s="14"/>
      <c r="E39" s="28"/>
      <c r="F39" s="14"/>
      <c r="G39" s="28"/>
      <c r="H39" s="14"/>
      <c r="I39" s="28"/>
      <c r="J39" s="14"/>
      <c r="K39" s="28"/>
    </row>
    <row r="40" spans="1:11" ht="20.149999999999999" customHeight="1" x14ac:dyDescent="0.35">
      <c r="A40" s="186" t="s">
        <v>44</v>
      </c>
      <c r="B40" s="11" t="s">
        <v>554</v>
      </c>
      <c r="C40" s="28"/>
      <c r="D40" s="14"/>
      <c r="E40" s="28"/>
      <c r="F40" s="14"/>
      <c r="G40" s="28"/>
      <c r="H40" s="14"/>
      <c r="I40" s="28"/>
      <c r="J40" s="14"/>
      <c r="K40" s="28"/>
    </row>
    <row r="41" spans="1:11" ht="20.149999999999999" customHeight="1" x14ac:dyDescent="0.35">
      <c r="A41" s="186" t="s">
        <v>45</v>
      </c>
      <c r="B41" s="11" t="s">
        <v>46</v>
      </c>
      <c r="C41" s="28"/>
      <c r="D41" s="14"/>
      <c r="E41" s="28"/>
      <c r="F41" s="14"/>
      <c r="G41" s="28"/>
      <c r="H41" s="14"/>
      <c r="I41" s="28"/>
      <c r="J41" s="14"/>
      <c r="K41" s="28"/>
    </row>
    <row r="42" spans="1:11" ht="20.149999999999999" customHeight="1" x14ac:dyDescent="0.35">
      <c r="B42" s="11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20.149999999999999" customHeight="1" x14ac:dyDescent="0.35">
      <c r="A43" s="184" t="s">
        <v>47</v>
      </c>
      <c r="C43" s="23"/>
      <c r="D43" s="23"/>
      <c r="E43" s="33"/>
      <c r="F43" s="14"/>
      <c r="G43" s="14"/>
      <c r="H43" s="14"/>
      <c r="I43" s="14"/>
      <c r="J43" s="14"/>
      <c r="K43" s="14"/>
    </row>
    <row r="44" spans="1:11" ht="20.149999999999999" customHeight="1" x14ac:dyDescent="0.35">
      <c r="A44" s="186" t="s">
        <v>48</v>
      </c>
      <c r="B44" s="11" t="s">
        <v>49</v>
      </c>
      <c r="C44" s="28"/>
      <c r="D44" s="14"/>
      <c r="E44" s="28"/>
      <c r="F44" s="14"/>
      <c r="G44" s="28"/>
      <c r="H44" s="14"/>
      <c r="I44" s="28"/>
      <c r="J44" s="14"/>
      <c r="K44" s="28"/>
    </row>
    <row r="45" spans="1:11" ht="20.149999999999999" customHeight="1" x14ac:dyDescent="0.35">
      <c r="A45" s="186" t="s">
        <v>50</v>
      </c>
      <c r="B45" s="11" t="s">
        <v>51</v>
      </c>
      <c r="C45" s="28"/>
      <c r="D45" s="14"/>
      <c r="E45" s="28"/>
      <c r="F45" s="14"/>
      <c r="G45" s="28"/>
      <c r="H45" s="14"/>
      <c r="I45" s="28"/>
      <c r="J45" s="14"/>
      <c r="K45" s="28"/>
    </row>
    <row r="46" spans="1:11" ht="20.149999999999999" customHeight="1" x14ac:dyDescent="0.35">
      <c r="A46" s="186" t="s">
        <v>52</v>
      </c>
      <c r="B46" s="37" t="s">
        <v>555</v>
      </c>
      <c r="C46" s="28"/>
      <c r="D46" s="14"/>
      <c r="E46" s="28"/>
      <c r="F46" s="14"/>
      <c r="G46" s="28"/>
      <c r="H46" s="14"/>
      <c r="I46" s="28"/>
      <c r="J46" s="14"/>
      <c r="K46" s="28"/>
    </row>
    <row r="47" spans="1:11" ht="20.149999999999999" customHeight="1" x14ac:dyDescent="0.35">
      <c r="B47" s="37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20.149999999999999" customHeight="1" x14ac:dyDescent="0.35">
      <c r="A48" s="187" t="s">
        <v>243</v>
      </c>
      <c r="C48" s="38"/>
      <c r="D48" s="38"/>
      <c r="E48" s="39"/>
      <c r="F48" s="13"/>
      <c r="G48" s="14"/>
      <c r="H48" s="14"/>
      <c r="I48" s="14"/>
      <c r="J48" s="14"/>
      <c r="K48" s="14"/>
    </row>
    <row r="49" spans="1:11" ht="20.149999999999999" customHeight="1" x14ac:dyDescent="0.35">
      <c r="A49" s="186" t="s">
        <v>53</v>
      </c>
      <c r="B49" s="11" t="s">
        <v>54</v>
      </c>
      <c r="C49" s="28"/>
      <c r="D49" s="14"/>
      <c r="E49" s="28"/>
      <c r="F49" s="14"/>
      <c r="G49" s="28"/>
      <c r="H49" s="14"/>
      <c r="I49" s="28"/>
      <c r="J49" s="14"/>
      <c r="K49" s="28"/>
    </row>
    <row r="50" spans="1:11" ht="20.149999999999999" customHeight="1" x14ac:dyDescent="0.35">
      <c r="A50" s="186" t="s">
        <v>55</v>
      </c>
      <c r="B50" s="11" t="s">
        <v>56</v>
      </c>
      <c r="C50" s="28"/>
      <c r="D50" s="14"/>
      <c r="E50" s="28"/>
      <c r="F50" s="14"/>
      <c r="G50" s="28"/>
      <c r="H50" s="14"/>
      <c r="I50" s="28"/>
      <c r="J50" s="14"/>
      <c r="K50" s="28"/>
    </row>
    <row r="51" spans="1:11" ht="20.149999999999999" customHeight="1" x14ac:dyDescent="0.35">
      <c r="A51" s="186" t="s">
        <v>57</v>
      </c>
      <c r="B51" s="11" t="s">
        <v>58</v>
      </c>
      <c r="C51" s="28"/>
      <c r="D51" s="14"/>
      <c r="E51" s="28"/>
      <c r="F51" s="14"/>
      <c r="G51" s="28"/>
      <c r="H51" s="14"/>
      <c r="I51" s="28"/>
      <c r="J51" s="14"/>
      <c r="K51" s="28"/>
    </row>
    <row r="52" spans="1:11" ht="16" customHeight="1" x14ac:dyDescent="0.35">
      <c r="A52" s="186" t="s">
        <v>252</v>
      </c>
      <c r="B52" s="11" t="s">
        <v>59</v>
      </c>
      <c r="C52" s="28"/>
      <c r="D52" s="14"/>
      <c r="E52" s="28"/>
      <c r="F52" s="14"/>
      <c r="G52" s="28"/>
      <c r="H52" s="14"/>
      <c r="I52" s="28"/>
      <c r="J52" s="14"/>
      <c r="K52" s="28"/>
    </row>
    <row r="53" spans="1:11" ht="20.149999999999999" customHeight="1" x14ac:dyDescent="0.35">
      <c r="B53" s="11"/>
      <c r="C53" s="14"/>
      <c r="D53" s="14"/>
      <c r="E53" s="14"/>
      <c r="F53" s="14"/>
      <c r="G53" s="14"/>
      <c r="H53" s="14"/>
      <c r="I53" s="14"/>
      <c r="J53" s="14"/>
      <c r="K53" s="14"/>
    </row>
    <row r="54" spans="1:11" ht="20.149999999999999" customHeight="1" x14ac:dyDescent="0.35">
      <c r="A54" s="187" t="s">
        <v>422</v>
      </c>
      <c r="C54" s="38"/>
      <c r="D54" s="39"/>
      <c r="E54" s="14"/>
      <c r="F54" s="14"/>
      <c r="G54" s="14"/>
      <c r="H54" s="14"/>
      <c r="I54" s="14"/>
      <c r="J54" s="14"/>
      <c r="K54" s="14"/>
    </row>
    <row r="55" spans="1:11" ht="20.149999999999999" customHeight="1" x14ac:dyDescent="0.35">
      <c r="A55" s="186" t="s">
        <v>60</v>
      </c>
      <c r="B55" s="11" t="s">
        <v>556</v>
      </c>
      <c r="C55" s="28"/>
      <c r="D55" s="14"/>
      <c r="E55" s="28"/>
      <c r="F55" s="14"/>
      <c r="G55" s="28"/>
      <c r="H55" s="14"/>
      <c r="I55" s="28"/>
      <c r="J55" s="14"/>
      <c r="K55" s="28"/>
    </row>
    <row r="56" spans="1:11" ht="20.149999999999999" customHeight="1" x14ac:dyDescent="0.35">
      <c r="A56" s="186" t="s">
        <v>61</v>
      </c>
      <c r="B56" s="11" t="s">
        <v>421</v>
      </c>
      <c r="C56" s="28"/>
      <c r="D56" s="14"/>
      <c r="E56" s="28"/>
      <c r="F56" s="14"/>
      <c r="G56" s="28"/>
      <c r="H56" s="14"/>
      <c r="I56" s="28"/>
      <c r="J56" s="14"/>
      <c r="K56" s="28"/>
    </row>
    <row r="57" spans="1:11" ht="20.149999999999999" customHeight="1" x14ac:dyDescent="0.35">
      <c r="A57" s="186" t="s">
        <v>62</v>
      </c>
      <c r="B57" s="11" t="s">
        <v>63</v>
      </c>
      <c r="C57" s="28"/>
      <c r="D57" s="14"/>
      <c r="E57" s="28"/>
      <c r="F57" s="14"/>
      <c r="G57" s="28"/>
      <c r="H57" s="14"/>
      <c r="I57" s="28"/>
      <c r="J57" s="14"/>
      <c r="K57" s="28"/>
    </row>
    <row r="58" spans="1:11" ht="20.149999999999999" customHeight="1" x14ac:dyDescent="0.35">
      <c r="B58" s="11"/>
      <c r="C58" s="14"/>
      <c r="D58" s="14"/>
      <c r="E58" s="14"/>
      <c r="F58" s="14"/>
      <c r="G58" s="14"/>
      <c r="H58" s="14"/>
      <c r="I58" s="14"/>
      <c r="J58" s="14"/>
      <c r="K58" s="14"/>
    </row>
    <row r="59" spans="1:11" ht="20.149999999999999" customHeight="1" x14ac:dyDescent="0.35">
      <c r="A59" s="187" t="s">
        <v>579</v>
      </c>
      <c r="B59" s="68"/>
      <c r="C59" s="38"/>
      <c r="D59" s="39"/>
      <c r="E59" s="14"/>
      <c r="F59" s="14"/>
      <c r="G59" s="14"/>
      <c r="H59" s="14"/>
      <c r="I59" s="14"/>
      <c r="J59" s="14"/>
      <c r="K59" s="14"/>
    </row>
    <row r="60" spans="1:11" ht="20.149999999999999" customHeight="1" x14ac:dyDescent="0.35">
      <c r="A60" s="186" t="s">
        <v>580</v>
      </c>
      <c r="B60" s="11"/>
      <c r="C60" s="28"/>
      <c r="D60" s="14"/>
      <c r="E60" s="28"/>
      <c r="F60" s="14"/>
      <c r="G60" s="28"/>
      <c r="H60" s="14"/>
      <c r="I60" s="28"/>
      <c r="J60" s="14"/>
      <c r="K60" s="28"/>
    </row>
    <row r="61" spans="1:11" ht="20.149999999999999" customHeight="1" x14ac:dyDescent="0.35">
      <c r="A61" s="186" t="s">
        <v>581</v>
      </c>
      <c r="B61" s="11"/>
      <c r="C61" s="28"/>
      <c r="D61" s="14"/>
      <c r="E61" s="28"/>
      <c r="F61" s="14"/>
      <c r="G61" s="28"/>
      <c r="H61" s="14"/>
      <c r="I61" s="28"/>
      <c r="J61" s="14"/>
      <c r="K61" s="28"/>
    </row>
    <row r="62" spans="1:11" ht="20.149999999999999" customHeight="1" x14ac:dyDescent="0.35">
      <c r="A62" s="186" t="s">
        <v>582</v>
      </c>
      <c r="B62" s="11"/>
      <c r="C62" s="28"/>
      <c r="D62" s="14"/>
      <c r="E62" s="28"/>
      <c r="F62" s="14"/>
      <c r="G62" s="28"/>
      <c r="H62" s="14"/>
      <c r="I62" s="28"/>
      <c r="J62" s="14"/>
      <c r="K62" s="28"/>
    </row>
    <row r="63" spans="1:11" ht="20.149999999999999" customHeight="1" x14ac:dyDescent="0.35">
      <c r="A63" s="188"/>
      <c r="B63" s="11"/>
      <c r="C63" s="14"/>
      <c r="D63" s="14"/>
      <c r="E63" s="14"/>
      <c r="F63" s="14"/>
      <c r="G63" s="14"/>
      <c r="H63" s="14"/>
      <c r="I63" s="14"/>
      <c r="J63" s="14"/>
      <c r="K63" s="14"/>
    </row>
    <row r="64" spans="1:11" ht="20.149999999999999" customHeight="1" x14ac:dyDescent="0.35">
      <c r="A64" s="188"/>
      <c r="B64" s="11"/>
      <c r="C64" s="14"/>
      <c r="D64" s="14"/>
      <c r="E64" s="14"/>
      <c r="F64" s="14"/>
      <c r="G64" s="14"/>
      <c r="H64" s="14"/>
      <c r="I64" s="14"/>
      <c r="J64" s="14"/>
      <c r="K64" s="14"/>
    </row>
    <row r="65" spans="1:11" ht="20.149999999999999" customHeight="1" x14ac:dyDescent="0.35">
      <c r="A65" s="188"/>
      <c r="B65" s="11"/>
      <c r="C65" s="14"/>
      <c r="D65" s="14"/>
      <c r="E65" s="14"/>
      <c r="F65" s="14"/>
      <c r="G65" s="14"/>
      <c r="H65" s="14"/>
      <c r="I65" s="14"/>
      <c r="J65" s="14"/>
      <c r="K65" s="14"/>
    </row>
    <row r="66" spans="1:11" ht="20.149999999999999" customHeight="1" x14ac:dyDescent="0.35">
      <c r="A66" s="188"/>
      <c r="B66" s="11"/>
      <c r="C66" s="14"/>
      <c r="D66" s="14"/>
      <c r="E66" s="14"/>
      <c r="F66" s="14"/>
      <c r="G66" s="14"/>
      <c r="H66" s="14"/>
      <c r="I66" s="14"/>
      <c r="J66" s="14"/>
      <c r="K66" s="14"/>
    </row>
    <row r="67" spans="1:11" ht="20.149999999999999" customHeight="1" x14ac:dyDescent="0.35">
      <c r="A67" s="188"/>
      <c r="B67" s="11"/>
      <c r="C67" s="14"/>
      <c r="D67" s="14"/>
      <c r="E67" s="14"/>
      <c r="F67" s="14"/>
      <c r="G67" s="14"/>
      <c r="H67" s="14"/>
      <c r="I67" s="14"/>
      <c r="J67" s="14"/>
      <c r="K67" s="14"/>
    </row>
    <row r="68" spans="1:11" ht="20.149999999999999" customHeight="1" x14ac:dyDescent="0.35">
      <c r="A68" s="188"/>
      <c r="B68" s="11"/>
      <c r="C68" s="14"/>
      <c r="D68" s="14"/>
      <c r="E68" s="14"/>
      <c r="F68" s="14"/>
      <c r="G68" s="14"/>
      <c r="H68" s="14"/>
      <c r="I68" s="14"/>
      <c r="J68" s="14"/>
      <c r="K68" s="14"/>
    </row>
    <row r="69" spans="1:11" ht="20.149999999999999" customHeight="1" x14ac:dyDescent="0.35">
      <c r="A69" s="188"/>
      <c r="B69" s="11"/>
      <c r="C69" s="14"/>
      <c r="D69" s="14"/>
      <c r="E69" s="14"/>
      <c r="F69" s="14"/>
      <c r="G69" s="14"/>
      <c r="H69" s="14"/>
      <c r="I69" s="14"/>
      <c r="J69" s="14"/>
      <c r="K69" s="14"/>
    </row>
    <row r="70" spans="1:11" ht="20.149999999999999" customHeight="1" x14ac:dyDescent="0.35">
      <c r="A70" s="188"/>
      <c r="B70" s="11"/>
      <c r="C70" s="14"/>
      <c r="D70" s="14"/>
      <c r="E70" s="14"/>
      <c r="F70" s="14"/>
      <c r="G70" s="14"/>
      <c r="H70" s="14"/>
      <c r="I70" s="14"/>
      <c r="J70" s="14"/>
      <c r="K70" s="14"/>
    </row>
    <row r="71" spans="1:11" ht="20.149999999999999" customHeight="1" x14ac:dyDescent="0.35">
      <c r="A71" s="188"/>
      <c r="B71" s="11"/>
      <c r="C71" s="14"/>
      <c r="D71" s="14"/>
      <c r="E71" s="14"/>
      <c r="F71" s="14"/>
      <c r="G71" s="14"/>
      <c r="H71" s="14"/>
      <c r="I71" s="14"/>
      <c r="J71" s="14"/>
      <c r="K71" s="14"/>
    </row>
    <row r="72" spans="1:11" ht="20.149999999999999" customHeight="1" x14ac:dyDescent="0.35">
      <c r="A72" s="188"/>
      <c r="B72" s="11"/>
      <c r="C72" s="14"/>
      <c r="D72" s="14"/>
      <c r="E72" s="14"/>
      <c r="F72" s="14"/>
      <c r="G72" s="14"/>
      <c r="H72" s="14"/>
      <c r="I72" s="14"/>
      <c r="J72" s="14"/>
      <c r="K72" s="14"/>
    </row>
    <row r="73" spans="1:11" ht="20.149999999999999" customHeight="1" x14ac:dyDescent="0.35">
      <c r="A73" s="188"/>
      <c r="B73" s="11"/>
      <c r="C73" s="14"/>
      <c r="D73" s="14"/>
      <c r="E73" s="14"/>
      <c r="F73" s="14"/>
      <c r="G73" s="14"/>
      <c r="H73" s="14"/>
      <c r="I73" s="14"/>
      <c r="J73" s="14"/>
      <c r="K73" s="14"/>
    </row>
    <row r="74" spans="1:11" ht="20.149999999999999" customHeight="1" x14ac:dyDescent="0.35">
      <c r="A74" s="188"/>
      <c r="B74" s="11"/>
      <c r="C74" s="14"/>
      <c r="D74" s="14"/>
      <c r="E74" s="14"/>
      <c r="F74" s="14"/>
      <c r="G74" s="14"/>
      <c r="H74" s="14"/>
      <c r="I74" s="14"/>
      <c r="J74" s="14"/>
      <c r="K74" s="14"/>
    </row>
    <row r="75" spans="1:11" ht="20.149999999999999" customHeight="1" x14ac:dyDescent="0.35">
      <c r="A75" s="188"/>
      <c r="B75" s="11"/>
      <c r="C75" s="14"/>
      <c r="D75" s="14"/>
      <c r="E75" s="14"/>
      <c r="F75" s="14"/>
      <c r="G75" s="14"/>
      <c r="H75" s="14"/>
      <c r="I75" s="14"/>
      <c r="J75" s="14"/>
      <c r="K75" s="14"/>
    </row>
    <row r="76" spans="1:11" ht="20.149999999999999" customHeight="1" x14ac:dyDescent="0.35">
      <c r="A76" s="188"/>
      <c r="B76" s="11"/>
      <c r="C76" s="14"/>
      <c r="D76" s="14"/>
      <c r="E76" s="14"/>
      <c r="F76" s="14"/>
      <c r="G76" s="14"/>
      <c r="H76" s="14"/>
      <c r="I76" s="14"/>
      <c r="J76" s="14"/>
      <c r="K76" s="14"/>
    </row>
    <row r="77" spans="1:11" ht="20.149999999999999" customHeight="1" x14ac:dyDescent="0.35">
      <c r="A77" s="188"/>
      <c r="B77" s="11"/>
      <c r="C77" s="14"/>
      <c r="D77" s="14"/>
      <c r="E77" s="14"/>
      <c r="F77" s="14"/>
      <c r="G77" s="14"/>
      <c r="H77" s="14"/>
      <c r="I77" s="14"/>
      <c r="J77" s="14"/>
      <c r="K77" s="14"/>
    </row>
    <row r="78" spans="1:11" ht="20.149999999999999" customHeight="1" x14ac:dyDescent="0.35">
      <c r="A78" s="188"/>
      <c r="B78" s="11"/>
      <c r="C78" s="14"/>
      <c r="D78" s="14"/>
      <c r="E78" s="14"/>
      <c r="F78" s="14"/>
      <c r="G78" s="14"/>
      <c r="H78" s="14"/>
      <c r="I78" s="14"/>
      <c r="J78" s="14"/>
      <c r="K78" s="14"/>
    </row>
    <row r="79" spans="1:11" ht="20.149999999999999" customHeight="1" x14ac:dyDescent="0.35">
      <c r="A79" s="188"/>
      <c r="B79" s="11"/>
      <c r="C79" s="14"/>
      <c r="D79" s="14"/>
      <c r="E79" s="14"/>
      <c r="F79" s="14"/>
      <c r="G79" s="14"/>
      <c r="H79" s="14"/>
      <c r="I79" s="14"/>
      <c r="J79" s="14"/>
      <c r="K79" s="14"/>
    </row>
    <row r="80" spans="1:11" ht="20.149999999999999" customHeight="1" x14ac:dyDescent="0.35">
      <c r="A80" s="188"/>
      <c r="B80" s="11"/>
      <c r="C80" s="14"/>
      <c r="D80" s="14"/>
      <c r="E80" s="14"/>
      <c r="F80" s="14"/>
      <c r="G80" s="14"/>
      <c r="H80" s="14"/>
      <c r="I80" s="14"/>
      <c r="J80" s="14"/>
      <c r="K80" s="14"/>
    </row>
    <row r="81" spans="1:11" ht="20.149999999999999" customHeight="1" x14ac:dyDescent="0.35">
      <c r="A81" s="188"/>
      <c r="B81" s="11"/>
      <c r="C81" s="14"/>
      <c r="D81" s="14"/>
      <c r="E81" s="14"/>
      <c r="F81" s="14"/>
      <c r="G81" s="14"/>
      <c r="H81" s="14"/>
      <c r="I81" s="14"/>
      <c r="J81" s="14"/>
      <c r="K81" s="14"/>
    </row>
    <row r="82" spans="1:11" ht="20.149999999999999" customHeight="1" x14ac:dyDescent="0.35">
      <c r="A82" s="188"/>
      <c r="B82" s="11"/>
      <c r="C82" s="14"/>
      <c r="D82" s="14"/>
      <c r="E82" s="14"/>
      <c r="F82" s="14"/>
      <c r="G82" s="14"/>
      <c r="H82" s="14"/>
      <c r="I82" s="14"/>
      <c r="J82" s="14"/>
      <c r="K82" s="14"/>
    </row>
    <row r="83" spans="1:11" ht="20.149999999999999" customHeight="1" x14ac:dyDescent="0.35">
      <c r="A83" s="188"/>
      <c r="B83" s="11"/>
      <c r="C83" s="14"/>
      <c r="D83" s="14"/>
      <c r="E83" s="14"/>
      <c r="F83" s="14"/>
      <c r="G83" s="14"/>
      <c r="H83" s="14"/>
      <c r="I83" s="14"/>
      <c r="J83" s="14"/>
      <c r="K83" s="14"/>
    </row>
    <row r="84" spans="1:11" ht="20.149999999999999" customHeight="1" x14ac:dyDescent="0.35">
      <c r="A84" s="188"/>
      <c r="B84" s="11"/>
      <c r="C84" s="14"/>
      <c r="D84" s="14"/>
      <c r="E84" s="14"/>
      <c r="F84" s="14"/>
      <c r="G84" s="14"/>
      <c r="H84" s="14"/>
      <c r="I84" s="14"/>
      <c r="J84" s="14"/>
      <c r="K84" s="14"/>
    </row>
    <row r="85" spans="1:11" ht="20.149999999999999" customHeight="1" x14ac:dyDescent="0.35">
      <c r="A85" s="188"/>
      <c r="B85" s="11"/>
      <c r="C85" s="14"/>
      <c r="D85" s="14"/>
      <c r="E85" s="14"/>
      <c r="F85" s="14"/>
      <c r="G85" s="14"/>
      <c r="H85" s="14"/>
      <c r="I85" s="14"/>
      <c r="J85" s="14"/>
      <c r="K85" s="14"/>
    </row>
    <row r="86" spans="1:11" ht="20.149999999999999" customHeight="1" x14ac:dyDescent="0.35">
      <c r="A86" s="188"/>
      <c r="B86" s="11"/>
      <c r="C86" s="14"/>
      <c r="D86" s="14"/>
      <c r="E86" s="14"/>
      <c r="F86" s="14"/>
      <c r="G86" s="14"/>
      <c r="H86" s="14"/>
      <c r="I86" s="14"/>
      <c r="J86" s="14"/>
      <c r="K86" s="14"/>
    </row>
    <row r="87" spans="1:11" ht="20.149999999999999" customHeight="1" x14ac:dyDescent="0.35">
      <c r="A87" s="188"/>
      <c r="B87" s="11"/>
      <c r="C87" s="14"/>
      <c r="D87" s="14"/>
      <c r="E87" s="14"/>
      <c r="F87" s="14"/>
      <c r="G87" s="14"/>
      <c r="H87" s="14"/>
      <c r="I87" s="14"/>
      <c r="J87" s="14"/>
      <c r="K87" s="14"/>
    </row>
    <row r="88" spans="1:11" ht="20.149999999999999" customHeight="1" x14ac:dyDescent="0.35">
      <c r="A88" s="188"/>
      <c r="B88" s="11"/>
      <c r="C88" s="14"/>
      <c r="D88" s="14"/>
      <c r="E88" s="14"/>
      <c r="F88" s="14"/>
      <c r="G88" s="14"/>
      <c r="H88" s="14"/>
      <c r="I88" s="14"/>
      <c r="J88" s="14"/>
      <c r="K88" s="14"/>
    </row>
    <row r="89" spans="1:11" ht="20.149999999999999" customHeight="1" x14ac:dyDescent="0.35">
      <c r="A89" s="188"/>
      <c r="B89" s="11"/>
      <c r="C89" s="14"/>
      <c r="D89" s="14"/>
      <c r="E89" s="14"/>
      <c r="F89" s="14"/>
      <c r="G89" s="14"/>
      <c r="H89" s="14"/>
      <c r="I89" s="14"/>
      <c r="J89" s="14"/>
      <c r="K89" s="14"/>
    </row>
    <row r="90" spans="1:11" ht="20.149999999999999" customHeight="1" x14ac:dyDescent="0.35">
      <c r="A90" s="188"/>
      <c r="B90" s="11"/>
      <c r="C90" s="14"/>
      <c r="D90" s="14"/>
      <c r="E90" s="14"/>
      <c r="F90" s="14"/>
      <c r="G90" s="14"/>
      <c r="H90" s="14"/>
      <c r="I90" s="14"/>
      <c r="J90" s="14"/>
      <c r="K90" s="14"/>
    </row>
    <row r="91" spans="1:11" ht="20.149999999999999" customHeight="1" x14ac:dyDescent="0.35">
      <c r="A91" s="188"/>
      <c r="B91" s="11"/>
      <c r="C91" s="14"/>
      <c r="D91" s="14"/>
      <c r="E91" s="14"/>
      <c r="F91" s="14"/>
      <c r="G91" s="14"/>
      <c r="H91" s="14"/>
      <c r="I91" s="14"/>
      <c r="J91" s="14"/>
      <c r="K91" s="14"/>
    </row>
    <row r="92" spans="1:11" ht="20.149999999999999" customHeight="1" x14ac:dyDescent="0.35">
      <c r="A92" s="188"/>
      <c r="B92" s="11"/>
      <c r="C92" s="14"/>
      <c r="D92" s="14"/>
      <c r="E92" s="14"/>
      <c r="F92" s="14"/>
      <c r="G92" s="14"/>
      <c r="H92" s="14"/>
      <c r="I92" s="14"/>
      <c r="J92" s="14"/>
      <c r="K92" s="14"/>
    </row>
    <row r="93" spans="1:11" ht="20.149999999999999" customHeight="1" x14ac:dyDescent="0.35">
      <c r="A93" s="188"/>
      <c r="B93" s="11"/>
      <c r="C93" s="14"/>
      <c r="D93" s="14"/>
      <c r="E93" s="14"/>
      <c r="F93" s="14"/>
      <c r="G93" s="14"/>
      <c r="H93" s="14"/>
      <c r="I93" s="14"/>
      <c r="J93" s="14"/>
      <c r="K93" s="14"/>
    </row>
    <row r="94" spans="1:11" ht="20.149999999999999" customHeight="1" x14ac:dyDescent="0.35">
      <c r="A94" s="188"/>
      <c r="B94" s="11"/>
      <c r="C94" s="14"/>
      <c r="D94" s="14"/>
      <c r="E94" s="14"/>
      <c r="F94" s="14"/>
      <c r="G94" s="14"/>
      <c r="H94" s="14"/>
      <c r="I94" s="14"/>
      <c r="J94" s="14"/>
      <c r="K94" s="14"/>
    </row>
    <row r="95" spans="1:11" ht="20.149999999999999" customHeight="1" x14ac:dyDescent="0.35">
      <c r="A95" s="188"/>
      <c r="B95" s="11"/>
      <c r="C95" s="14"/>
      <c r="D95" s="14"/>
      <c r="E95" s="14"/>
      <c r="F95" s="14"/>
      <c r="G95" s="14"/>
      <c r="H95" s="14"/>
      <c r="I95" s="14"/>
      <c r="J95" s="14"/>
      <c r="K95" s="14"/>
    </row>
    <row r="96" spans="1:11" ht="20.149999999999999" customHeight="1" x14ac:dyDescent="0.35">
      <c r="A96" s="188"/>
      <c r="B96" s="11"/>
      <c r="C96" s="14"/>
      <c r="D96" s="14"/>
      <c r="E96" s="14"/>
      <c r="F96" s="14"/>
      <c r="G96" s="14"/>
      <c r="H96" s="14"/>
      <c r="I96" s="14"/>
      <c r="J96" s="14"/>
      <c r="K96" s="14"/>
    </row>
    <row r="97" spans="1:11" ht="20.149999999999999" customHeight="1" x14ac:dyDescent="0.35">
      <c r="A97" s="188"/>
      <c r="B97" s="11"/>
      <c r="C97" s="14"/>
      <c r="D97" s="14"/>
      <c r="E97" s="14"/>
      <c r="F97" s="14"/>
      <c r="G97" s="14"/>
      <c r="H97" s="14"/>
      <c r="I97" s="14"/>
      <c r="J97" s="14"/>
      <c r="K97" s="14"/>
    </row>
    <row r="98" spans="1:11" ht="20.149999999999999" customHeight="1" x14ac:dyDescent="0.35">
      <c r="A98" s="188"/>
      <c r="B98" s="11"/>
      <c r="C98" s="14"/>
      <c r="D98" s="14"/>
      <c r="E98" s="14"/>
      <c r="F98" s="14"/>
      <c r="G98" s="14"/>
      <c r="H98" s="14"/>
      <c r="I98" s="14"/>
      <c r="J98" s="14"/>
      <c r="K98" s="14"/>
    </row>
    <row r="99" spans="1:11" ht="20.149999999999999" customHeight="1" x14ac:dyDescent="0.35">
      <c r="A99" s="188"/>
      <c r="B99" s="11"/>
      <c r="C99" s="14"/>
      <c r="D99" s="14"/>
      <c r="E99" s="14"/>
      <c r="F99" s="14"/>
      <c r="G99" s="14"/>
      <c r="H99" s="14"/>
      <c r="I99" s="14"/>
      <c r="J99" s="14"/>
      <c r="K99" s="14"/>
    </row>
    <row r="100" spans="1:11" ht="20.149999999999999" customHeight="1" x14ac:dyDescent="0.35">
      <c r="A100" s="188"/>
      <c r="B100" s="11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 ht="20.149999999999999" customHeight="1" x14ac:dyDescent="0.35">
      <c r="A101" s="188"/>
      <c r="B101" s="11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 ht="20.149999999999999" customHeight="1" x14ac:dyDescent="0.35">
      <c r="A102" s="188"/>
      <c r="B102" s="11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ht="20.149999999999999" customHeight="1" x14ac:dyDescent="0.35">
      <c r="A103" s="188"/>
      <c r="B103" s="11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ht="20.149999999999999" customHeight="1" x14ac:dyDescent="0.35">
      <c r="A104" s="188"/>
      <c r="B104" s="11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 ht="20.149999999999999" customHeight="1" x14ac:dyDescent="0.35">
      <c r="A105" s="188"/>
      <c r="B105" s="11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ht="20.149999999999999" customHeight="1" x14ac:dyDescent="0.35">
      <c r="A106" s="188"/>
      <c r="B106" s="11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 ht="20.149999999999999" customHeight="1" x14ac:dyDescent="0.35">
      <c r="A107" s="188"/>
      <c r="B107" s="11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ht="20.149999999999999" customHeight="1" x14ac:dyDescent="0.35">
      <c r="A108" s="188"/>
      <c r="B108" s="11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ht="20.149999999999999" customHeight="1" x14ac:dyDescent="0.35">
      <c r="A109" s="188"/>
      <c r="B109" s="11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ht="20.149999999999999" customHeight="1" x14ac:dyDescent="0.35">
      <c r="A110" s="188"/>
      <c r="B110" s="11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 ht="20.149999999999999" customHeight="1" x14ac:dyDescent="0.35">
      <c r="A111" s="188"/>
      <c r="B111" s="11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ht="20.149999999999999" customHeight="1" x14ac:dyDescent="0.35">
      <c r="A112" s="188"/>
      <c r="B112" s="11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ht="20.149999999999999" customHeight="1" x14ac:dyDescent="0.35">
      <c r="A113" s="188"/>
      <c r="B113" s="11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 ht="20.149999999999999" customHeight="1" x14ac:dyDescent="0.35">
      <c r="A114" s="188"/>
      <c r="B114" s="11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 ht="20.149999999999999" customHeight="1" x14ac:dyDescent="0.35">
      <c r="A115" s="188"/>
      <c r="B115" s="11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 ht="20.149999999999999" customHeight="1" x14ac:dyDescent="0.35">
      <c r="A116" s="188"/>
      <c r="B116" s="11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ht="20.149999999999999" customHeight="1" x14ac:dyDescent="0.35">
      <c r="A117" s="188"/>
      <c r="B117" s="11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ht="20.149999999999999" customHeight="1" x14ac:dyDescent="0.35">
      <c r="A118" s="188"/>
      <c r="B118" s="11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ht="20.149999999999999" customHeight="1" x14ac:dyDescent="0.35">
      <c r="A119" s="188"/>
      <c r="B119" s="11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ht="20.149999999999999" customHeight="1" x14ac:dyDescent="0.35">
      <c r="A120" s="188"/>
      <c r="B120" s="11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 ht="20.149999999999999" customHeight="1" x14ac:dyDescent="0.35">
      <c r="A121" s="188"/>
      <c r="B121" s="11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ht="20.149999999999999" customHeight="1" x14ac:dyDescent="0.35">
      <c r="A122" s="188"/>
      <c r="B122" s="11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 ht="20.149999999999999" customHeight="1" x14ac:dyDescent="0.35">
      <c r="A123" s="188"/>
      <c r="B123" s="11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ht="20.149999999999999" customHeight="1" x14ac:dyDescent="0.35">
      <c r="A124" s="188"/>
      <c r="B124" s="11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ht="20.149999999999999" customHeight="1" x14ac:dyDescent="0.35">
      <c r="A125" s="188"/>
      <c r="B125" s="11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ht="20.149999999999999" customHeight="1" x14ac:dyDescent="0.35">
      <c r="A126" s="188"/>
      <c r="B126" s="11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ht="20.149999999999999" customHeight="1" x14ac:dyDescent="0.35">
      <c r="A127" s="188"/>
      <c r="B127" s="11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 ht="20.149999999999999" customHeight="1" x14ac:dyDescent="0.35">
      <c r="A128" s="188"/>
      <c r="B128" s="11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ht="20.149999999999999" customHeight="1" x14ac:dyDescent="0.35">
      <c r="A129" s="188"/>
      <c r="B129" s="11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ht="20.149999999999999" customHeight="1" x14ac:dyDescent="0.35">
      <c r="A130" s="188"/>
      <c r="B130" s="11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ht="20.149999999999999" customHeight="1" x14ac:dyDescent="0.35">
      <c r="A131" s="188"/>
      <c r="B131" s="11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ht="20.149999999999999" customHeight="1" x14ac:dyDescent="0.35">
      <c r="A132" s="188"/>
      <c r="B132" s="11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ht="20.149999999999999" customHeight="1" x14ac:dyDescent="0.35">
      <c r="A133" s="188"/>
      <c r="B133" s="11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ht="20.149999999999999" customHeight="1" x14ac:dyDescent="0.35">
      <c r="A134" s="188"/>
      <c r="B134" s="11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ht="20.149999999999999" customHeight="1" x14ac:dyDescent="0.35">
      <c r="A135" s="188"/>
      <c r="B135" s="11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ht="20.149999999999999" customHeight="1" x14ac:dyDescent="0.35">
      <c r="A136" s="188"/>
      <c r="B136" s="11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ht="20.149999999999999" customHeight="1" x14ac:dyDescent="0.35">
      <c r="A137" s="188"/>
      <c r="B137" s="11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ht="20.149999999999999" customHeight="1" x14ac:dyDescent="0.35">
      <c r="A138" s="188"/>
      <c r="B138" s="11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ht="20.149999999999999" customHeight="1" x14ac:dyDescent="0.35">
      <c r="A139" s="188"/>
      <c r="B139" s="11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ht="20.149999999999999" customHeight="1" x14ac:dyDescent="0.35">
      <c r="A140" s="188"/>
      <c r="B140" s="11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ht="20.149999999999999" customHeight="1" x14ac:dyDescent="0.35">
      <c r="A141" s="188"/>
      <c r="B141" s="11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ht="20.149999999999999" customHeight="1" x14ac:dyDescent="0.35">
      <c r="A142" s="188"/>
      <c r="B142" s="11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ht="20.149999999999999" customHeight="1" x14ac:dyDescent="0.35">
      <c r="A143" s="188"/>
      <c r="B143" s="11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ht="20.149999999999999" customHeight="1" x14ac:dyDescent="0.35">
      <c r="A144" s="188"/>
      <c r="B144" s="11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 ht="20.149999999999999" customHeight="1" x14ac:dyDescent="0.35">
      <c r="A145" s="188"/>
      <c r="B145" s="11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 ht="20.149999999999999" customHeight="1" x14ac:dyDescent="0.35">
      <c r="A146" s="188"/>
      <c r="B146" s="11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 ht="20.149999999999999" customHeight="1" x14ac:dyDescent="0.35">
      <c r="A147" s="188"/>
      <c r="B147" s="11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 ht="20.149999999999999" customHeight="1" x14ac:dyDescent="0.35">
      <c r="A148" s="188"/>
      <c r="B148" s="11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 ht="20.149999999999999" customHeight="1" x14ac:dyDescent="0.35">
      <c r="A149" s="188"/>
      <c r="B149" s="11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 ht="20.149999999999999" customHeight="1" x14ac:dyDescent="0.35">
      <c r="A150" s="188"/>
      <c r="B150" s="11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 ht="20.149999999999999" customHeight="1" x14ac:dyDescent="0.35">
      <c r="A151" s="188"/>
      <c r="B151" s="11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 ht="20.149999999999999" customHeight="1" x14ac:dyDescent="0.35">
      <c r="A152" s="188"/>
      <c r="B152" s="11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 ht="20.149999999999999" customHeight="1" x14ac:dyDescent="0.35">
      <c r="A153" s="188"/>
      <c r="B153" s="11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ht="20.149999999999999" customHeight="1" x14ac:dyDescent="0.35">
      <c r="A154" s="188"/>
      <c r="B154" s="11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 ht="20.149999999999999" customHeight="1" x14ac:dyDescent="0.35">
      <c r="A155" s="188"/>
      <c r="B155" s="11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ht="20.149999999999999" customHeight="1" x14ac:dyDescent="0.35">
      <c r="A156" s="188"/>
      <c r="B156" s="11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ht="20.149999999999999" customHeight="1" x14ac:dyDescent="0.35">
      <c r="A157" s="188"/>
      <c r="B157" s="11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ht="20.149999999999999" customHeight="1" x14ac:dyDescent="0.35">
      <c r="A158" s="188"/>
      <c r="B158" s="11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ht="20.149999999999999" customHeight="1" x14ac:dyDescent="0.35">
      <c r="A159" s="188"/>
      <c r="B159" s="11"/>
      <c r="C159" s="14"/>
      <c r="D159" s="14"/>
      <c r="E159" s="14"/>
      <c r="F159" s="14"/>
      <c r="G159" s="14"/>
      <c r="H159" s="14"/>
      <c r="I159" s="14"/>
      <c r="J159" s="14"/>
      <c r="K159" s="14"/>
    </row>
  </sheetData>
  <mergeCells count="2">
    <mergeCell ref="A1:B1"/>
    <mergeCell ref="A2:B2"/>
  </mergeCells>
  <pageMargins left="0.6692913385826772" right="0.11811023622047245" top="0.15748031496062992" bottom="0.23622047244094491" header="0.15748031496062992" footer="0.15748031496062992"/>
  <pageSetup paperSize="9" scale="76" fitToWidth="2" fitToHeight="2" orientation="portrait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54"/>
  <sheetViews>
    <sheetView zoomScaleNormal="100" workbookViewId="0">
      <selection activeCell="D15" sqref="D15"/>
    </sheetView>
  </sheetViews>
  <sheetFormatPr defaultRowHeight="20.149999999999999" customHeight="1" x14ac:dyDescent="0.35"/>
  <cols>
    <col min="1" max="1" width="4.453125" style="7" customWidth="1"/>
    <col min="2" max="2" width="74.7265625" customWidth="1"/>
    <col min="3" max="3" width="3.26953125" customWidth="1"/>
    <col min="4" max="4" width="20.26953125" customWidth="1"/>
    <col min="5" max="5" width="3.1796875" customWidth="1"/>
    <col min="6" max="6" width="15.7265625" customWidth="1"/>
    <col min="7" max="7" width="2.26953125" customWidth="1"/>
    <col min="8" max="8" width="11.7265625" customWidth="1"/>
  </cols>
  <sheetData>
    <row r="1" spans="1:8" ht="20.149999999999999" customHeight="1" x14ac:dyDescent="0.35">
      <c r="A1" s="365" t="s">
        <v>245</v>
      </c>
      <c r="B1" s="365"/>
      <c r="C1" s="365"/>
      <c r="D1" s="365"/>
      <c r="E1" s="365"/>
      <c r="F1" s="365"/>
      <c r="G1" s="198"/>
      <c r="H1" s="198"/>
    </row>
    <row r="2" spans="1:8" ht="20.149999999999999" customHeight="1" x14ac:dyDescent="0.35">
      <c r="A2" s="199"/>
      <c r="B2" s="199"/>
      <c r="C2" s="199"/>
      <c r="D2" s="199"/>
      <c r="E2" s="199"/>
      <c r="F2" s="199"/>
      <c r="G2" s="199"/>
      <c r="H2" s="199"/>
    </row>
    <row r="3" spans="1:8" ht="20.149999999999999" customHeight="1" x14ac:dyDescent="0.35">
      <c r="A3" s="366" t="s">
        <v>564</v>
      </c>
      <c r="B3" s="366"/>
      <c r="C3" s="366"/>
      <c r="D3" s="366"/>
      <c r="E3" s="366"/>
      <c r="F3" s="366"/>
      <c r="G3" s="200"/>
      <c r="H3" s="200"/>
    </row>
    <row r="4" spans="1:8" ht="23.25" customHeight="1" x14ac:dyDescent="0.7">
      <c r="A4" s="4"/>
      <c r="B4" s="5"/>
      <c r="C4" s="5"/>
      <c r="D4" s="5"/>
      <c r="F4" s="3"/>
      <c r="H4" s="3"/>
    </row>
    <row r="5" spans="1:8" s="92" customFormat="1" ht="38.25" customHeight="1" x14ac:dyDescent="0.35">
      <c r="A5" s="95"/>
      <c r="B5" s="96" t="s">
        <v>267</v>
      </c>
      <c r="C5" s="5"/>
      <c r="D5" s="197" t="s">
        <v>143</v>
      </c>
      <c r="E5" s="97"/>
      <c r="F5" s="98" t="s">
        <v>268</v>
      </c>
      <c r="G5" s="97"/>
    </row>
    <row r="6" spans="1:8" s="92" customFormat="1" ht="20.25" customHeight="1" x14ac:dyDescent="0.7">
      <c r="A6" s="95"/>
      <c r="B6" s="11"/>
      <c r="C6" s="5"/>
      <c r="D6" s="5"/>
      <c r="F6" s="3"/>
      <c r="H6" s="3"/>
    </row>
    <row r="7" spans="1:8" s="7" customFormat="1" ht="30" customHeight="1" x14ac:dyDescent="0.45">
      <c r="A7" s="6"/>
      <c r="B7" s="96" t="s">
        <v>138</v>
      </c>
      <c r="D7" s="9" t="s">
        <v>567</v>
      </c>
      <c r="F7" s="9" t="s">
        <v>569</v>
      </c>
    </row>
    <row r="8" spans="1:8" ht="20.149999999999999" customHeight="1" x14ac:dyDescent="0.45">
      <c r="A8" s="6"/>
      <c r="B8" s="10"/>
      <c r="C8" s="10"/>
      <c r="D8" s="10"/>
      <c r="F8" s="10"/>
    </row>
    <row r="9" spans="1:8" ht="20.149999999999999" customHeight="1" x14ac:dyDescent="0.45">
      <c r="A9" s="143">
        <v>1</v>
      </c>
      <c r="B9" s="15" t="s">
        <v>151</v>
      </c>
      <c r="D9" s="12"/>
      <c r="F9" s="12"/>
    </row>
    <row r="10" spans="1:8" s="92" customFormat="1" ht="15.75" customHeight="1" x14ac:dyDescent="0.35">
      <c r="A10" s="144"/>
      <c r="B10" s="190" t="s">
        <v>419</v>
      </c>
      <c r="D10" s="40"/>
      <c r="F10" s="40"/>
    </row>
    <row r="11" spans="1:8" s="92" customFormat="1" ht="14.25" customHeight="1" x14ac:dyDescent="0.35">
      <c r="A11" s="144"/>
      <c r="B11" s="142"/>
      <c r="D11" s="40"/>
      <c r="F11" s="40"/>
    </row>
    <row r="12" spans="1:8" ht="22.5" customHeight="1" x14ac:dyDescent="0.45">
      <c r="A12" s="143">
        <f>+A9+1</f>
        <v>2</v>
      </c>
      <c r="B12" s="15" t="s">
        <v>557</v>
      </c>
      <c r="D12" s="12"/>
      <c r="F12" s="12"/>
    </row>
    <row r="13" spans="1:8" ht="20.149999999999999" customHeight="1" x14ac:dyDescent="0.45">
      <c r="A13" s="143"/>
      <c r="B13" s="10" t="s">
        <v>520</v>
      </c>
      <c r="D13" s="92"/>
    </row>
    <row r="14" spans="1:8" s="92" customFormat="1" ht="14.25" customHeight="1" x14ac:dyDescent="0.45">
      <c r="A14" s="143"/>
      <c r="B14" s="10"/>
    </row>
    <row r="15" spans="1:8" ht="20.149999999999999" customHeight="1" x14ac:dyDescent="0.45">
      <c r="A15" s="143">
        <f>+A12+1</f>
        <v>3</v>
      </c>
      <c r="B15" s="10" t="s">
        <v>6</v>
      </c>
      <c r="D15" s="12"/>
      <c r="F15" s="12"/>
    </row>
    <row r="16" spans="1:8" ht="20.149999999999999" customHeight="1" x14ac:dyDescent="0.45">
      <c r="A16" s="143"/>
      <c r="B16" s="6"/>
      <c r="D16" s="92"/>
    </row>
    <row r="17" spans="1:9" s="92" customFormat="1" ht="20.149999999999999" customHeight="1" x14ac:dyDescent="0.45">
      <c r="A17" s="143">
        <f>+A15+1</f>
        <v>4</v>
      </c>
      <c r="B17" s="10" t="s">
        <v>586</v>
      </c>
      <c r="D17" s="12"/>
      <c r="F17" s="12"/>
    </row>
    <row r="18" spans="1:9" s="92" customFormat="1" ht="20.149999999999999" customHeight="1" x14ac:dyDescent="0.45">
      <c r="A18" s="143"/>
      <c r="B18" s="6"/>
    </row>
    <row r="19" spans="1:9" s="92" customFormat="1" ht="20.149999999999999" customHeight="1" x14ac:dyDescent="0.45">
      <c r="A19" s="143">
        <f>+A17+1</f>
        <v>5</v>
      </c>
      <c r="B19" s="10" t="s">
        <v>270</v>
      </c>
      <c r="D19" s="12"/>
      <c r="F19" s="12"/>
    </row>
    <row r="20" spans="1:9" s="92" customFormat="1" ht="20.149999999999999" customHeight="1" x14ac:dyDescent="0.45">
      <c r="A20" s="143"/>
      <c r="B20" s="6"/>
    </row>
    <row r="21" spans="1:9" s="92" customFormat="1" ht="20.149999999999999" customHeight="1" x14ac:dyDescent="0.45">
      <c r="A21" s="143">
        <f>+A19+1</f>
        <v>6</v>
      </c>
      <c r="B21" s="10" t="s">
        <v>7</v>
      </c>
      <c r="C21" s="13"/>
      <c r="D21" s="12"/>
      <c r="F21" s="12"/>
    </row>
    <row r="22" spans="1:9" s="92" customFormat="1" ht="31.5" customHeight="1" x14ac:dyDescent="0.35">
      <c r="A22" s="144"/>
      <c r="B22" s="142" t="s">
        <v>416</v>
      </c>
      <c r="C22" s="13"/>
      <c r="D22" s="14"/>
      <c r="E22" s="13"/>
      <c r="F22" s="14"/>
    </row>
    <row r="23" spans="1:9" s="92" customFormat="1" ht="18.75" customHeight="1" x14ac:dyDescent="0.35">
      <c r="A23" s="144"/>
      <c r="B23" s="142"/>
      <c r="C23" s="13"/>
      <c r="D23" s="14"/>
      <c r="E23" s="13"/>
      <c r="F23" s="14"/>
    </row>
    <row r="24" spans="1:9" s="92" customFormat="1" ht="20.149999999999999" customHeight="1" x14ac:dyDescent="0.45">
      <c r="A24" s="143">
        <f>+A15+1</f>
        <v>4</v>
      </c>
      <c r="B24" s="10" t="s">
        <v>9</v>
      </c>
      <c r="C24" s="13"/>
      <c r="D24" s="12"/>
      <c r="F24" s="12"/>
    </row>
    <row r="25" spans="1:9" ht="36" customHeight="1" x14ac:dyDescent="0.35">
      <c r="A25" s="144"/>
      <c r="B25" s="142" t="s">
        <v>416</v>
      </c>
      <c r="C25" s="14"/>
      <c r="D25" s="14"/>
      <c r="E25" s="14"/>
      <c r="F25" s="14"/>
      <c r="I25" s="31"/>
    </row>
    <row r="26" spans="1:9" s="92" customFormat="1" ht="15.75" customHeight="1" x14ac:dyDescent="0.35">
      <c r="A26" s="144"/>
      <c r="B26" s="142"/>
      <c r="C26" s="14"/>
      <c r="D26" s="14"/>
      <c r="E26" s="14"/>
      <c r="F26" s="14"/>
      <c r="I26" s="31"/>
    </row>
    <row r="27" spans="1:9" s="92" customFormat="1" ht="20.149999999999999" customHeight="1" x14ac:dyDescent="0.45">
      <c r="A27" s="143">
        <f>+A24+1</f>
        <v>5</v>
      </c>
      <c r="B27" s="10" t="s">
        <v>8</v>
      </c>
      <c r="C27" s="14"/>
      <c r="D27" s="12"/>
      <c r="F27" s="12"/>
      <c r="I27" s="31"/>
    </row>
    <row r="28" spans="1:9" s="92" customFormat="1" ht="35.25" customHeight="1" x14ac:dyDescent="0.35">
      <c r="A28" s="144"/>
      <c r="B28" s="142" t="s">
        <v>418</v>
      </c>
      <c r="C28" s="14"/>
      <c r="I28" s="31"/>
    </row>
    <row r="29" spans="1:9" s="92" customFormat="1" ht="18.75" customHeight="1" x14ac:dyDescent="0.35">
      <c r="A29" s="144"/>
      <c r="B29" s="142"/>
    </row>
    <row r="30" spans="1:9" s="92" customFormat="1" ht="20.149999999999999" customHeight="1" x14ac:dyDescent="0.45">
      <c r="A30" s="143">
        <f>+A27+1</f>
        <v>6</v>
      </c>
      <c r="B30" s="10" t="s">
        <v>249</v>
      </c>
      <c r="D30" s="12"/>
      <c r="F30" s="12"/>
    </row>
    <row r="31" spans="1:9" s="92" customFormat="1" ht="20.149999999999999" customHeight="1" x14ac:dyDescent="0.35">
      <c r="A31" s="143"/>
      <c r="B31" s="190" t="s">
        <v>420</v>
      </c>
    </row>
    <row r="32" spans="1:9" s="92" customFormat="1" ht="14.25" customHeight="1" x14ac:dyDescent="0.35">
      <c r="A32" s="143"/>
      <c r="B32" s="142"/>
    </row>
    <row r="33" spans="1:6" ht="24" customHeight="1" x14ac:dyDescent="0.45">
      <c r="A33" s="143">
        <f>+A30+1</f>
        <v>7</v>
      </c>
      <c r="B33" s="10" t="s">
        <v>269</v>
      </c>
      <c r="D33" s="12"/>
      <c r="F33" s="12"/>
    </row>
    <row r="34" spans="1:6" ht="14.25" customHeight="1" x14ac:dyDescent="0.35">
      <c r="A34" s="143"/>
      <c r="D34" s="92"/>
    </row>
    <row r="35" spans="1:6" ht="27" customHeight="1" x14ac:dyDescent="0.35">
      <c r="A35" s="143">
        <f>+A33+1</f>
        <v>8</v>
      </c>
      <c r="B35" s="191" t="s">
        <v>244</v>
      </c>
      <c r="D35" s="12"/>
      <c r="F35" s="12"/>
    </row>
    <row r="36" spans="1:6" s="92" customFormat="1" ht="20.149999999999999" customHeight="1" x14ac:dyDescent="0.35">
      <c r="A36" s="143"/>
      <c r="B36" s="192"/>
    </row>
    <row r="37" spans="1:6" ht="23.25" customHeight="1" x14ac:dyDescent="0.35">
      <c r="A37" s="143">
        <f>+A35+1</f>
        <v>9</v>
      </c>
      <c r="B37" s="191" t="s">
        <v>521</v>
      </c>
      <c r="D37" s="12"/>
      <c r="E37" s="92"/>
      <c r="F37" s="12"/>
    </row>
    <row r="38" spans="1:6" s="92" customFormat="1" ht="20.149999999999999" customHeight="1" x14ac:dyDescent="0.35">
      <c r="A38" s="143"/>
      <c r="B38" s="191"/>
    </row>
    <row r="39" spans="1:6" ht="27" customHeight="1" x14ac:dyDescent="0.35">
      <c r="A39" s="143">
        <f>+A37+1</f>
        <v>10</v>
      </c>
      <c r="B39" s="193" t="s">
        <v>251</v>
      </c>
      <c r="D39" s="12"/>
      <c r="F39" s="12"/>
    </row>
    <row r="40" spans="1:6" s="92" customFormat="1" ht="18.5" x14ac:dyDescent="0.35">
      <c r="A40" s="143"/>
      <c r="B40" s="193"/>
    </row>
    <row r="41" spans="1:6" ht="41.25" customHeight="1" x14ac:dyDescent="0.35">
      <c r="A41" s="143">
        <f>+A39+1</f>
        <v>11</v>
      </c>
      <c r="B41" s="193" t="s">
        <v>415</v>
      </c>
      <c r="D41" s="12"/>
      <c r="F41" s="12"/>
    </row>
    <row r="42" spans="1:6" ht="20.149999999999999" customHeight="1" x14ac:dyDescent="0.35">
      <c r="A42" s="143"/>
      <c r="B42" s="194"/>
      <c r="D42" s="92"/>
    </row>
    <row r="43" spans="1:6" ht="24.75" customHeight="1" x14ac:dyDescent="0.35">
      <c r="A43" s="143">
        <f>+A41+1</f>
        <v>12</v>
      </c>
      <c r="B43" s="193" t="s">
        <v>566</v>
      </c>
      <c r="D43" s="12"/>
      <c r="E43" s="92"/>
      <c r="F43" s="12"/>
    </row>
    <row r="44" spans="1:6" ht="20.149999999999999" customHeight="1" x14ac:dyDescent="0.45">
      <c r="A44" s="6"/>
      <c r="B44" s="194"/>
      <c r="D44" s="71" t="s">
        <v>568</v>
      </c>
      <c r="F44" s="71" t="s">
        <v>523</v>
      </c>
    </row>
    <row r="45" spans="1:6" ht="20.149999999999999" customHeight="1" x14ac:dyDescent="0.35">
      <c r="A45" s="143">
        <f>+A43+1</f>
        <v>13</v>
      </c>
      <c r="B45" s="193" t="s">
        <v>522</v>
      </c>
      <c r="C45" s="92"/>
      <c r="D45" s="12"/>
      <c r="E45" s="92"/>
      <c r="F45" s="12"/>
    </row>
    <row r="46" spans="1:6" ht="20.149999999999999" customHeight="1" x14ac:dyDescent="0.45">
      <c r="A46" s="6"/>
      <c r="B46" s="194"/>
      <c r="D46" s="71" t="s">
        <v>568</v>
      </c>
      <c r="F46" s="71" t="s">
        <v>523</v>
      </c>
    </row>
    <row r="47" spans="1:6" ht="20.149999999999999" customHeight="1" x14ac:dyDescent="0.35">
      <c r="A47" s="143">
        <f>+A45+1</f>
        <v>14</v>
      </c>
      <c r="B47" s="193" t="s">
        <v>524</v>
      </c>
      <c r="C47" s="92"/>
      <c r="D47" s="12"/>
      <c r="E47" s="92"/>
      <c r="F47" s="12"/>
    </row>
    <row r="48" spans="1:6" ht="20.149999999999999" customHeight="1" x14ac:dyDescent="0.45">
      <c r="A48" s="6"/>
      <c r="B48" s="194"/>
      <c r="D48" s="71" t="s">
        <v>568</v>
      </c>
      <c r="F48" s="71" t="s">
        <v>523</v>
      </c>
    </row>
    <row r="49" spans="1:6" ht="20.149999999999999" customHeight="1" x14ac:dyDescent="0.35">
      <c r="A49" s="143">
        <f>+A47+1</f>
        <v>15</v>
      </c>
      <c r="B49" s="195" t="s">
        <v>562</v>
      </c>
      <c r="C49" s="92"/>
      <c r="D49" s="12"/>
      <c r="E49" s="92"/>
      <c r="F49" s="12"/>
    </row>
    <row r="50" spans="1:6" ht="20.149999999999999" customHeight="1" x14ac:dyDescent="0.45">
      <c r="A50" s="6"/>
      <c r="B50" s="194"/>
      <c r="C50" s="92"/>
      <c r="D50" s="71" t="s">
        <v>568</v>
      </c>
      <c r="E50" s="92"/>
      <c r="F50" s="71" t="s">
        <v>523</v>
      </c>
    </row>
    <row r="51" spans="1:6" ht="20.149999999999999" customHeight="1" x14ac:dyDescent="0.35">
      <c r="A51" s="143">
        <f>+A49+1</f>
        <v>16</v>
      </c>
      <c r="B51" s="196" t="s">
        <v>563</v>
      </c>
      <c r="C51" s="92"/>
      <c r="D51" s="12"/>
      <c r="E51" s="92"/>
      <c r="F51" s="12"/>
    </row>
    <row r="52" spans="1:6" ht="20.149999999999999" customHeight="1" x14ac:dyDescent="0.35">
      <c r="D52" s="92"/>
    </row>
    <row r="53" spans="1:6" ht="20.149999999999999" customHeight="1" x14ac:dyDescent="0.35">
      <c r="D53" s="92"/>
    </row>
    <row r="54" spans="1:6" ht="20.149999999999999" customHeight="1" x14ac:dyDescent="0.35">
      <c r="D54" s="92"/>
    </row>
  </sheetData>
  <mergeCells count="2">
    <mergeCell ref="A1:F1"/>
    <mergeCell ref="A3:F3"/>
  </mergeCells>
  <pageMargins left="0.15748031496062992" right="0.11811023622047245" top="0.19685039370078741" bottom="3.937007874015748E-2" header="0.15748031496062992" footer="0.15748031496062992"/>
  <pageSetup scale="7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36"/>
  <sheetViews>
    <sheetView tabSelected="1" zoomScaleNormal="100" workbookViewId="0">
      <pane ySplit="3" topLeftCell="A4" activePane="bottomLeft" state="frozen"/>
      <selection pane="bottomLeft" activeCell="E6" sqref="E6"/>
    </sheetView>
  </sheetViews>
  <sheetFormatPr defaultColWidth="9.1796875" defaultRowHeight="30" customHeight="1" x14ac:dyDescent="0.35"/>
  <cols>
    <col min="1" max="1" width="34.453125" style="194" customWidth="1"/>
    <col min="2" max="2" width="5.81640625" style="194" customWidth="1"/>
    <col min="3" max="4" width="9.1796875" style="152"/>
    <col min="5" max="5" width="10.453125" style="152" customWidth="1"/>
    <col min="6" max="7" width="10.453125" style="240" customWidth="1"/>
    <col min="8" max="8" width="14.26953125" style="239" customWidth="1"/>
    <col min="9" max="9" width="9" style="194" customWidth="1"/>
    <col min="10" max="10" width="11.1796875" style="235" customWidth="1"/>
    <col min="11" max="12" width="9.1796875" style="194"/>
    <col min="13" max="13" width="17.7265625" style="194" customWidth="1"/>
    <col min="14" max="14" width="11.54296875" style="194" customWidth="1"/>
    <col min="15" max="16384" width="9.1796875" style="194"/>
  </cols>
  <sheetData>
    <row r="1" spans="1:14" ht="30" customHeight="1" thickBot="1" x14ac:dyDescent="0.4">
      <c r="A1" s="234" t="s">
        <v>178</v>
      </c>
      <c r="B1" s="369"/>
      <c r="C1" s="369"/>
      <c r="D1" s="369"/>
      <c r="E1" s="369"/>
      <c r="F1" s="369"/>
      <c r="G1" s="369"/>
      <c r="H1" s="369"/>
    </row>
    <row r="2" spans="1:14" ht="30" customHeight="1" thickBot="1" x14ac:dyDescent="0.4">
      <c r="A2" s="370" t="s">
        <v>130</v>
      </c>
      <c r="B2" s="371"/>
      <c r="C2" s="371"/>
      <c r="D2" s="371"/>
      <c r="E2" s="371"/>
      <c r="F2" s="371"/>
      <c r="G2" s="371"/>
      <c r="H2" s="372"/>
    </row>
    <row r="3" spans="1:14" ht="30" customHeight="1" thickBot="1" x14ac:dyDescent="0.4">
      <c r="A3" s="373" t="s">
        <v>129</v>
      </c>
      <c r="B3" s="374"/>
      <c r="C3" s="374"/>
      <c r="D3" s="375"/>
      <c r="E3" s="179" t="s">
        <v>532</v>
      </c>
      <c r="F3" s="233"/>
      <c r="G3" s="174"/>
      <c r="H3" s="175"/>
    </row>
    <row r="4" spans="1:14" ht="30" customHeight="1" x14ac:dyDescent="0.35">
      <c r="A4" s="376" t="s">
        <v>128</v>
      </c>
      <c r="B4" s="377"/>
      <c r="C4" s="377"/>
      <c r="D4" s="378"/>
      <c r="E4" s="177">
        <f>+F4</f>
        <v>2018</v>
      </c>
      <c r="F4" s="177">
        <f>+'9.Balance Sheet'!B5</f>
        <v>2018</v>
      </c>
      <c r="G4" s="177">
        <f>+'9.Balance Sheet'!C5</f>
        <v>2019</v>
      </c>
      <c r="H4" s="177">
        <f>+'9.Balance Sheet'!D5</f>
        <v>2020</v>
      </c>
    </row>
    <row r="5" spans="1:14" ht="30" customHeight="1" x14ac:dyDescent="0.35">
      <c r="A5" s="376"/>
      <c r="B5" s="377"/>
      <c r="C5" s="377"/>
      <c r="D5" s="378"/>
      <c r="E5" s="178" t="s">
        <v>616</v>
      </c>
      <c r="F5" s="176" t="s">
        <v>533</v>
      </c>
      <c r="G5" s="93">
        <v>0.05</v>
      </c>
      <c r="H5" s="93">
        <f>+G5</f>
        <v>0.05</v>
      </c>
    </row>
    <row r="6" spans="1:14" ht="30" customHeight="1" x14ac:dyDescent="0.35">
      <c r="A6" s="368" t="s">
        <v>127</v>
      </c>
      <c r="B6" s="368"/>
      <c r="C6" s="368"/>
      <c r="D6" s="368"/>
      <c r="E6" s="94">
        <v>0</v>
      </c>
      <c r="F6" s="236">
        <f>+E6*12</f>
        <v>0</v>
      </c>
      <c r="G6" s="94">
        <f>+F6*$G$5</f>
        <v>0</v>
      </c>
      <c r="H6" s="94">
        <f>+G6*$H$5</f>
        <v>0</v>
      </c>
      <c r="N6" s="235"/>
    </row>
    <row r="7" spans="1:14" ht="30" customHeight="1" x14ac:dyDescent="0.35">
      <c r="A7" s="368" t="s">
        <v>126</v>
      </c>
      <c r="B7" s="368"/>
      <c r="C7" s="368"/>
      <c r="D7" s="368"/>
      <c r="E7" s="94"/>
      <c r="F7" s="236">
        <f t="shared" ref="F7:F21" si="0">+E7*12</f>
        <v>0</v>
      </c>
      <c r="G7" s="94">
        <f>+F7*$G$5+F7</f>
        <v>0</v>
      </c>
      <c r="H7" s="94">
        <f>+G7*$H$5+G7</f>
        <v>0</v>
      </c>
      <c r="N7" s="235"/>
    </row>
    <row r="8" spans="1:14" ht="30" customHeight="1" x14ac:dyDescent="0.35">
      <c r="A8" s="368" t="s">
        <v>125</v>
      </c>
      <c r="B8" s="368"/>
      <c r="C8" s="368"/>
      <c r="D8" s="368"/>
      <c r="E8" s="94"/>
      <c r="F8" s="236">
        <f t="shared" si="0"/>
        <v>0</v>
      </c>
      <c r="G8" s="94">
        <f t="shared" ref="G8:G21" si="1">+F8*$G$5+F8</f>
        <v>0</v>
      </c>
      <c r="H8" s="94">
        <f t="shared" ref="H8:H21" si="2">+G8*$H$5+G8</f>
        <v>0</v>
      </c>
      <c r="N8" s="235"/>
    </row>
    <row r="9" spans="1:14" ht="30" customHeight="1" x14ac:dyDescent="0.35">
      <c r="A9" s="368" t="s">
        <v>124</v>
      </c>
      <c r="B9" s="368"/>
      <c r="C9" s="368"/>
      <c r="D9" s="368"/>
      <c r="E9" s="94"/>
      <c r="F9" s="236">
        <f t="shared" si="0"/>
        <v>0</v>
      </c>
      <c r="G9" s="94">
        <f t="shared" si="1"/>
        <v>0</v>
      </c>
      <c r="H9" s="94">
        <f t="shared" si="2"/>
        <v>0</v>
      </c>
      <c r="N9" s="235"/>
    </row>
    <row r="10" spans="1:14" ht="30" customHeight="1" x14ac:dyDescent="0.35">
      <c r="A10" s="368" t="s">
        <v>123</v>
      </c>
      <c r="B10" s="368"/>
      <c r="C10" s="368"/>
      <c r="D10" s="368"/>
      <c r="E10" s="94"/>
      <c r="F10" s="236">
        <f t="shared" si="0"/>
        <v>0</v>
      </c>
      <c r="G10" s="94">
        <f t="shared" si="1"/>
        <v>0</v>
      </c>
      <c r="H10" s="94">
        <f t="shared" si="2"/>
        <v>0</v>
      </c>
      <c r="N10" s="235"/>
    </row>
    <row r="11" spans="1:14" ht="30" customHeight="1" x14ac:dyDescent="0.35">
      <c r="A11" s="368" t="s">
        <v>122</v>
      </c>
      <c r="B11" s="368"/>
      <c r="C11" s="368"/>
      <c r="D11" s="368"/>
      <c r="E11" s="94"/>
      <c r="F11" s="236">
        <f t="shared" si="0"/>
        <v>0</v>
      </c>
      <c r="G11" s="94">
        <f t="shared" si="1"/>
        <v>0</v>
      </c>
      <c r="H11" s="94">
        <f t="shared" si="2"/>
        <v>0</v>
      </c>
      <c r="N11" s="235"/>
    </row>
    <row r="12" spans="1:14" ht="30" customHeight="1" x14ac:dyDescent="0.35">
      <c r="A12" s="368" t="s">
        <v>121</v>
      </c>
      <c r="B12" s="368"/>
      <c r="C12" s="368"/>
      <c r="D12" s="368"/>
      <c r="E12" s="94"/>
      <c r="F12" s="236">
        <f t="shared" si="0"/>
        <v>0</v>
      </c>
      <c r="G12" s="94">
        <f t="shared" si="1"/>
        <v>0</v>
      </c>
      <c r="H12" s="94">
        <f t="shared" si="2"/>
        <v>0</v>
      </c>
      <c r="N12" s="235"/>
    </row>
    <row r="13" spans="1:14" ht="30" customHeight="1" x14ac:dyDescent="0.35">
      <c r="A13" s="368" t="s">
        <v>120</v>
      </c>
      <c r="B13" s="368"/>
      <c r="C13" s="368"/>
      <c r="D13" s="368"/>
      <c r="E13" s="94"/>
      <c r="F13" s="236">
        <f t="shared" si="0"/>
        <v>0</v>
      </c>
      <c r="G13" s="94">
        <f t="shared" si="1"/>
        <v>0</v>
      </c>
      <c r="H13" s="94">
        <f t="shared" si="2"/>
        <v>0</v>
      </c>
    </row>
    <row r="14" spans="1:14" ht="30" customHeight="1" x14ac:dyDescent="0.35">
      <c r="A14" s="368" t="s">
        <v>119</v>
      </c>
      <c r="B14" s="368"/>
      <c r="C14" s="368"/>
      <c r="D14" s="368"/>
      <c r="E14" s="94"/>
      <c r="F14" s="236">
        <f t="shared" si="0"/>
        <v>0</v>
      </c>
      <c r="G14" s="94">
        <f t="shared" si="1"/>
        <v>0</v>
      </c>
      <c r="H14" s="94">
        <f t="shared" si="2"/>
        <v>0</v>
      </c>
    </row>
    <row r="15" spans="1:14" ht="30" customHeight="1" x14ac:dyDescent="0.35">
      <c r="A15" s="368" t="s">
        <v>118</v>
      </c>
      <c r="B15" s="368"/>
      <c r="C15" s="368"/>
      <c r="D15" s="368"/>
      <c r="E15" s="94"/>
      <c r="F15" s="236">
        <f t="shared" si="0"/>
        <v>0</v>
      </c>
      <c r="G15" s="94">
        <f t="shared" si="1"/>
        <v>0</v>
      </c>
      <c r="H15" s="94">
        <f t="shared" si="2"/>
        <v>0</v>
      </c>
    </row>
    <row r="16" spans="1:14" ht="30" customHeight="1" x14ac:dyDescent="0.35">
      <c r="A16" s="368" t="s">
        <v>117</v>
      </c>
      <c r="B16" s="368"/>
      <c r="C16" s="368"/>
      <c r="D16" s="368"/>
      <c r="E16" s="94"/>
      <c r="F16" s="236">
        <f t="shared" si="0"/>
        <v>0</v>
      </c>
      <c r="G16" s="94">
        <f t="shared" si="1"/>
        <v>0</v>
      </c>
      <c r="H16" s="94">
        <f t="shared" si="2"/>
        <v>0</v>
      </c>
    </row>
    <row r="17" spans="1:14" ht="30" customHeight="1" x14ac:dyDescent="0.35">
      <c r="A17" s="368" t="s">
        <v>116</v>
      </c>
      <c r="B17" s="368"/>
      <c r="C17" s="368"/>
      <c r="D17" s="368"/>
      <c r="E17" s="94"/>
      <c r="F17" s="236"/>
      <c r="G17" s="94"/>
      <c r="H17" s="94">
        <f t="shared" si="2"/>
        <v>0</v>
      </c>
    </row>
    <row r="18" spans="1:14" ht="30" customHeight="1" x14ac:dyDescent="0.35">
      <c r="A18" s="368" t="s">
        <v>115</v>
      </c>
      <c r="B18" s="368"/>
      <c r="C18" s="368"/>
      <c r="D18" s="368"/>
      <c r="E18" s="94"/>
      <c r="F18" s="236">
        <f t="shared" si="0"/>
        <v>0</v>
      </c>
      <c r="G18" s="94">
        <f t="shared" si="1"/>
        <v>0</v>
      </c>
      <c r="H18" s="94">
        <f t="shared" si="2"/>
        <v>0</v>
      </c>
    </row>
    <row r="19" spans="1:14" ht="30" customHeight="1" x14ac:dyDescent="0.35">
      <c r="A19" s="368" t="s">
        <v>114</v>
      </c>
      <c r="B19" s="368"/>
      <c r="C19" s="368"/>
      <c r="D19" s="368"/>
      <c r="E19" s="94"/>
      <c r="F19" s="236">
        <f t="shared" si="0"/>
        <v>0</v>
      </c>
      <c r="G19" s="94">
        <f t="shared" si="1"/>
        <v>0</v>
      </c>
      <c r="H19" s="94">
        <f t="shared" si="2"/>
        <v>0</v>
      </c>
    </row>
    <row r="20" spans="1:14" ht="30" customHeight="1" x14ac:dyDescent="0.35">
      <c r="A20" s="368" t="s">
        <v>113</v>
      </c>
      <c r="B20" s="368"/>
      <c r="C20" s="368"/>
      <c r="D20" s="368"/>
      <c r="E20" s="94"/>
      <c r="F20" s="94"/>
      <c r="G20" s="94"/>
      <c r="H20" s="94"/>
    </row>
    <row r="21" spans="1:14" ht="30" customHeight="1" x14ac:dyDescent="0.35">
      <c r="A21" s="368" t="s">
        <v>112</v>
      </c>
      <c r="B21" s="368"/>
      <c r="C21" s="368"/>
      <c r="D21" s="368"/>
      <c r="E21" s="73"/>
      <c r="F21" s="236">
        <f t="shared" si="0"/>
        <v>0</v>
      </c>
      <c r="G21" s="94">
        <f t="shared" si="1"/>
        <v>0</v>
      </c>
      <c r="H21" s="94">
        <f t="shared" si="2"/>
        <v>0</v>
      </c>
    </row>
    <row r="22" spans="1:14" ht="30" customHeight="1" x14ac:dyDescent="0.35">
      <c r="A22" s="367" t="s">
        <v>111</v>
      </c>
      <c r="B22" s="367"/>
      <c r="C22" s="367"/>
      <c r="D22" s="367"/>
      <c r="E22" s="72">
        <f>SUM(E5:E21)</f>
        <v>0</v>
      </c>
      <c r="F22" s="72">
        <f t="shared" ref="F22" si="3">SUM(F6:F21)</f>
        <v>0</v>
      </c>
      <c r="G22" s="72">
        <f>SUM(G6:G21)</f>
        <v>0</v>
      </c>
      <c r="H22" s="72">
        <f>SUM(H6:H21)</f>
        <v>0</v>
      </c>
    </row>
    <row r="23" spans="1:14" ht="30" customHeight="1" x14ac:dyDescent="0.35">
      <c r="A23" s="152"/>
      <c r="B23" s="152"/>
      <c r="E23" s="194"/>
      <c r="F23" s="237"/>
      <c r="G23" s="238" t="e">
        <f>+G22/F22-1</f>
        <v>#DIV/0!</v>
      </c>
      <c r="H23" s="238" t="e">
        <f>+H22/G22-1</f>
        <v>#DIV/0!</v>
      </c>
    </row>
    <row r="24" spans="1:14" s="152" customFormat="1" ht="30" customHeight="1" x14ac:dyDescent="0.35">
      <c r="E24" s="194"/>
      <c r="F24" s="237"/>
      <c r="G24" s="237"/>
      <c r="H24" s="239"/>
      <c r="I24" s="194"/>
      <c r="J24" s="239"/>
      <c r="M24" s="194"/>
      <c r="N24" s="194"/>
    </row>
    <row r="25" spans="1:14" s="152" customFormat="1" ht="30" customHeight="1" x14ac:dyDescent="0.35">
      <c r="E25" s="194"/>
      <c r="F25" s="237"/>
      <c r="G25" s="237"/>
      <c r="H25" s="239"/>
      <c r="I25" s="194"/>
      <c r="J25" s="239"/>
    </row>
    <row r="26" spans="1:14" s="152" customFormat="1" ht="30" customHeight="1" x14ac:dyDescent="0.35">
      <c r="E26" s="194"/>
      <c r="F26" s="237"/>
      <c r="G26" s="237"/>
      <c r="H26" s="239"/>
      <c r="I26" s="194"/>
      <c r="J26" s="239"/>
    </row>
    <row r="27" spans="1:14" s="152" customFormat="1" ht="30" customHeight="1" x14ac:dyDescent="0.35">
      <c r="E27" s="194"/>
      <c r="F27" s="237"/>
      <c r="G27" s="237"/>
      <c r="H27" s="239"/>
      <c r="I27" s="194"/>
      <c r="J27" s="239"/>
    </row>
    <row r="28" spans="1:14" s="152" customFormat="1" ht="30" customHeight="1" x14ac:dyDescent="0.35">
      <c r="F28" s="240"/>
      <c r="G28" s="240"/>
      <c r="H28" s="239"/>
      <c r="I28" s="194"/>
      <c r="J28" s="239"/>
    </row>
    <row r="29" spans="1:14" s="152" customFormat="1" ht="30" customHeight="1" x14ac:dyDescent="0.35">
      <c r="F29" s="240"/>
      <c r="G29" s="240"/>
      <c r="H29" s="239"/>
      <c r="I29" s="194"/>
      <c r="J29" s="239"/>
    </row>
    <row r="30" spans="1:14" s="152" customFormat="1" ht="30" customHeight="1" x14ac:dyDescent="0.35">
      <c r="F30" s="240"/>
      <c r="G30" s="240"/>
      <c r="H30" s="239"/>
      <c r="I30" s="194"/>
      <c r="J30" s="239"/>
    </row>
    <row r="31" spans="1:14" s="152" customFormat="1" ht="30" customHeight="1" x14ac:dyDescent="0.35">
      <c r="F31" s="240"/>
      <c r="G31" s="240"/>
      <c r="H31" s="239"/>
      <c r="I31" s="194"/>
      <c r="J31" s="239"/>
    </row>
    <row r="32" spans="1:14" s="152" customFormat="1" ht="30" customHeight="1" x14ac:dyDescent="0.35">
      <c r="F32" s="240"/>
      <c r="G32" s="240"/>
      <c r="H32" s="239"/>
      <c r="I32" s="194"/>
      <c r="J32" s="239"/>
    </row>
    <row r="33" spans="6:14" s="152" customFormat="1" ht="30" customHeight="1" x14ac:dyDescent="0.35">
      <c r="F33" s="240"/>
      <c r="G33" s="240"/>
      <c r="H33" s="239"/>
      <c r="I33" s="194"/>
      <c r="J33" s="239"/>
    </row>
    <row r="34" spans="6:14" s="152" customFormat="1" ht="30" customHeight="1" x14ac:dyDescent="0.35">
      <c r="F34" s="240"/>
      <c r="G34" s="240"/>
      <c r="H34" s="239"/>
      <c r="I34" s="194"/>
      <c r="J34" s="239"/>
    </row>
    <row r="35" spans="6:14" s="152" customFormat="1" ht="30" customHeight="1" x14ac:dyDescent="0.35">
      <c r="F35" s="240"/>
      <c r="G35" s="240"/>
      <c r="H35" s="239"/>
      <c r="I35" s="194"/>
      <c r="J35" s="239"/>
    </row>
    <row r="36" spans="6:14" ht="30" customHeight="1" x14ac:dyDescent="0.35">
      <c r="M36" s="152"/>
      <c r="N36" s="152"/>
    </row>
  </sheetData>
  <mergeCells count="22">
    <mergeCell ref="B1:H1"/>
    <mergeCell ref="A21:D21"/>
    <mergeCell ref="A13:D13"/>
    <mergeCell ref="A14:D14"/>
    <mergeCell ref="A15:D15"/>
    <mergeCell ref="A9:D9"/>
    <mergeCell ref="A10:D10"/>
    <mergeCell ref="A11:D11"/>
    <mergeCell ref="A12:D12"/>
    <mergeCell ref="A2:H2"/>
    <mergeCell ref="A3:D3"/>
    <mergeCell ref="A6:D6"/>
    <mergeCell ref="A7:D7"/>
    <mergeCell ref="A8:D8"/>
    <mergeCell ref="A4:D4"/>
    <mergeCell ref="A5:D5"/>
    <mergeCell ref="A22:D22"/>
    <mergeCell ref="A16:D16"/>
    <mergeCell ref="A17:D17"/>
    <mergeCell ref="A18:D18"/>
    <mergeCell ref="A19:D19"/>
    <mergeCell ref="A20:D20"/>
  </mergeCells>
  <pageMargins left="1.2" right="0.45" top="0.75" bottom="0.75" header="0.3" footer="0.3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43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C42" sqref="C42"/>
    </sheetView>
  </sheetViews>
  <sheetFormatPr defaultColWidth="9.1796875" defaultRowHeight="20.149999999999999" customHeight="1" x14ac:dyDescent="0.35"/>
  <cols>
    <col min="1" max="1" width="37.7265625" style="194" bestFit="1" customWidth="1"/>
    <col min="2" max="2" width="13.7265625" style="152" customWidth="1"/>
    <col min="3" max="3" width="12.54296875" style="152" customWidth="1"/>
    <col min="4" max="4" width="11.54296875" style="152" customWidth="1"/>
    <col min="5" max="5" width="13.26953125" style="152" customWidth="1"/>
    <col min="6" max="6" width="13.26953125" style="239" customWidth="1"/>
    <col min="7" max="7" width="11.7265625" style="152" customWidth="1"/>
    <col min="8" max="8" width="23.1796875" style="239" customWidth="1"/>
    <col min="9" max="9" width="16" style="239" customWidth="1"/>
    <col min="10" max="14" width="14" style="152" customWidth="1"/>
    <col min="15" max="15" width="9.1796875" style="152"/>
    <col min="16" max="16" width="10.453125" style="152" customWidth="1"/>
    <col min="17" max="17" width="14.26953125" style="152" customWidth="1"/>
    <col min="18" max="16384" width="9.1796875" style="194"/>
  </cols>
  <sheetData>
    <row r="1" spans="1:18" ht="30.75" customHeight="1" thickBot="1" x14ac:dyDescent="0.4">
      <c r="A1" s="234" t="str">
        <f>+'9.Balance Sheet'!A1:E13</f>
        <v xml:space="preserve">Name with ITS No </v>
      </c>
      <c r="B1" s="379">
        <f>+'7.Personal Expenses'!B1:H1</f>
        <v>0</v>
      </c>
      <c r="C1" s="379"/>
      <c r="D1" s="379"/>
      <c r="E1" s="379"/>
      <c r="F1" s="379"/>
      <c r="G1" s="379"/>
    </row>
    <row r="2" spans="1:18" ht="20.149999999999999" customHeight="1" thickBot="1" x14ac:dyDescent="0.4">
      <c r="A2" s="380" t="s">
        <v>170</v>
      </c>
      <c r="B2" s="381"/>
      <c r="C2" s="381"/>
      <c r="D2" s="381"/>
      <c r="E2" s="381"/>
      <c r="F2" s="381"/>
      <c r="G2" s="382"/>
      <c r="H2" s="280"/>
      <c r="I2" s="280"/>
      <c r="J2" s="242"/>
      <c r="K2" s="242"/>
      <c r="L2" s="242"/>
      <c r="M2" s="242"/>
      <c r="N2" s="242"/>
      <c r="O2" s="242"/>
      <c r="P2" s="242"/>
      <c r="Q2" s="242"/>
      <c r="R2" s="242"/>
    </row>
    <row r="3" spans="1:18" ht="20.149999999999999" customHeight="1" thickBot="1" x14ac:dyDescent="0.4">
      <c r="A3" s="281"/>
      <c r="B3" s="282"/>
      <c r="C3" s="282"/>
      <c r="D3" s="282"/>
      <c r="E3" s="282"/>
      <c r="F3" s="280"/>
      <c r="G3" s="244"/>
      <c r="H3" s="280"/>
      <c r="I3" s="280"/>
      <c r="J3" s="242"/>
      <c r="K3" s="242"/>
      <c r="L3" s="242"/>
      <c r="M3" s="242"/>
      <c r="N3" s="242"/>
      <c r="O3" s="242"/>
      <c r="P3" s="242"/>
      <c r="Q3" s="242"/>
      <c r="R3" s="242"/>
    </row>
    <row r="4" spans="1:18" ht="20.149999999999999" customHeight="1" x14ac:dyDescent="0.35">
      <c r="A4" s="283"/>
      <c r="B4" s="387" t="s">
        <v>169</v>
      </c>
      <c r="C4" s="388"/>
      <c r="D4" s="388"/>
      <c r="E4" s="388"/>
      <c r="F4" s="284"/>
      <c r="G4" s="246"/>
    </row>
    <row r="5" spans="1:18" ht="20.149999999999999" customHeight="1" thickBot="1" x14ac:dyDescent="0.4">
      <c r="A5" s="285"/>
      <c r="B5" s="389">
        <f>+'9.Balance Sheet'!B5</f>
        <v>2018</v>
      </c>
      <c r="C5" s="390"/>
      <c r="D5" s="390">
        <f>+'9.Balance Sheet'!C5</f>
        <v>2019</v>
      </c>
      <c r="E5" s="390"/>
      <c r="F5" s="286">
        <f>+'9.Balance Sheet'!D5</f>
        <v>2020</v>
      </c>
      <c r="G5" s="287" t="s">
        <v>158</v>
      </c>
    </row>
    <row r="6" spans="1:18" ht="20.149999999999999" customHeight="1" thickBot="1" x14ac:dyDescent="0.4">
      <c r="A6" s="285"/>
      <c r="B6" s="288" t="s">
        <v>168</v>
      </c>
      <c r="C6" s="289" t="s">
        <v>167</v>
      </c>
      <c r="D6" s="289" t="s">
        <v>168</v>
      </c>
      <c r="E6" s="289" t="s">
        <v>167</v>
      </c>
      <c r="F6" s="290" t="s">
        <v>167</v>
      </c>
      <c r="G6" s="287" t="s">
        <v>157</v>
      </c>
      <c r="H6" s="385" t="s">
        <v>166</v>
      </c>
      <c r="I6" s="386"/>
    </row>
    <row r="7" spans="1:18" ht="20.149999999999999" customHeight="1" thickBot="1" x14ac:dyDescent="0.4">
      <c r="A7" s="291"/>
      <c r="B7" s="383" t="s">
        <v>534</v>
      </c>
      <c r="C7" s="384"/>
      <c r="D7" s="292">
        <v>0.1</v>
      </c>
      <c r="E7" s="292">
        <f>IFERROR(E8/C8-1,0)</f>
        <v>0</v>
      </c>
      <c r="F7" s="292">
        <v>0.25</v>
      </c>
      <c r="G7" s="293"/>
      <c r="H7" s="294" t="s">
        <v>165</v>
      </c>
      <c r="I7" s="295"/>
    </row>
    <row r="8" spans="1:18" ht="20.149999999999999" customHeight="1" x14ac:dyDescent="0.35">
      <c r="A8" s="296" t="s">
        <v>101</v>
      </c>
      <c r="B8" s="297"/>
      <c r="C8" s="298">
        <f>+B8*12</f>
        <v>0</v>
      </c>
      <c r="D8" s="298">
        <f>+B8*D7+B8</f>
        <v>0</v>
      </c>
      <c r="E8" s="298">
        <f>+D8*12</f>
        <v>0</v>
      </c>
      <c r="F8" s="298">
        <f>+E8*F7+E8</f>
        <v>0</v>
      </c>
      <c r="G8" s="299">
        <f t="shared" ref="G8:G36" si="0">IFERROR((F8-E8)/E8,0)</f>
        <v>0</v>
      </c>
      <c r="H8" s="294" t="s">
        <v>164</v>
      </c>
      <c r="I8" s="295"/>
      <c r="J8" s="300"/>
    </row>
    <row r="9" spans="1:18" ht="20.149999999999999" customHeight="1" x14ac:dyDescent="0.35">
      <c r="A9" s="301"/>
      <c r="B9" s="258"/>
      <c r="C9" s="267"/>
      <c r="D9" s="267"/>
      <c r="E9" s="267"/>
      <c r="F9" s="267"/>
      <c r="G9" s="259">
        <f t="shared" si="0"/>
        <v>0</v>
      </c>
      <c r="H9" s="294" t="s">
        <v>163</v>
      </c>
      <c r="I9" s="295">
        <f>+I7*I8</f>
        <v>0</v>
      </c>
      <c r="J9" s="240">
        <f>+I9*0.045</f>
        <v>0</v>
      </c>
      <c r="K9" s="300"/>
    </row>
    <row r="10" spans="1:18" ht="20.149999999999999" customHeight="1" x14ac:dyDescent="0.35">
      <c r="A10" s="302" t="s">
        <v>97</v>
      </c>
      <c r="B10" s="303"/>
      <c r="C10" s="267"/>
      <c r="D10" s="267"/>
      <c r="E10" s="267"/>
      <c r="F10" s="267"/>
      <c r="G10" s="259">
        <f t="shared" si="0"/>
        <v>0</v>
      </c>
      <c r="H10" s="294" t="s">
        <v>162</v>
      </c>
      <c r="I10" s="295">
        <v>0</v>
      </c>
    </row>
    <row r="11" spans="1:18" s="307" customFormat="1" ht="20.149999999999999" customHeight="1" x14ac:dyDescent="0.35">
      <c r="A11" s="304" t="s">
        <v>100</v>
      </c>
      <c r="B11" s="305"/>
      <c r="C11" s="305"/>
      <c r="D11" s="267"/>
      <c r="E11" s="267"/>
      <c r="F11" s="267"/>
      <c r="G11" s="259">
        <f t="shared" si="0"/>
        <v>0</v>
      </c>
      <c r="H11" s="294" t="s">
        <v>161</v>
      </c>
      <c r="I11" s="306">
        <f>+I10+I9</f>
        <v>0</v>
      </c>
    </row>
    <row r="12" spans="1:18" ht="20.149999999999999" customHeight="1" thickBot="1" x14ac:dyDescent="0.4">
      <c r="A12" s="301" t="s">
        <v>99</v>
      </c>
      <c r="B12" s="308"/>
      <c r="C12" s="267"/>
      <c r="D12" s="267"/>
      <c r="E12" s="267"/>
      <c r="F12" s="267"/>
      <c r="G12" s="259">
        <f t="shared" si="0"/>
        <v>0</v>
      </c>
      <c r="H12" s="309" t="s">
        <v>160</v>
      </c>
      <c r="I12" s="310"/>
    </row>
    <row r="13" spans="1:18" ht="20.149999999999999" customHeight="1" x14ac:dyDescent="0.35">
      <c r="A13" s="301" t="s">
        <v>98</v>
      </c>
      <c r="B13" s="303"/>
      <c r="C13" s="267">
        <v>0</v>
      </c>
      <c r="D13" s="267"/>
      <c r="E13" s="267">
        <v>0</v>
      </c>
      <c r="F13" s="267"/>
      <c r="G13" s="259">
        <f t="shared" si="0"/>
        <v>0</v>
      </c>
    </row>
    <row r="14" spans="1:18" ht="20.149999999999999" customHeight="1" x14ac:dyDescent="0.35">
      <c r="A14" s="311" t="s">
        <v>97</v>
      </c>
      <c r="B14" s="258">
        <f>+B8-B15</f>
        <v>0</v>
      </c>
      <c r="C14" s="267">
        <f>+C8-C15</f>
        <v>0</v>
      </c>
      <c r="D14" s="267">
        <f>+D8-D15</f>
        <v>0</v>
      </c>
      <c r="E14" s="267">
        <f>+E8-E15</f>
        <v>0</v>
      </c>
      <c r="F14" s="267">
        <f>+F8-F15</f>
        <v>0</v>
      </c>
      <c r="G14" s="259">
        <f t="shared" si="0"/>
        <v>0</v>
      </c>
    </row>
    <row r="15" spans="1:18" ht="20.149999999999999" customHeight="1" x14ac:dyDescent="0.35">
      <c r="A15" s="311" t="s">
        <v>96</v>
      </c>
      <c r="B15" s="258">
        <f>+B16*B8</f>
        <v>0</v>
      </c>
      <c r="C15" s="267">
        <f>+C8*C16</f>
        <v>0</v>
      </c>
      <c r="D15" s="267">
        <f t="shared" ref="D15:F15" si="1">+D8*D16</f>
        <v>0</v>
      </c>
      <c r="E15" s="267">
        <f t="shared" si="1"/>
        <v>0</v>
      </c>
      <c r="F15" s="267">
        <f t="shared" si="1"/>
        <v>0</v>
      </c>
      <c r="G15" s="259">
        <f t="shared" si="0"/>
        <v>0</v>
      </c>
      <c r="I15" s="312"/>
      <c r="J15" s="313"/>
    </row>
    <row r="16" spans="1:18" ht="20.149999999999999" customHeight="1" x14ac:dyDescent="0.35">
      <c r="A16" s="311" t="s">
        <v>95</v>
      </c>
      <c r="B16" s="314">
        <v>0.1</v>
      </c>
      <c r="C16" s="315">
        <v>0.11</v>
      </c>
      <c r="D16" s="315">
        <f>+C16</f>
        <v>0.11</v>
      </c>
      <c r="E16" s="315">
        <f>+D16</f>
        <v>0.11</v>
      </c>
      <c r="F16" s="315">
        <f>+E16</f>
        <v>0.11</v>
      </c>
      <c r="G16" s="259">
        <f t="shared" si="0"/>
        <v>0</v>
      </c>
      <c r="I16" s="312"/>
      <c r="J16" s="313"/>
    </row>
    <row r="17" spans="1:11" ht="20.149999999999999" customHeight="1" x14ac:dyDescent="0.35">
      <c r="A17" s="301"/>
      <c r="B17" s="303"/>
      <c r="C17" s="267"/>
      <c r="D17" s="267"/>
      <c r="E17" s="267"/>
      <c r="F17" s="267"/>
      <c r="G17" s="259">
        <f t="shared" si="0"/>
        <v>0</v>
      </c>
      <c r="I17" s="312"/>
      <c r="J17" s="313"/>
    </row>
    <row r="18" spans="1:11" ht="20.149999999999999" customHeight="1" x14ac:dyDescent="0.35">
      <c r="A18" s="302" t="s">
        <v>94</v>
      </c>
      <c r="B18" s="303"/>
      <c r="C18" s="267"/>
      <c r="D18" s="267"/>
      <c r="E18" s="267"/>
      <c r="F18" s="267"/>
      <c r="G18" s="259">
        <f t="shared" si="0"/>
        <v>0</v>
      </c>
      <c r="I18" s="312"/>
      <c r="J18" s="313"/>
    </row>
    <row r="19" spans="1:11" ht="20.149999999999999" customHeight="1" x14ac:dyDescent="0.35">
      <c r="A19" s="301" t="s">
        <v>614</v>
      </c>
      <c r="B19" s="303"/>
      <c r="C19" s="267">
        <f>+B19*12</f>
        <v>0</v>
      </c>
      <c r="D19" s="267"/>
      <c r="E19" s="267">
        <f>+C19*E7+C19</f>
        <v>0</v>
      </c>
      <c r="F19" s="267">
        <f>+E19*F7+E19</f>
        <v>0</v>
      </c>
      <c r="G19" s="259">
        <f t="shared" si="0"/>
        <v>0</v>
      </c>
      <c r="I19" s="312"/>
      <c r="J19" s="312"/>
    </row>
    <row r="20" spans="1:11" ht="20.149999999999999" customHeight="1" x14ac:dyDescent="0.35">
      <c r="A20" s="316" t="s">
        <v>615</v>
      </c>
      <c r="B20" s="303"/>
      <c r="C20" s="267">
        <f>+B20*12</f>
        <v>0</v>
      </c>
      <c r="D20" s="267"/>
      <c r="E20" s="267">
        <f>+C20*E7+C20</f>
        <v>0</v>
      </c>
      <c r="F20" s="267">
        <f>+E20*F7+E20</f>
        <v>0</v>
      </c>
      <c r="G20" s="259">
        <f t="shared" si="0"/>
        <v>0</v>
      </c>
      <c r="K20" s="300"/>
    </row>
    <row r="21" spans="1:11" ht="20.149999999999999" customHeight="1" x14ac:dyDescent="0.35">
      <c r="A21" s="301" t="s">
        <v>610</v>
      </c>
      <c r="B21" s="303"/>
      <c r="C21" s="267"/>
      <c r="D21" s="267"/>
      <c r="E21" s="267"/>
      <c r="F21" s="267"/>
      <c r="G21" s="259">
        <f t="shared" si="0"/>
        <v>0</v>
      </c>
      <c r="J21" s="239"/>
      <c r="K21" s="300"/>
    </row>
    <row r="22" spans="1:11" ht="20.149999999999999" customHeight="1" x14ac:dyDescent="0.35">
      <c r="A22" s="301" t="s">
        <v>93</v>
      </c>
      <c r="B22" s="303">
        <v>0</v>
      </c>
      <c r="C22" s="267">
        <f>+B22*12</f>
        <v>0</v>
      </c>
      <c r="D22" s="267">
        <f>(B22)+B22*$D$7</f>
        <v>0</v>
      </c>
      <c r="E22" s="267">
        <f t="shared" ref="E22:E23" si="2">+C22*1.1</f>
        <v>0</v>
      </c>
      <c r="F22" s="267">
        <f t="shared" ref="F22:F23" si="3">+E22*1.1</f>
        <v>0</v>
      </c>
      <c r="G22" s="259">
        <f t="shared" si="0"/>
        <v>0</v>
      </c>
      <c r="I22" s="312"/>
      <c r="J22" s="312"/>
      <c r="K22" s="300"/>
    </row>
    <row r="23" spans="1:11" ht="20.149999999999999" customHeight="1" x14ac:dyDescent="0.35">
      <c r="A23" s="301" t="s">
        <v>92</v>
      </c>
      <c r="B23" s="258"/>
      <c r="C23" s="267">
        <f>+B23*12</f>
        <v>0</v>
      </c>
      <c r="D23" s="267"/>
      <c r="E23" s="267">
        <f t="shared" si="2"/>
        <v>0</v>
      </c>
      <c r="F23" s="267">
        <f t="shared" si="3"/>
        <v>0</v>
      </c>
      <c r="G23" s="259">
        <f t="shared" si="0"/>
        <v>0</v>
      </c>
      <c r="J23" s="239"/>
      <c r="K23" s="300"/>
    </row>
    <row r="24" spans="1:11" ht="20.149999999999999" customHeight="1" x14ac:dyDescent="0.35">
      <c r="A24" s="311" t="s">
        <v>91</v>
      </c>
      <c r="B24" s="258">
        <f>SUM(B19:B23)</f>
        <v>0</v>
      </c>
      <c r="C24" s="267">
        <f>SUM(C19:C23)</f>
        <v>0</v>
      </c>
      <c r="D24" s="267">
        <f>SUM(D19:D23)</f>
        <v>0</v>
      </c>
      <c r="E24" s="267">
        <f>SUM(E19:E23)</f>
        <v>0</v>
      </c>
      <c r="F24" s="267">
        <f>SUM(F19:F23)</f>
        <v>0</v>
      </c>
      <c r="G24" s="259">
        <f t="shared" si="0"/>
        <v>0</v>
      </c>
      <c r="J24" s="239"/>
      <c r="K24" s="300"/>
    </row>
    <row r="25" spans="1:11" ht="20.149999999999999" customHeight="1" x14ac:dyDescent="0.35">
      <c r="A25" s="311"/>
      <c r="B25" s="303"/>
      <c r="C25" s="267"/>
      <c r="D25" s="267"/>
      <c r="E25" s="267"/>
      <c r="F25" s="267"/>
      <c r="G25" s="259">
        <f t="shared" si="0"/>
        <v>0</v>
      </c>
      <c r="J25" s="239"/>
      <c r="K25" s="300"/>
    </row>
    <row r="26" spans="1:11" ht="20.149999999999999" customHeight="1" x14ac:dyDescent="0.35">
      <c r="A26" s="302" t="s">
        <v>90</v>
      </c>
      <c r="B26" s="303"/>
      <c r="C26" s="267"/>
      <c r="D26" s="267"/>
      <c r="E26" s="267"/>
      <c r="F26" s="267"/>
      <c r="G26" s="259">
        <f t="shared" si="0"/>
        <v>0</v>
      </c>
      <c r="J26" s="239"/>
      <c r="K26" s="300"/>
    </row>
    <row r="27" spans="1:11" ht="20.149999999999999" customHeight="1" x14ac:dyDescent="0.35">
      <c r="A27" s="301" t="s">
        <v>89</v>
      </c>
      <c r="B27" s="303">
        <v>0</v>
      </c>
      <c r="C27" s="267">
        <f>+B27*12</f>
        <v>0</v>
      </c>
      <c r="D27" s="267">
        <f>(B27)+B27*$D$7</f>
        <v>0</v>
      </c>
      <c r="E27" s="267">
        <f>+D27*12</f>
        <v>0</v>
      </c>
      <c r="F27" s="267">
        <f>+E27*$F$7+E27</f>
        <v>0</v>
      </c>
      <c r="G27" s="259">
        <f t="shared" si="0"/>
        <v>0</v>
      </c>
      <c r="I27" s="317"/>
      <c r="J27" s="317"/>
      <c r="K27" s="317"/>
    </row>
    <row r="28" spans="1:11" ht="20.149999999999999" customHeight="1" x14ac:dyDescent="0.35">
      <c r="A28" s="316" t="s">
        <v>88</v>
      </c>
      <c r="B28" s="303">
        <v>0</v>
      </c>
      <c r="C28" s="267">
        <f>+B28*12</f>
        <v>0</v>
      </c>
      <c r="D28" s="267">
        <f>(B28)+B28*$D$7</f>
        <v>0</v>
      </c>
      <c r="E28" s="267">
        <f>+D28*12</f>
        <v>0</v>
      </c>
      <c r="F28" s="267">
        <f>+E28*$F$7+E28</f>
        <v>0</v>
      </c>
      <c r="G28" s="259">
        <f t="shared" si="0"/>
        <v>0</v>
      </c>
    </row>
    <row r="29" spans="1:11" ht="20.149999999999999" customHeight="1" x14ac:dyDescent="0.35">
      <c r="A29" s="301" t="s">
        <v>519</v>
      </c>
      <c r="B29" s="303"/>
      <c r="C29" s="267">
        <f>+B29*12</f>
        <v>0</v>
      </c>
      <c r="D29" s="267"/>
      <c r="E29" s="267">
        <f>+D29*12</f>
        <v>0</v>
      </c>
      <c r="F29" s="267">
        <f>+E29*$F$7+E29</f>
        <v>0</v>
      </c>
      <c r="G29" s="259">
        <f t="shared" si="0"/>
        <v>0</v>
      </c>
    </row>
    <row r="30" spans="1:11" ht="20.149999999999999" customHeight="1" x14ac:dyDescent="0.35">
      <c r="A30" s="311" t="s">
        <v>87</v>
      </c>
      <c r="B30" s="258">
        <f>SUM(B27:B29)</f>
        <v>0</v>
      </c>
      <c r="C30" s="258">
        <f>SUM(C27:C29)</f>
        <v>0</v>
      </c>
      <c r="D30" s="258">
        <f>SUM(D27:D29)</f>
        <v>0</v>
      </c>
      <c r="E30" s="258">
        <f>SUM(E27:E29)</f>
        <v>0</v>
      </c>
      <c r="F30" s="258">
        <f>SUM(F27:F29)</f>
        <v>0</v>
      </c>
      <c r="G30" s="259">
        <f t="shared" si="0"/>
        <v>0</v>
      </c>
    </row>
    <row r="31" spans="1:11" ht="20.149999999999999" customHeight="1" x14ac:dyDescent="0.35">
      <c r="A31" s="311"/>
      <c r="B31" s="303"/>
      <c r="C31" s="267"/>
      <c r="D31" s="267"/>
      <c r="E31" s="267"/>
      <c r="F31" s="267"/>
      <c r="G31" s="259">
        <f t="shared" si="0"/>
        <v>0</v>
      </c>
    </row>
    <row r="32" spans="1:11" ht="20.149999999999999" customHeight="1" x14ac:dyDescent="0.35">
      <c r="A32" s="311" t="s">
        <v>86</v>
      </c>
      <c r="B32" s="318">
        <f>+B24+B30</f>
        <v>0</v>
      </c>
      <c r="C32" s="319">
        <f>+C24+C30</f>
        <v>0</v>
      </c>
      <c r="D32" s="319">
        <f>+D24+D30</f>
        <v>0</v>
      </c>
      <c r="E32" s="319">
        <f>+E24+E30</f>
        <v>0</v>
      </c>
      <c r="F32" s="319">
        <f>+F24+F30</f>
        <v>0</v>
      </c>
      <c r="G32" s="259">
        <f t="shared" si="0"/>
        <v>0</v>
      </c>
    </row>
    <row r="33" spans="1:18" ht="20.149999999999999" customHeight="1" x14ac:dyDescent="0.35">
      <c r="A33" s="301"/>
      <c r="B33" s="303"/>
      <c r="C33" s="267"/>
      <c r="D33" s="267"/>
      <c r="E33" s="267"/>
      <c r="F33" s="267"/>
      <c r="G33" s="259">
        <f t="shared" si="0"/>
        <v>0</v>
      </c>
    </row>
    <row r="34" spans="1:18" ht="20.149999999999999" customHeight="1" x14ac:dyDescent="0.35">
      <c r="A34" s="311" t="s">
        <v>85</v>
      </c>
      <c r="B34" s="318">
        <f>+B15-B32</f>
        <v>0</v>
      </c>
      <c r="C34" s="319">
        <f>+C15-C32</f>
        <v>0</v>
      </c>
      <c r="D34" s="319">
        <f>+D15-D32</f>
        <v>0</v>
      </c>
      <c r="E34" s="319">
        <f>+E15-E32</f>
        <v>0</v>
      </c>
      <c r="F34" s="319">
        <f>+F15-F32</f>
        <v>0</v>
      </c>
      <c r="G34" s="259">
        <f t="shared" si="0"/>
        <v>0</v>
      </c>
    </row>
    <row r="35" spans="1:18" ht="20.149999999999999" customHeight="1" x14ac:dyDescent="0.35">
      <c r="A35" s="301"/>
      <c r="B35" s="303"/>
      <c r="C35" s="267"/>
      <c r="D35" s="267"/>
      <c r="E35" s="267"/>
      <c r="F35" s="267"/>
      <c r="G35" s="259">
        <f t="shared" si="0"/>
        <v>0</v>
      </c>
    </row>
    <row r="36" spans="1:18" ht="20.149999999999999" customHeight="1" x14ac:dyDescent="0.35">
      <c r="A36" s="301" t="s">
        <v>611</v>
      </c>
      <c r="B36" s="258"/>
      <c r="C36" s="267"/>
      <c r="D36" s="267"/>
      <c r="E36" s="267"/>
      <c r="F36" s="267"/>
      <c r="G36" s="259">
        <f t="shared" si="0"/>
        <v>0</v>
      </c>
    </row>
    <row r="37" spans="1:18" ht="20.149999999999999" customHeight="1" thickBot="1" x14ac:dyDescent="0.4">
      <c r="A37" s="320" t="s">
        <v>253</v>
      </c>
      <c r="B37" s="321">
        <f>+B34-B36</f>
        <v>0</v>
      </c>
      <c r="C37" s="321">
        <f>+C34-C36</f>
        <v>0</v>
      </c>
      <c r="D37" s="321">
        <f>+D34-D36</f>
        <v>0</v>
      </c>
      <c r="E37" s="321">
        <f>+E34-E36</f>
        <v>0</v>
      </c>
      <c r="F37" s="321">
        <f>+F34-F36</f>
        <v>0</v>
      </c>
      <c r="G37" s="259"/>
    </row>
    <row r="38" spans="1:18" ht="20.149999999999999" customHeight="1" x14ac:dyDescent="0.35">
      <c r="A38" s="311" t="s">
        <v>84</v>
      </c>
      <c r="B38" s="314">
        <f>IFERROR(+B37/B8,0)</f>
        <v>0</v>
      </c>
      <c r="C38" s="315">
        <f>IFERROR(+C37/C8,0)</f>
        <v>0</v>
      </c>
      <c r="D38" s="315">
        <f>IFERROR(+D34/D8,0)</f>
        <v>0</v>
      </c>
      <c r="E38" s="315">
        <f>IFERROR(+E37/E8,0)</f>
        <v>0</v>
      </c>
      <c r="F38" s="315">
        <f>IFERROR(+F37/F8,0)</f>
        <v>0</v>
      </c>
      <c r="G38" s="259">
        <f>IFERROR((F38-E38)/E38,0)</f>
        <v>0</v>
      </c>
    </row>
    <row r="39" spans="1:18" ht="20.149999999999999" customHeight="1" x14ac:dyDescent="0.35">
      <c r="A39" s="301" t="s">
        <v>612</v>
      </c>
      <c r="B39" s="258"/>
      <c r="C39" s="258">
        <f>+B39*12</f>
        <v>0</v>
      </c>
      <c r="D39" s="267"/>
      <c r="E39" s="267">
        <f>+C39</f>
        <v>0</v>
      </c>
      <c r="F39" s="267">
        <f>+E39</f>
        <v>0</v>
      </c>
      <c r="G39" s="259"/>
    </row>
    <row r="40" spans="1:18" ht="20.149999999999999" customHeight="1" x14ac:dyDescent="0.35">
      <c r="A40" s="311" t="s">
        <v>254</v>
      </c>
      <c r="B40" s="258">
        <f t="shared" ref="B40:C40" si="4">+B37+B39</f>
        <v>0</v>
      </c>
      <c r="C40" s="258">
        <f t="shared" si="4"/>
        <v>0</v>
      </c>
      <c r="D40" s="258">
        <f>+D37+D39</f>
        <v>0</v>
      </c>
      <c r="E40" s="258">
        <f>+E37+E39</f>
        <v>0</v>
      </c>
      <c r="F40" s="258">
        <f>+F37+F39</f>
        <v>0</v>
      </c>
      <c r="G40" s="259">
        <f>IFERROR((F40-E40)/E40,0)</f>
        <v>0</v>
      </c>
      <c r="H40" s="239">
        <f>+H34</f>
        <v>0</v>
      </c>
    </row>
    <row r="41" spans="1:18" ht="20.149999999999999" customHeight="1" thickBot="1" x14ac:dyDescent="0.4">
      <c r="A41" s="322" t="s">
        <v>83</v>
      </c>
      <c r="B41" s="323">
        <f>IFERROR(+B40/B8,0)</f>
        <v>0</v>
      </c>
      <c r="C41" s="324">
        <f>IFERROR(+C40/C8,0)</f>
        <v>0</v>
      </c>
      <c r="D41" s="324">
        <f>IFERROR(+D40/D8,0)</f>
        <v>0</v>
      </c>
      <c r="E41" s="324">
        <f>IFERROR(+E40/E8,0)</f>
        <v>0</v>
      </c>
      <c r="F41" s="324">
        <f>IFERROR(+F40/F8,0)</f>
        <v>0</v>
      </c>
      <c r="G41" s="325"/>
    </row>
    <row r="42" spans="1:18" ht="20.149999999999999" customHeight="1" thickBot="1" x14ac:dyDescent="0.4">
      <c r="A42" s="326" t="s">
        <v>544</v>
      </c>
      <c r="B42" s="327"/>
      <c r="C42" s="236">
        <f>+'7.Personal Expenses'!F22</f>
        <v>0</v>
      </c>
      <c r="D42" s="327"/>
      <c r="E42" s="236">
        <f>+'7.Personal Expenses'!G22</f>
        <v>0</v>
      </c>
      <c r="F42" s="236">
        <f>+'7.Personal Expenses'!H22</f>
        <v>0</v>
      </c>
      <c r="Q42" s="328"/>
      <c r="R42" s="329"/>
    </row>
    <row r="43" spans="1:18" ht="20.149999999999999" customHeight="1" x14ac:dyDescent="0.35">
      <c r="A43" s="330" t="s">
        <v>547</v>
      </c>
      <c r="B43" s="327"/>
      <c r="C43" s="331">
        <f>+C40-C42</f>
        <v>0</v>
      </c>
      <c r="D43" s="327"/>
      <c r="E43" s="331">
        <f t="shared" ref="E43:F43" si="5">+E40-E42</f>
        <v>0</v>
      </c>
      <c r="F43" s="331">
        <f t="shared" si="5"/>
        <v>0</v>
      </c>
    </row>
  </sheetData>
  <mergeCells count="7">
    <mergeCell ref="B1:G1"/>
    <mergeCell ref="A2:G2"/>
    <mergeCell ref="B7:C7"/>
    <mergeCell ref="H6:I6"/>
    <mergeCell ref="B4:E4"/>
    <mergeCell ref="B5:C5"/>
    <mergeCell ref="D5:E5"/>
  </mergeCells>
  <pageMargins left="0.82480315000000004" right="0.43307086614173201" top="0.74803149606299202" bottom="0.74803149606299202" header="0.31496062992126" footer="0.31496062992126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Indxex</vt:lpstr>
      <vt:lpstr>1.How to Apply</vt:lpstr>
      <vt:lpstr>2.Purposes of QH</vt:lpstr>
      <vt:lpstr>3.Contact Persons</vt:lpstr>
      <vt:lpstr>4.Documents Purpose wise</vt:lpstr>
      <vt:lpstr>5.QH Check List Master</vt:lpstr>
      <vt:lpstr>6. Guarantor Guideline</vt:lpstr>
      <vt:lpstr>7.Personal Expenses</vt:lpstr>
      <vt:lpstr>8.Income Satement</vt:lpstr>
      <vt:lpstr>9.Balance Sheet</vt:lpstr>
      <vt:lpstr>10.Cash Flow (Auto)</vt:lpstr>
      <vt:lpstr>11.Husain Scheme Araz Form</vt:lpstr>
      <vt:lpstr>12.Evaluation form</vt:lpstr>
      <vt:lpstr>13.Miqaat </vt:lpstr>
      <vt:lpstr>'4.Documents Purpose wise'!Print_Area</vt:lpstr>
      <vt:lpstr>'5.QH Check List Master'!Print_Area</vt:lpstr>
      <vt:lpstr>'12.Evaluation form'!Print_Titles</vt:lpstr>
      <vt:lpstr>'4.Documents Purpose wise'!Print_Titles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Burhanuddin RajabAli Jasdenwala</dc:creator>
  <cp:lastModifiedBy>Burhanuddin RajabAli Jasdenwala</cp:lastModifiedBy>
  <cp:lastPrinted>2019-04-27T07:57:42Z</cp:lastPrinted>
  <dcterms:created xsi:type="dcterms:W3CDTF">2017-02-14T12:02:24Z</dcterms:created>
  <dcterms:modified xsi:type="dcterms:W3CDTF">2019-11-10T16:18:01Z</dcterms:modified>
</cp:coreProperties>
</file>