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Final - Copy\"/>
    </mc:Choice>
  </mc:AlternateContent>
  <xr:revisionPtr revIDLastSave="0" documentId="13_ncr:1_{D7DA0C7F-A3F6-40BF-9F61-7286DEA1E8AF}" xr6:coauthVersionLast="47" xr6:coauthVersionMax="47" xr10:uidLastSave="{00000000-0000-0000-0000-000000000000}"/>
  <bookViews>
    <workbookView xWindow="-110" yWindow="-110" windowWidth="19420" windowHeight="10300" tabRatio="605" xr2:uid="{00000000-000D-0000-FFFF-FFFF00000000}"/>
  </bookViews>
  <sheets>
    <sheet name="Criteria" sheetId="8" r:id="rId1"/>
    <sheet name="Visualization With Dates(9)" sheetId="7" r:id="rId2"/>
    <sheet name="9" sheetId="4" r:id="rId3"/>
    <sheet name="Visualization With ID's(1 to 8)" sheetId="5" r:id="rId4"/>
    <sheet name="1 TO 8" sheetId="2" r:id="rId5"/>
    <sheet name="dailyActivity_merged" sheetId="1" r:id="rId6"/>
  </sheets>
  <definedNames>
    <definedName name="_xlnm._FilterDatabase" localSheetId="4" hidden="1">'1 TO 8'!$A$1:$J$34</definedName>
    <definedName name="_xlnm._FilterDatabase" localSheetId="2" hidden="1">'9'!$A$1:$J$32</definedName>
    <definedName name="Active_Minutes">'1 TO 8'!$H:$J</definedName>
    <definedName name="Calories_Burned">'1 TO 8'!$G:$G</definedName>
    <definedName name="Count_Of_IDS">'1 TO 8'!$B:$B</definedName>
    <definedName name="eight_8">'Visualization With ID''s(1 to 8)'!$A$1,'Visualization With ID''s(1 to 8)'!$BS$1,'Visualization With ID''s(1 to 8)'!$CC$1,'Visualization With ID''s(1 to 8)'!$CL$1</definedName>
    <definedName name="five_8">'Visualization With ID''s(1 to 8)'!$AQ$1</definedName>
    <definedName name="four_8">'Visualization With ID''s(1 to 8)'!$AG$1</definedName>
    <definedName name="IDS">'1 TO 8'!$A:$A</definedName>
    <definedName name="Levels">'1 TO 8'!$E:$E</definedName>
    <definedName name="Mean_Distance">'1 TO 8'!$D:$D</definedName>
    <definedName name="one_8">'Visualization With ID''s(1 to 8)'!$E$1</definedName>
    <definedName name="seven_8">'Visualization With ID''s(1 to 8)'!$BJ$1</definedName>
    <definedName name="six_8">'Visualization With ID''s(1 to 8)'!$AZ$1</definedName>
    <definedName name="Status_User">'1 TO 8'!$C:$C</definedName>
    <definedName name="three_8">'Visualization With ID''s(1 to 8)'!$X$1</definedName>
    <definedName name="Total_Step">'1 TO 8'!$F:$F</definedName>
    <definedName name="two_8">'Visualization With ID''s(1 to 8)'!$O$1</definedName>
  </definedNames>
  <calcPr calcId="191029"/>
</workbook>
</file>

<file path=xl/calcChain.xml><?xml version="1.0" encoding="utf-8"?>
<calcChain xmlns="http://schemas.openxmlformats.org/spreadsheetml/2006/main">
  <c r="F2" i="4" l="1"/>
  <c r="D2" i="4"/>
  <c r="B2" i="4"/>
  <c r="B2" i="2" l="1"/>
  <c r="C2" i="2" s="1"/>
  <c r="F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D13" i="4"/>
  <c r="E13" i="4" s="1"/>
  <c r="D14" i="4"/>
  <c r="E14" i="4" s="1"/>
  <c r="D15" i="4"/>
  <c r="E15" i="4" s="1"/>
  <c r="D16" i="4"/>
  <c r="E16" i="4" s="1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E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B11" i="4"/>
  <c r="C11" i="4" s="1"/>
  <c r="B12" i="4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C2" i="4"/>
  <c r="E25" i="4"/>
  <c r="E17" i="4"/>
  <c r="E12" i="4"/>
  <c r="C12" i="4"/>
  <c r="C10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2" i="2"/>
  <c r="E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L4" i="2" l="1"/>
  <c r="L7" i="2"/>
  <c r="N8" i="4"/>
  <c r="M8" i="4"/>
  <c r="L8" i="4"/>
  <c r="N4" i="2"/>
  <c r="N4" i="4"/>
  <c r="M7" i="2"/>
  <c r="N7" i="2"/>
  <c r="M4" i="2"/>
  <c r="L4" i="4"/>
  <c r="M4" i="4"/>
</calcChain>
</file>

<file path=xl/sharedStrings.xml><?xml version="1.0" encoding="utf-8"?>
<sst xmlns="http://schemas.openxmlformats.org/spreadsheetml/2006/main" count="707" uniqueCount="93">
  <si>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</si>
  <si>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</si>
  <si>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</si>
  <si>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</si>
  <si>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</si>
  <si>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</si>
  <si>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</si>
  <si>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</si>
  <si>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</si>
  <si>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</si>
  <si>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</si>
  <si>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</si>
  <si>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</si>
  <si>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</si>
  <si>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</si>
  <si>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</si>
  <si>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</si>
  <si>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</si>
  <si>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</si>
  <si>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</si>
  <si>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</si>
  <si>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</si>
  <si>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</si>
  <si>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</si>
  <si>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</si>
  <si>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</si>
  <si>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</si>
  <si>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</si>
  <si>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</si>
  <si>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</si>
  <si>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</si>
  <si>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</si>
  <si>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ID's</t>
  </si>
  <si>
    <t>Status User</t>
  </si>
  <si>
    <t>Mean Distance</t>
  </si>
  <si>
    <t>Calories Burned</t>
  </si>
  <si>
    <t>Active User</t>
  </si>
  <si>
    <t>Moderate User</t>
  </si>
  <si>
    <t>Light User</t>
  </si>
  <si>
    <t>Beginner</t>
  </si>
  <si>
    <t>Intermediate</t>
  </si>
  <si>
    <t>Pro</t>
  </si>
  <si>
    <t>Dates</t>
  </si>
  <si>
    <t>Count Of ID'S</t>
  </si>
  <si>
    <t>Levels</t>
  </si>
  <si>
    <t>Total Step</t>
  </si>
  <si>
    <t>Count Of ID's</t>
  </si>
  <si>
    <t>Question - 01</t>
  </si>
  <si>
    <t>Question - 02</t>
  </si>
  <si>
    <t>Question - 03</t>
  </si>
  <si>
    <t>Question - 04</t>
  </si>
  <si>
    <t>Question - 05</t>
  </si>
  <si>
    <t>Question - 6</t>
  </si>
  <si>
    <t>Question - 7</t>
  </si>
  <si>
    <t>Question - 8</t>
  </si>
  <si>
    <t>Question - 06</t>
  </si>
  <si>
    <t>Question - 07</t>
  </si>
  <si>
    <t>Question - 08</t>
  </si>
  <si>
    <t xml:space="preserve">  Q1 - First use the daily activity data and find the unique id of all the users?</t>
  </si>
  <si>
    <t xml:space="preserve">  Q2 -  Then find the number of days they use their fitness tracker?</t>
  </si>
  <si>
    <t xml:space="preserve">  Q5 - Use this mean distance to group each user into Pro, Intermediate and
           beginner? (set criteria by yourself)</t>
  </si>
  <si>
    <t xml:space="preserve">   Q6 - Then find out the total steps traveled by each user?</t>
  </si>
  <si>
    <t xml:space="preserve">   Q7 - Then find out the calories burned by each user?</t>
  </si>
  <si>
    <t xml:space="preserve">  Q3 - Use this data to group all the users into Active(&gt;20), moderate(&gt;10,&lt;20) and
           light(&lt;10) users?
           (for example active user can be the one wearing the gear for more than 20 days)</t>
  </si>
  <si>
    <t xml:space="preserve">   Q9 - Repeat all these tasks (1 to 8) with respect to distinct dates (for example find out unique dates instead of unique id and calculate number of users on that date)?</t>
  </si>
  <si>
    <t xml:space="preserve">  Q10 - Use this filtered data to create charts and graphs for better visualization?</t>
  </si>
  <si>
    <t xml:space="preserve">Criteria Questions - </t>
  </si>
  <si>
    <t xml:space="preserve">Criteria Answers - </t>
  </si>
  <si>
    <t xml:space="preserve"> =COUNTIFS()</t>
  </si>
  <si>
    <t xml:space="preserve"> Nested IF</t>
  </si>
  <si>
    <t xml:space="preserve">  Q4 - Find out the mean distance traveled by each user?</t>
  </si>
  <si>
    <t>Formulas Used</t>
  </si>
  <si>
    <t>Number of days is find with the help of if function in Column-B (1 TO 8 Sheet).</t>
  </si>
  <si>
    <t>Active, Moderate And Light Users is find with Count Of id's in Column-C (1 TO 8 Sheet).</t>
  </si>
  <si>
    <t>Mean distance is find with ID's And Total Distance in Column-D (1 TO 8 Sheet).</t>
  </si>
  <si>
    <t xml:space="preserve"> =AverageIFS</t>
  </si>
  <si>
    <t xml:space="preserve"> =IF</t>
  </si>
  <si>
    <t>Mean distance users is find with mean distance data in Column-E (1 TO 8 Sheet).</t>
  </si>
  <si>
    <t xml:space="preserve"> =SUMIFS</t>
  </si>
  <si>
    <t>Total steps for users is find with user id's and total distance in Column-F (1 TO 8 Sheet).</t>
  </si>
  <si>
    <t>User calories is find with user id's and calories data  in Column-G (1 TO 8 Sheet).</t>
  </si>
  <si>
    <t xml:space="preserve">   Q8 - Find out their fairly active, lightly active and Very active minutes?</t>
  </si>
  <si>
    <t>Users VAM,FAM, and LAM is find with user id's and VAM, FAM, LAM's raw data in Column-H-I-J (1 TO 8 Sheet).</t>
  </si>
  <si>
    <t>Unique dates is find with the help of pivot table and all the taks from 1 to 8 is repeated with respect to distinct dates in Column A-J(9 Sheet).</t>
  </si>
  <si>
    <t>Visualization Charts are created in TWO Sheets.</t>
  </si>
  <si>
    <t>Pivot Table</t>
  </si>
  <si>
    <t>1 to 8 Sheet And 9 Sheet.</t>
  </si>
  <si>
    <t>Columns Names With Links.</t>
  </si>
  <si>
    <t>Active Minutes</t>
  </si>
  <si>
    <t>1 to 8</t>
  </si>
  <si>
    <t>Charts Links.</t>
  </si>
  <si>
    <t>ID</t>
  </si>
  <si>
    <t>Unique ID's is find with count of Id's with the help of pivot table with in Column-B (1 TO 8 Sheet).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</si>
</sst>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01727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0" fontId="17" fillId="33" borderId="0" xfId="0" applyFont="1" applyFill="1"/>
    <xf numFmtId="0" fontId="17" fillId="33" borderId="11" xfId="0" applyFont="1" applyFill="1" applyBorder="1" applyAlignment="1">
      <alignment horizontal="center" vertical="center"/>
    </xf>
    <xf numFmtId="0" fontId="17" fillId="33" borderId="12" xfId="0" applyFont="1" applyFill="1" applyBorder="1" applyAlignment="1">
      <alignment horizontal="center" vertical="center"/>
    </xf>
    <xf numFmtId="0" fontId="17" fillId="33" borderId="13" xfId="0" applyFont="1" applyFill="1" applyBorder="1" applyAlignment="1">
      <alignment horizontal="center" vertical="center"/>
    </xf>
    <xf numFmtId="0" fontId="17" fillId="33" borderId="14" xfId="0" applyFont="1" applyFill="1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0" fontId="17" fillId="33" borderId="18" xfId="0" applyFont="1" applyFill="1" applyBorder="1" applyAlignment="1">
      <alignment horizontal="center" vertical="center"/>
    </xf>
    <xf numFmtId="0" fontId="17" fillId="33" borderId="19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33" borderId="0" xfId="0" applyFont="1" applyFill="1"/>
    <xf numFmtId="14" fontId="17" fillId="33" borderId="11" xfId="0" applyNumberFormat="1" applyFont="1" applyFill="1" applyBorder="1" applyAlignment="1">
      <alignment horizontal="center" vertical="center"/>
    </xf>
    <xf numFmtId="14" fontId="17" fillId="33" borderId="14" xfId="0" applyNumberFormat="1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7" fillId="33" borderId="23" xfId="0" applyFont="1" applyFill="1" applyBorder="1"/>
    <xf numFmtId="0" fontId="21" fillId="33" borderId="20" xfId="0" applyFont="1" applyFill="1" applyBorder="1" applyAlignment="1">
      <alignment horizontal="center" vertical="center" wrapText="1"/>
    </xf>
    <xf numFmtId="0" fontId="21" fillId="33" borderId="21" xfId="0" applyFont="1" applyFill="1" applyBorder="1" applyAlignment="1">
      <alignment horizontal="center" vertical="center" wrapText="1"/>
    </xf>
    <xf numFmtId="0" fontId="21" fillId="33" borderId="23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22" fillId="33" borderId="33" xfId="42" applyFill="1" applyBorder="1" applyAlignment="1">
      <alignment horizontal="center" vertical="center" wrapText="1"/>
    </xf>
    <xf numFmtId="0" fontId="22" fillId="33" borderId="31" xfId="42" applyFill="1" applyBorder="1" applyAlignment="1">
      <alignment horizontal="center" vertical="center" wrapText="1"/>
    </xf>
    <xf numFmtId="0" fontId="22" fillId="33" borderId="32" xfId="42" applyFill="1" applyBorder="1" applyAlignment="1">
      <alignment horizontal="center" vertical="center" wrapText="1"/>
    </xf>
    <xf numFmtId="0" fontId="22" fillId="33" borderId="29" xfId="42" applyFill="1" applyBorder="1" applyAlignment="1">
      <alignment horizontal="center" vertical="center" wrapText="1"/>
    </xf>
    <xf numFmtId="0" fontId="22" fillId="33" borderId="23" xfId="42" applyFill="1" applyBorder="1" applyAlignment="1">
      <alignment horizontal="center" vertical="center" wrapText="1"/>
    </xf>
    <xf numFmtId="0" fontId="22" fillId="33" borderId="24" xfId="42" applyFill="1" applyBorder="1" applyAlignment="1">
      <alignment horizontal="center" vertical="center" wrapText="1"/>
    </xf>
    <xf numFmtId="0" fontId="18" fillId="33" borderId="33" xfId="0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0" fontId="18" fillId="33" borderId="27" xfId="0" applyFont="1" applyFill="1" applyBorder="1" applyAlignment="1">
      <alignment horizontal="center" vertical="center" wrapText="1"/>
    </xf>
    <xf numFmtId="0" fontId="22" fillId="33" borderId="20" xfId="42" applyFill="1" applyBorder="1" applyAlignment="1">
      <alignment horizontal="center" vertical="center" wrapText="1"/>
    </xf>
    <xf numFmtId="0" fontId="22" fillId="33" borderId="22" xfId="42" applyFill="1" applyBorder="1" applyAlignment="1">
      <alignment horizontal="center" vertical="center" wrapText="1"/>
    </xf>
    <xf numFmtId="0" fontId="22" fillId="33" borderId="25" xfId="42" applyFill="1" applyBorder="1" applyAlignment="1">
      <alignment horizontal="center" vertical="center" wrapText="1"/>
    </xf>
    <xf numFmtId="0" fontId="18" fillId="33" borderId="21" xfId="0" applyFont="1" applyFill="1" applyBorder="1" applyAlignment="1">
      <alignment horizontal="center" vertical="center" wrapText="1"/>
    </xf>
    <xf numFmtId="0" fontId="18" fillId="33" borderId="22" xfId="0" applyFont="1" applyFill="1" applyBorder="1" applyAlignment="1">
      <alignment horizontal="center" vertical="center" wrapText="1"/>
    </xf>
    <xf numFmtId="0" fontId="18" fillId="33" borderId="28" xfId="0" applyFont="1" applyFill="1" applyBorder="1" applyAlignment="1">
      <alignment horizontal="center" vertical="center" wrapText="1"/>
    </xf>
    <xf numFmtId="0" fontId="18" fillId="33" borderId="29" xfId="0" applyFont="1" applyFill="1" applyBorder="1" applyAlignment="1">
      <alignment horizontal="center" vertical="center" wrapText="1"/>
    </xf>
    <xf numFmtId="0" fontId="17" fillId="33" borderId="30" xfId="0" applyFont="1" applyFill="1" applyBorder="1" applyAlignment="1">
      <alignment horizontal="center" vertical="center" wrapText="1"/>
    </xf>
    <xf numFmtId="0" fontId="17" fillId="33" borderId="31" xfId="0" applyFont="1" applyFill="1" applyBorder="1" applyAlignment="1">
      <alignment horizontal="center" vertical="center" wrapText="1"/>
    </xf>
    <xf numFmtId="0" fontId="17" fillId="33" borderId="28" xfId="0" applyFont="1" applyFill="1" applyBorder="1" applyAlignment="1">
      <alignment horizontal="center" vertical="center" wrapText="1"/>
    </xf>
    <xf numFmtId="0" fontId="17" fillId="33" borderId="29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0" fontId="17" fillId="33" borderId="14" xfId="0" applyFont="1" applyFill="1" applyBorder="1" applyAlignment="1">
      <alignment horizontal="left" vertical="center" wrapText="1"/>
    </xf>
    <xf numFmtId="0" fontId="17" fillId="33" borderId="15" xfId="0" applyFont="1" applyFill="1" applyBorder="1" applyAlignment="1">
      <alignment horizontal="left" vertical="center" wrapText="1"/>
    </xf>
    <xf numFmtId="0" fontId="17" fillId="33" borderId="16" xfId="0" applyFont="1" applyFill="1" applyBorder="1" applyAlignment="1">
      <alignment horizontal="left" vertical="center" wrapText="1"/>
    </xf>
    <xf numFmtId="0" fontId="18" fillId="33" borderId="32" xfId="0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33" borderId="20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left" vertical="center" wrapText="1"/>
    </xf>
    <xf numFmtId="0" fontId="18" fillId="33" borderId="15" xfId="0" applyFont="1" applyFill="1" applyBorder="1" applyAlignment="1">
      <alignment horizontal="left" vertical="center" wrapText="1"/>
    </xf>
    <xf numFmtId="0" fontId="18" fillId="33" borderId="16" xfId="0" applyFont="1" applyFill="1" applyBorder="1" applyAlignment="1">
      <alignment horizontal="left"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33" borderId="25" xfId="0" applyFont="1" applyFill="1" applyBorder="1" applyAlignment="1">
      <alignment horizontal="center" vertical="center"/>
    </xf>
    <xf numFmtId="0" fontId="20" fillId="33" borderId="26" xfId="0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 vertical="center"/>
    </xf>
    <xf numFmtId="0" fontId="20" fillId="33" borderId="24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17" fillId="33" borderId="26" xfId="0" applyFont="1" applyFill="1" applyBorder="1" applyAlignment="1">
      <alignment horizontal="center" vertical="center" wrapText="1"/>
    </xf>
    <xf numFmtId="0" fontId="17" fillId="33" borderId="27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1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Dates </a:t>
            </a:r>
            <a:r>
              <a:rPr lang="en-US"/>
              <a:t>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Count Of ID's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6-415F-A967-9B5DFD8B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73104"/>
        <c:axId val="1619075296"/>
      </c:barChart>
      <c:catAx>
        <c:axId val="16235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75296"/>
        <c:crosses val="autoZero"/>
        <c:auto val="1"/>
        <c:lblAlgn val="ctr"/>
        <c:lblOffset val="100"/>
        <c:noMultiLvlLbl val="0"/>
      </c:catAx>
      <c:valAx>
        <c:axId val="1619075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'9'!$J$2:$J$32</c:f>
              <c:numCache>
                <c:formatCode>General</c:formatCode>
                <c:ptCount val="31"/>
                <c:pt idx="0">
                  <c:v>5998</c:v>
                </c:pt>
                <c:pt idx="1">
                  <c:v>6633</c:v>
                </c:pt>
                <c:pt idx="2">
                  <c:v>7057</c:v>
                </c:pt>
                <c:pt idx="3">
                  <c:v>6202</c:v>
                </c:pt>
                <c:pt idx="4">
                  <c:v>5291</c:v>
                </c:pt>
                <c:pt idx="5">
                  <c:v>6025</c:v>
                </c:pt>
                <c:pt idx="6">
                  <c:v>6461</c:v>
                </c:pt>
                <c:pt idx="7">
                  <c:v>6515</c:v>
                </c:pt>
                <c:pt idx="8">
                  <c:v>5845</c:v>
                </c:pt>
                <c:pt idx="9">
                  <c:v>6257</c:v>
                </c:pt>
                <c:pt idx="10">
                  <c:v>7453</c:v>
                </c:pt>
                <c:pt idx="11">
                  <c:v>5962</c:v>
                </c:pt>
                <c:pt idx="12">
                  <c:v>6172</c:v>
                </c:pt>
                <c:pt idx="13">
                  <c:v>6408</c:v>
                </c:pt>
                <c:pt idx="14">
                  <c:v>6322</c:v>
                </c:pt>
                <c:pt idx="15">
                  <c:v>6694</c:v>
                </c:pt>
                <c:pt idx="16">
                  <c:v>6559</c:v>
                </c:pt>
                <c:pt idx="17">
                  <c:v>6775</c:v>
                </c:pt>
                <c:pt idx="18">
                  <c:v>4808</c:v>
                </c:pt>
                <c:pt idx="19">
                  <c:v>5418</c:v>
                </c:pt>
                <c:pt idx="20">
                  <c:v>5897</c:v>
                </c:pt>
                <c:pt idx="21">
                  <c:v>5214</c:v>
                </c:pt>
                <c:pt idx="22">
                  <c:v>6010</c:v>
                </c:pt>
                <c:pt idx="23">
                  <c:v>5856</c:v>
                </c:pt>
                <c:pt idx="24">
                  <c:v>5256</c:v>
                </c:pt>
                <c:pt idx="25">
                  <c:v>4990</c:v>
                </c:pt>
                <c:pt idx="26">
                  <c:v>5432</c:v>
                </c:pt>
                <c:pt idx="27">
                  <c:v>4663</c:v>
                </c:pt>
                <c:pt idx="28">
                  <c:v>4429</c:v>
                </c:pt>
                <c:pt idx="29">
                  <c:v>6567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6-4248-AB53-604962A9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98688"/>
        <c:axId val="1123635456"/>
      </c:barChart>
      <c:catAx>
        <c:axId val="569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35456"/>
        <c:crosses val="autoZero"/>
        <c:auto val="1"/>
        <c:lblAlgn val="ctr"/>
        <c:lblOffset val="100"/>
        <c:noMultiLvlLbl val="0"/>
      </c:catAx>
      <c:valAx>
        <c:axId val="1123635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Unique ID's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8'!$A$1</c:f>
              <c:strCache>
                <c:ptCount val="1"/>
                <c:pt idx="0">
                  <c:v>ID's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val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A-49AD-9146-3E24CB16A5ED}"/>
            </c:ext>
          </c:extLst>
        </c:ser>
        <c:ser>
          <c:idx val="1"/>
          <c:order val="1"/>
          <c:tx>
            <c:strRef>
              <c:f>'1 TO 8'!$B$1</c:f>
              <c:strCache>
                <c:ptCount val="1"/>
                <c:pt idx="0">
                  <c:v>Count Of ID'S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 TO 8'!$B$2:$B$34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A-49AD-9146-3E24CB16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3855712"/>
        <c:axId val="1619026816"/>
      </c:barChart>
      <c:catAx>
        <c:axId val="16238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26816"/>
        <c:crosses val="autoZero"/>
        <c:auto val="1"/>
        <c:lblAlgn val="ctr"/>
        <c:lblOffset val="100"/>
        <c:noMultiLvlLbl val="0"/>
      </c:catAx>
      <c:valAx>
        <c:axId val="1619026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Number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 TO 8'!$A$1</c:f>
              <c:strCache>
                <c:ptCount val="1"/>
                <c:pt idx="0">
                  <c:v>ID's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val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1F5-AD5F-147545473111}"/>
            </c:ext>
          </c:extLst>
        </c:ser>
        <c:ser>
          <c:idx val="1"/>
          <c:order val="1"/>
          <c:tx>
            <c:strRef>
              <c:f>'1 TO 8'!$B$1</c:f>
              <c:strCache>
                <c:ptCount val="1"/>
                <c:pt idx="0">
                  <c:v>Count Of ID'S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 TO 8'!$B$2:$B$34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1F5-AD5F-14754547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029936"/>
        <c:axId val="1619044096"/>
      </c:barChart>
      <c:catAx>
        <c:axId val="164402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44096"/>
        <c:crosses val="autoZero"/>
        <c:auto val="1"/>
        <c:lblAlgn val="ctr"/>
        <c:lblOffset val="100"/>
        <c:noMultiLvlLbl val="0"/>
      </c:catAx>
      <c:valAx>
        <c:axId val="1619044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User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78736024138712"/>
          <c:y val="0.27742651733750673"/>
          <c:w val="0.4500475334284002"/>
          <c:h val="0.71001287882492947"/>
        </c:manualLayout>
      </c:layout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>
                <a:solidFill>
                  <a:srgbClr val="101727">
                    <a:alpha val="50000"/>
                  </a:srgb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55-4A81-82B4-5BA68B1E403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101727">
                    <a:alpha val="50000"/>
                  </a:srgb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55-4A81-82B4-5BA68B1E403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101727">
                    <a:alpha val="50000"/>
                  </a:srgb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55-4A81-82B4-5BA68B1E40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146D8D3-457D-42B7-B8CF-78F8C99116D9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5-4A81-82B4-5BA68B1E40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AEC589-2556-4AFF-8E7B-9765F0B8ABB0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5-4A81-82B4-5BA68B1E40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DB81B6-FAD5-407E-97B9-ECAE2D598B63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E55-4A81-82B4-5BA68B1E403E}"/>
                </c:ext>
              </c:extLst>
            </c:dLbl>
            <c:spPr>
              <a:solidFill>
                <a:schemeClr val="tx1">
                  <a:alpha val="5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 TO 8'!$L$3:$N$3</c:f>
              <c:strCache>
                <c:ptCount val="3"/>
                <c:pt idx="0">
                  <c:v>Active User</c:v>
                </c:pt>
                <c:pt idx="1">
                  <c:v>Moderate User</c:v>
                </c:pt>
                <c:pt idx="2">
                  <c:v>Light User</c:v>
                </c:pt>
              </c:strCache>
            </c:strRef>
          </c:cat>
          <c:val>
            <c:numRef>
              <c:f>'1 TO 8'!$L$4:$N$4</c:f>
              <c:numCache>
                <c:formatCode>General</c:formatCode>
                <c:ptCount val="3"/>
                <c:pt idx="0">
                  <c:v>30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5-4A81-82B4-5BA68B1E40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Mean 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TO 8'!$D$1</c:f>
              <c:strCache>
                <c:ptCount val="1"/>
                <c:pt idx="0">
                  <c:v>Mean Distance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8'!$D$2:$D$34</c:f>
              <c:numCache>
                <c:formatCode>General</c:formatCode>
                <c:ptCount val="33"/>
                <c:pt idx="0">
                  <c:v>6.585806477454403</c:v>
                </c:pt>
                <c:pt idx="1">
                  <c:v>7.8096773855147834</c:v>
                </c:pt>
                <c:pt idx="2">
                  <c:v>5.6154838223611172</c:v>
                </c:pt>
                <c:pt idx="3">
                  <c:v>3.9148387293661795</c:v>
                </c:pt>
                <c:pt idx="4">
                  <c:v>6.9551612830931147</c:v>
                </c:pt>
                <c:pt idx="5">
                  <c:v>1.7061290368437778</c:v>
                </c:pt>
                <c:pt idx="6">
                  <c:v>11.475161198646786</c:v>
                </c:pt>
                <c:pt idx="7">
                  <c:v>0.63451612308140759</c:v>
                </c:pt>
                <c:pt idx="8">
                  <c:v>8.393225892897572</c:v>
                </c:pt>
                <c:pt idx="9">
                  <c:v>8.0841934911666371</c:v>
                </c:pt>
                <c:pt idx="10">
                  <c:v>5.0806451766721663</c:v>
                </c:pt>
                <c:pt idx="11">
                  <c:v>3.4548387152533384</c:v>
                </c:pt>
                <c:pt idx="12">
                  <c:v>5.6396774495801596</c:v>
                </c:pt>
                <c:pt idx="13">
                  <c:v>3.1877419044894557</c:v>
                </c:pt>
                <c:pt idx="14">
                  <c:v>6.3880645078156268</c:v>
                </c:pt>
                <c:pt idx="15">
                  <c:v>5.1016128601566439</c:v>
                </c:pt>
                <c:pt idx="16">
                  <c:v>6.9135484618525318</c:v>
                </c:pt>
                <c:pt idx="17">
                  <c:v>1.6261290389323431</c:v>
                </c:pt>
                <c:pt idx="18">
                  <c:v>13.212903138129944</c:v>
                </c:pt>
                <c:pt idx="19">
                  <c:v>4.8922580470361057</c:v>
                </c:pt>
                <c:pt idx="20">
                  <c:v>3.2458064402303388</c:v>
                </c:pt>
                <c:pt idx="21">
                  <c:v>5.2953333536783873</c:v>
                </c:pt>
                <c:pt idx="22">
                  <c:v>6.2133333047231041</c:v>
                </c:pt>
                <c:pt idx="23">
                  <c:v>7.5169999440511095</c:v>
                </c:pt>
                <c:pt idx="24">
                  <c:v>4.2724138046133104</c:v>
                </c:pt>
                <c:pt idx="25">
                  <c:v>1.1865517168209478</c:v>
                </c:pt>
                <c:pt idx="26">
                  <c:v>5.342142914022717</c:v>
                </c:pt>
                <c:pt idx="27">
                  <c:v>1.8134615161241252</c:v>
                </c:pt>
                <c:pt idx="28">
                  <c:v>8.0153845915427571</c:v>
                </c:pt>
                <c:pt idx="29">
                  <c:v>4.707000041007996</c:v>
                </c:pt>
                <c:pt idx="30">
                  <c:v>4.6673684684853809</c:v>
                </c:pt>
                <c:pt idx="31">
                  <c:v>6.3555555359150011</c:v>
                </c:pt>
                <c:pt idx="32">
                  <c:v>2.8625000119209298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C7-4DAF-BDCE-7C02D56D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37312"/>
        <c:axId val="1619067616"/>
      </c:lineChart>
      <c:catAx>
        <c:axId val="1874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67616"/>
        <c:crosses val="autoZero"/>
        <c:auto val="1"/>
        <c:lblAlgn val="ctr"/>
        <c:lblOffset val="100"/>
        <c:noMultiLvlLbl val="0"/>
      </c:catAx>
      <c:valAx>
        <c:axId val="16190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Mean Distance Of </a:t>
            </a:r>
            <a:r>
              <a:rPr lang="en-US" sz="1400" b="0" i="0" u="none" strike="noStrike" kern="1200" spc="0" baseline="0">
                <a:solidFill>
                  <a:schemeClr val="bg1"/>
                </a:solidFill>
                <a:latin typeface="Calibri" panose="020F0502020204030204"/>
              </a:rPr>
              <a:t>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A-448C-9E53-38F3C9928BE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0A-448C-9E53-38F3C9928BE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0A-448C-9E53-38F3C9928BE5}"/>
              </c:ext>
            </c:extLst>
          </c:dPt>
          <c:dLbls>
            <c:numFmt formatCode="General" sourceLinked="0"/>
            <c:spPr>
              <a:solidFill>
                <a:schemeClr val="bg1">
                  <a:alpha val="7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 TO 8'!$L$6:$N$6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'1 TO 8'!$L$7:$N$7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A-448C-9E53-38F3C9928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" lastClr="FFFFFF"/>
                </a:solidFill>
              </a:rPr>
              <a:t>Total Steps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8'!$F$1</c:f>
              <c:strCache>
                <c:ptCount val="1"/>
                <c:pt idx="0">
                  <c:v>Total Step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8'!$F$2:$F$34</c:f>
              <c:numCache>
                <c:formatCode>General</c:formatCode>
                <c:ptCount val="33"/>
                <c:pt idx="0">
                  <c:v>204.16000080108648</c:v>
                </c:pt>
                <c:pt idx="1">
                  <c:v>242.09999895095828</c:v>
                </c:pt>
                <c:pt idx="2">
                  <c:v>174.07999849319464</c:v>
                </c:pt>
                <c:pt idx="3">
                  <c:v>121.36000061035156</c:v>
                </c:pt>
                <c:pt idx="4">
                  <c:v>215.60999977588656</c:v>
                </c:pt>
                <c:pt idx="5">
                  <c:v>52.890000142157113</c:v>
                </c:pt>
                <c:pt idx="6">
                  <c:v>355.72999715805037</c:v>
                </c:pt>
                <c:pt idx="7">
                  <c:v>19.669999815523635</c:v>
                </c:pt>
                <c:pt idx="8">
                  <c:v>260.19000267982472</c:v>
                </c:pt>
                <c:pt idx="9">
                  <c:v>250.60999822616574</c:v>
                </c:pt>
                <c:pt idx="10">
                  <c:v>157.50000047683716</c:v>
                </c:pt>
                <c:pt idx="11">
                  <c:v>107.10000017285348</c:v>
                </c:pt>
                <c:pt idx="12">
                  <c:v>174.83000093698496</c:v>
                </c:pt>
                <c:pt idx="13">
                  <c:v>98.819999039173126</c:v>
                </c:pt>
                <c:pt idx="14">
                  <c:v>198.02999974228445</c:v>
                </c:pt>
                <c:pt idx="15">
                  <c:v>158.14999866485596</c:v>
                </c:pt>
                <c:pt idx="16">
                  <c:v>214.32000231742848</c:v>
                </c:pt>
                <c:pt idx="17">
                  <c:v>50.410000206902637</c:v>
                </c:pt>
                <c:pt idx="18">
                  <c:v>409.59999728202826</c:v>
                </c:pt>
                <c:pt idx="19">
                  <c:v>151.65999945811927</c:v>
                </c:pt>
                <c:pt idx="20">
                  <c:v>100.6199996471405</c:v>
                </c:pt>
                <c:pt idx="21">
                  <c:v>158.86000061035162</c:v>
                </c:pt>
                <c:pt idx="22">
                  <c:v>186.39999914169312</c:v>
                </c:pt>
                <c:pt idx="23">
                  <c:v>225.50999832153329</c:v>
                </c:pt>
                <c:pt idx="24">
                  <c:v>123.90000033378601</c:v>
                </c:pt>
                <c:pt idx="25">
                  <c:v>34.409999787807486</c:v>
                </c:pt>
                <c:pt idx="26">
                  <c:v>149.58000159263608</c:v>
                </c:pt>
                <c:pt idx="27">
                  <c:v>47.149999419227257</c:v>
                </c:pt>
                <c:pt idx="28">
                  <c:v>208.39999938011169</c:v>
                </c:pt>
                <c:pt idx="29">
                  <c:v>94.140000820159912</c:v>
                </c:pt>
                <c:pt idx="30">
                  <c:v>88.680000901222243</c:v>
                </c:pt>
                <c:pt idx="31">
                  <c:v>114.39999964647002</c:v>
                </c:pt>
                <c:pt idx="32">
                  <c:v>11.450000047683719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D-443E-92F5-D8E61F68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300959"/>
        <c:axId val="1460100767"/>
      </c:barChart>
      <c:catAx>
        <c:axId val="13823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0767"/>
        <c:crosses val="autoZero"/>
        <c:auto val="1"/>
        <c:lblAlgn val="ctr"/>
        <c:lblOffset val="100"/>
        <c:noMultiLvlLbl val="0"/>
      </c:catAx>
      <c:valAx>
        <c:axId val="1460100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Carolies Burned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TO 8'!$G$1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8'!$G$2:$G$34</c:f>
              <c:numCache>
                <c:formatCode>General</c:formatCode>
                <c:ptCount val="33"/>
                <c:pt idx="0">
                  <c:v>61443</c:v>
                </c:pt>
                <c:pt idx="1">
                  <c:v>56309</c:v>
                </c:pt>
                <c:pt idx="2">
                  <c:v>84693</c:v>
                </c:pt>
                <c:pt idx="3">
                  <c:v>45984</c:v>
                </c:pt>
                <c:pt idx="4">
                  <c:v>91932</c:v>
                </c:pt>
                <c:pt idx="5">
                  <c:v>48778</c:v>
                </c:pt>
                <c:pt idx="6">
                  <c:v>91320</c:v>
                </c:pt>
                <c:pt idx="7">
                  <c:v>67357</c:v>
                </c:pt>
                <c:pt idx="8">
                  <c:v>95910</c:v>
                </c:pt>
                <c:pt idx="9">
                  <c:v>77809</c:v>
                </c:pt>
                <c:pt idx="10">
                  <c:v>63031</c:v>
                </c:pt>
                <c:pt idx="11">
                  <c:v>47760</c:v>
                </c:pt>
                <c:pt idx="12">
                  <c:v>58146</c:v>
                </c:pt>
                <c:pt idx="13">
                  <c:v>53449</c:v>
                </c:pt>
                <c:pt idx="14">
                  <c:v>79557</c:v>
                </c:pt>
                <c:pt idx="15">
                  <c:v>59426</c:v>
                </c:pt>
                <c:pt idx="16">
                  <c:v>106534</c:v>
                </c:pt>
                <c:pt idx="17">
                  <c:v>73960</c:v>
                </c:pt>
                <c:pt idx="18">
                  <c:v>106028</c:v>
                </c:pt>
                <c:pt idx="19">
                  <c:v>63168</c:v>
                </c:pt>
                <c:pt idx="20">
                  <c:v>67772</c:v>
                </c:pt>
                <c:pt idx="21">
                  <c:v>84339</c:v>
                </c:pt>
                <c:pt idx="22">
                  <c:v>100789</c:v>
                </c:pt>
                <c:pt idx="23">
                  <c:v>45410</c:v>
                </c:pt>
                <c:pt idx="24">
                  <c:v>75389</c:v>
                </c:pt>
                <c:pt idx="25">
                  <c:v>56907</c:v>
                </c:pt>
                <c:pt idx="26">
                  <c:v>63312</c:v>
                </c:pt>
                <c:pt idx="27">
                  <c:v>55426</c:v>
                </c:pt>
                <c:pt idx="28">
                  <c:v>66144</c:v>
                </c:pt>
                <c:pt idx="29">
                  <c:v>38662</c:v>
                </c:pt>
                <c:pt idx="30">
                  <c:v>33972</c:v>
                </c:pt>
                <c:pt idx="31">
                  <c:v>36782</c:v>
                </c:pt>
                <c:pt idx="32">
                  <c:v>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0-4183-B9CD-782F8A6E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65055"/>
        <c:axId val="1460081567"/>
      </c:lineChart>
      <c:catAx>
        <c:axId val="12403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81567"/>
        <c:crosses val="autoZero"/>
        <c:auto val="1"/>
        <c:lblAlgn val="ctr"/>
        <c:lblOffset val="100"/>
        <c:noMultiLvlLbl val="0"/>
      </c:catAx>
      <c:valAx>
        <c:axId val="1460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8'!$H$1</c:f>
              <c:strCache>
                <c:ptCount val="1"/>
                <c:pt idx="0">
                  <c:v>VeryActiveMinutes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8'!$H$2:$H$34</c:f>
              <c:numCache>
                <c:formatCode>General</c:formatCode>
                <c:ptCount val="33"/>
                <c:pt idx="0">
                  <c:v>707</c:v>
                </c:pt>
                <c:pt idx="1">
                  <c:v>1200</c:v>
                </c:pt>
                <c:pt idx="2">
                  <c:v>300</c:v>
                </c:pt>
                <c:pt idx="3">
                  <c:v>269</c:v>
                </c:pt>
                <c:pt idx="4">
                  <c:v>159</c:v>
                </c:pt>
                <c:pt idx="5">
                  <c:v>4</c:v>
                </c:pt>
                <c:pt idx="6">
                  <c:v>2640</c:v>
                </c:pt>
                <c:pt idx="7">
                  <c:v>41</c:v>
                </c:pt>
                <c:pt idx="8">
                  <c:v>718</c:v>
                </c:pt>
                <c:pt idx="9">
                  <c:v>1125</c:v>
                </c:pt>
                <c:pt idx="10">
                  <c:v>322</c:v>
                </c:pt>
                <c:pt idx="11">
                  <c:v>3</c:v>
                </c:pt>
                <c:pt idx="12">
                  <c:v>726</c:v>
                </c:pt>
                <c:pt idx="13">
                  <c:v>42</c:v>
                </c:pt>
                <c:pt idx="14">
                  <c:v>1320</c:v>
                </c:pt>
                <c:pt idx="15">
                  <c:v>437</c:v>
                </c:pt>
                <c:pt idx="16">
                  <c:v>1819</c:v>
                </c:pt>
                <c:pt idx="17">
                  <c:v>161</c:v>
                </c:pt>
                <c:pt idx="18">
                  <c:v>2048</c:v>
                </c:pt>
                <c:pt idx="19">
                  <c:v>111</c:v>
                </c:pt>
                <c:pt idx="20">
                  <c:v>205</c:v>
                </c:pt>
                <c:pt idx="21">
                  <c:v>287</c:v>
                </c:pt>
                <c:pt idx="22">
                  <c:v>2620</c:v>
                </c:pt>
                <c:pt idx="23">
                  <c:v>567</c:v>
                </c:pt>
                <c:pt idx="24">
                  <c:v>80</c:v>
                </c:pt>
                <c:pt idx="25">
                  <c:v>28</c:v>
                </c:pt>
                <c:pt idx="26">
                  <c:v>44</c:v>
                </c:pt>
                <c:pt idx="27">
                  <c:v>286</c:v>
                </c:pt>
                <c:pt idx="28">
                  <c:v>807</c:v>
                </c:pt>
                <c:pt idx="29">
                  <c:v>183</c:v>
                </c:pt>
                <c:pt idx="30">
                  <c:v>390</c:v>
                </c:pt>
                <c:pt idx="31">
                  <c:v>243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2-4B65-A5C9-AC85C0997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211920"/>
        <c:axId val="1619058976"/>
      </c:barChart>
      <c:catAx>
        <c:axId val="18762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8976"/>
        <c:crosses val="autoZero"/>
        <c:auto val="1"/>
        <c:lblAlgn val="ctr"/>
        <c:lblOffset val="100"/>
        <c:noMultiLvlLbl val="0"/>
      </c:catAx>
      <c:valAx>
        <c:axId val="161905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8'!$I$1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8'!$I$2:$I$34</c:f>
              <c:numCache>
                <c:formatCode>General</c:formatCode>
                <c:ptCount val="33"/>
                <c:pt idx="0">
                  <c:v>574</c:v>
                </c:pt>
                <c:pt idx="1">
                  <c:v>594</c:v>
                </c:pt>
                <c:pt idx="2">
                  <c:v>688</c:v>
                </c:pt>
                <c:pt idx="3">
                  <c:v>180</c:v>
                </c:pt>
                <c:pt idx="4">
                  <c:v>807</c:v>
                </c:pt>
                <c:pt idx="5">
                  <c:v>40</c:v>
                </c:pt>
                <c:pt idx="6">
                  <c:v>297</c:v>
                </c:pt>
                <c:pt idx="7">
                  <c:v>24</c:v>
                </c:pt>
                <c:pt idx="8">
                  <c:v>631</c:v>
                </c:pt>
                <c:pt idx="9">
                  <c:v>600</c:v>
                </c:pt>
                <c:pt idx="10">
                  <c:v>425</c:v>
                </c:pt>
                <c:pt idx="11">
                  <c:v>8</c:v>
                </c:pt>
                <c:pt idx="12">
                  <c:v>403</c:v>
                </c:pt>
                <c:pt idx="13">
                  <c:v>80</c:v>
                </c:pt>
                <c:pt idx="14">
                  <c:v>786</c:v>
                </c:pt>
                <c:pt idx="15">
                  <c:v>190</c:v>
                </c:pt>
                <c:pt idx="16">
                  <c:v>318</c:v>
                </c:pt>
                <c:pt idx="17">
                  <c:v>166</c:v>
                </c:pt>
                <c:pt idx="18">
                  <c:v>308</c:v>
                </c:pt>
                <c:pt idx="19">
                  <c:v>382</c:v>
                </c:pt>
                <c:pt idx="20">
                  <c:v>54</c:v>
                </c:pt>
                <c:pt idx="21">
                  <c:v>641</c:v>
                </c:pt>
                <c:pt idx="22">
                  <c:v>895</c:v>
                </c:pt>
                <c:pt idx="23">
                  <c:v>1838</c:v>
                </c:pt>
                <c:pt idx="24">
                  <c:v>110</c:v>
                </c:pt>
                <c:pt idx="25">
                  <c:v>117</c:v>
                </c:pt>
                <c:pt idx="26">
                  <c:v>57</c:v>
                </c:pt>
                <c:pt idx="27">
                  <c:v>385</c:v>
                </c:pt>
                <c:pt idx="28">
                  <c:v>423</c:v>
                </c:pt>
                <c:pt idx="29">
                  <c:v>82</c:v>
                </c:pt>
                <c:pt idx="30">
                  <c:v>272</c:v>
                </c:pt>
                <c:pt idx="31">
                  <c:v>370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AE4-80E4-19FA8D11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691440"/>
        <c:axId val="1619031136"/>
      </c:barChart>
      <c:catAx>
        <c:axId val="16366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1136"/>
        <c:crosses val="autoZero"/>
        <c:auto val="1"/>
        <c:lblAlgn val="ctr"/>
        <c:lblOffset val="100"/>
        <c:noMultiLvlLbl val="0"/>
      </c:catAx>
      <c:valAx>
        <c:axId val="1619031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Count Of ID's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E4A-B325-AB54974A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7316736"/>
        <c:axId val="1123655136"/>
      </c:barChart>
      <c:catAx>
        <c:axId val="16173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55136"/>
        <c:crosses val="autoZero"/>
        <c:auto val="1"/>
        <c:lblAlgn val="ctr"/>
        <c:lblOffset val="100"/>
        <c:noMultiLvlLbl val="0"/>
      </c:catAx>
      <c:valAx>
        <c:axId val="1123655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8'!$J$1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numRef>
              <c:f>'1 TO 8'!$A$2:$A$34</c:f>
              <c:numCache>
                <c:formatCode>General</c:formatCode>
                <c:ptCount val="33"/>
                <c:pt idx="0">
                  <c:v>6962181067</c:v>
                </c:pt>
                <c:pt idx="1">
                  <c:v>1503960366</c:v>
                </c:pt>
                <c:pt idx="2">
                  <c:v>8583815059</c:v>
                </c:pt>
                <c:pt idx="3">
                  <c:v>1624580081</c:v>
                </c:pt>
                <c:pt idx="4">
                  <c:v>4702921684</c:v>
                </c:pt>
                <c:pt idx="5">
                  <c:v>1844505072</c:v>
                </c:pt>
                <c:pt idx="6">
                  <c:v>8053475328</c:v>
                </c:pt>
                <c:pt idx="7">
                  <c:v>1927972279</c:v>
                </c:pt>
                <c:pt idx="8">
                  <c:v>4388161847</c:v>
                </c:pt>
                <c:pt idx="9">
                  <c:v>2022484408</c:v>
                </c:pt>
                <c:pt idx="10">
                  <c:v>4558609924</c:v>
                </c:pt>
                <c:pt idx="11">
                  <c:v>2026352035</c:v>
                </c:pt>
                <c:pt idx="12">
                  <c:v>5553957443</c:v>
                </c:pt>
                <c:pt idx="13">
                  <c:v>2320127002</c:v>
                </c:pt>
                <c:pt idx="14">
                  <c:v>7086361926</c:v>
                </c:pt>
                <c:pt idx="15">
                  <c:v>2873212765</c:v>
                </c:pt>
                <c:pt idx="16">
                  <c:v>8378563200</c:v>
                </c:pt>
                <c:pt idx="17">
                  <c:v>4020332650</c:v>
                </c:pt>
                <c:pt idx="18">
                  <c:v>8877689391</c:v>
                </c:pt>
                <c:pt idx="19">
                  <c:v>4319703577</c:v>
                </c:pt>
                <c:pt idx="20">
                  <c:v>4445114986</c:v>
                </c:pt>
                <c:pt idx="21">
                  <c:v>1644430081</c:v>
                </c:pt>
                <c:pt idx="22">
                  <c:v>5577150313</c:v>
                </c:pt>
                <c:pt idx="23">
                  <c:v>3977333714</c:v>
                </c:pt>
                <c:pt idx="24">
                  <c:v>6290855005</c:v>
                </c:pt>
                <c:pt idx="25">
                  <c:v>8792009665</c:v>
                </c:pt>
                <c:pt idx="26">
                  <c:v>6117666160</c:v>
                </c:pt>
                <c:pt idx="27">
                  <c:v>6775888955</c:v>
                </c:pt>
                <c:pt idx="28">
                  <c:v>7007744171</c:v>
                </c:pt>
                <c:pt idx="29">
                  <c:v>3372868164</c:v>
                </c:pt>
                <c:pt idx="30">
                  <c:v>8253242879</c:v>
                </c:pt>
                <c:pt idx="31">
                  <c:v>2347167796</c:v>
                </c:pt>
                <c:pt idx="32">
                  <c:v>4057192912</c:v>
                </c:pt>
              </c:numCache>
            </c:numRef>
          </c:cat>
          <c:val>
            <c:numRef>
              <c:f>'1 TO 8'!$J$2:$J$34</c:f>
              <c:numCache>
                <c:formatCode>General</c:formatCode>
                <c:ptCount val="33"/>
                <c:pt idx="0">
                  <c:v>7620</c:v>
                </c:pt>
                <c:pt idx="1">
                  <c:v>6818</c:v>
                </c:pt>
                <c:pt idx="2">
                  <c:v>4287</c:v>
                </c:pt>
                <c:pt idx="3">
                  <c:v>4758</c:v>
                </c:pt>
                <c:pt idx="4">
                  <c:v>7362</c:v>
                </c:pt>
                <c:pt idx="5">
                  <c:v>3579</c:v>
                </c:pt>
                <c:pt idx="6">
                  <c:v>4680</c:v>
                </c:pt>
                <c:pt idx="7">
                  <c:v>1196</c:v>
                </c:pt>
                <c:pt idx="8">
                  <c:v>7110</c:v>
                </c:pt>
                <c:pt idx="9">
                  <c:v>7981</c:v>
                </c:pt>
                <c:pt idx="10">
                  <c:v>8834</c:v>
                </c:pt>
                <c:pt idx="11">
                  <c:v>7956</c:v>
                </c:pt>
                <c:pt idx="12">
                  <c:v>6392</c:v>
                </c:pt>
                <c:pt idx="13">
                  <c:v>6144</c:v>
                </c:pt>
                <c:pt idx="14">
                  <c:v>4459</c:v>
                </c:pt>
                <c:pt idx="15">
                  <c:v>9548</c:v>
                </c:pt>
                <c:pt idx="16">
                  <c:v>4839</c:v>
                </c:pt>
                <c:pt idx="17">
                  <c:v>2385</c:v>
                </c:pt>
                <c:pt idx="18">
                  <c:v>7276</c:v>
                </c:pt>
                <c:pt idx="19">
                  <c:v>7092</c:v>
                </c:pt>
                <c:pt idx="20">
                  <c:v>6482</c:v>
                </c:pt>
                <c:pt idx="21">
                  <c:v>5354</c:v>
                </c:pt>
                <c:pt idx="22">
                  <c:v>4438</c:v>
                </c:pt>
                <c:pt idx="23">
                  <c:v>5243</c:v>
                </c:pt>
                <c:pt idx="24">
                  <c:v>6596</c:v>
                </c:pt>
                <c:pt idx="25">
                  <c:v>2662</c:v>
                </c:pt>
                <c:pt idx="26">
                  <c:v>8074</c:v>
                </c:pt>
                <c:pt idx="27">
                  <c:v>1044</c:v>
                </c:pt>
                <c:pt idx="28">
                  <c:v>7299</c:v>
                </c:pt>
                <c:pt idx="29">
                  <c:v>6558</c:v>
                </c:pt>
                <c:pt idx="30">
                  <c:v>2221</c:v>
                </c:pt>
                <c:pt idx="31">
                  <c:v>4545</c:v>
                </c:pt>
                <c:pt idx="3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9-42F6-A119-378D69BE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53984"/>
        <c:axId val="1619073856"/>
      </c:barChart>
      <c:catAx>
        <c:axId val="18870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73856"/>
        <c:crosses val="autoZero"/>
        <c:auto val="1"/>
        <c:lblAlgn val="ctr"/>
        <c:lblOffset val="100"/>
        <c:noMultiLvlLbl val="0"/>
      </c:catAx>
      <c:valAx>
        <c:axId val="161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25400">
              <a:solidFill>
                <a:schemeClr val="bg1"/>
              </a:solidFill>
            </a:ln>
            <a:effectLst/>
            <a:sp3d contourW="25400">
              <a:contourClr>
                <a:schemeClr val="bg1"/>
              </a:contourClr>
            </a:sp3d>
          </c:spPr>
          <c:invertIfNegative val="0"/>
          <c:cat>
            <c:strRef>
              <c:f>'9'!$L$3:$N$3</c:f>
              <c:strCache>
                <c:ptCount val="3"/>
                <c:pt idx="0">
                  <c:v>Active User</c:v>
                </c:pt>
                <c:pt idx="1">
                  <c:v>Moderate User</c:v>
                </c:pt>
                <c:pt idx="2">
                  <c:v>Light User</c:v>
                </c:pt>
              </c:strCache>
            </c:strRef>
          </c:cat>
          <c:val>
            <c:numRef>
              <c:f>'9'!$L$4:$N$4</c:f>
              <c:numCache>
                <c:formatCode>General</c:formatCode>
                <c:ptCount val="3"/>
                <c:pt idx="0">
                  <c:v>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7-4566-8EDF-DBB1D30D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016640"/>
        <c:axId val="1599301328"/>
        <c:axId val="0"/>
      </c:bar3DChart>
      <c:catAx>
        <c:axId val="16420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01328"/>
        <c:crosses val="autoZero"/>
        <c:auto val="1"/>
        <c:lblAlgn val="ctr"/>
        <c:lblOffset val="100"/>
        <c:noMultiLvlLbl val="0"/>
      </c:catAx>
      <c:valAx>
        <c:axId val="15993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Mean 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Mean Distance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'9'!$D$2:$D$32</c:f>
              <c:numCache>
                <c:formatCode>General</c:formatCode>
                <c:ptCount val="31"/>
                <c:pt idx="0">
                  <c:v>5.1033333160660481</c:v>
                </c:pt>
                <c:pt idx="1">
                  <c:v>5.5993939624591302</c:v>
                </c:pt>
                <c:pt idx="2">
                  <c:v>5.2878787770415796</c:v>
                </c:pt>
                <c:pt idx="3">
                  <c:v>6.2915625174646248</c:v>
                </c:pt>
                <c:pt idx="4">
                  <c:v>4.5406249602674507</c:v>
                </c:pt>
                <c:pt idx="5">
                  <c:v>5.657812474993988</c:v>
                </c:pt>
                <c:pt idx="6">
                  <c:v>5.8718749247491324</c:v>
                </c:pt>
                <c:pt idx="7">
                  <c:v>5.9503125439514415</c:v>
                </c:pt>
                <c:pt idx="8">
                  <c:v>6.030000067315993</c:v>
                </c:pt>
                <c:pt idx="9">
                  <c:v>5.3278124725911784</c:v>
                </c:pt>
                <c:pt idx="10">
                  <c:v>5.8412500396370906</c:v>
                </c:pt>
                <c:pt idx="11">
                  <c:v>5.4675000272691285</c:v>
                </c:pt>
                <c:pt idx="12">
                  <c:v>5.6328125181607911</c:v>
                </c:pt>
                <c:pt idx="13">
                  <c:v>5.5346875265240651</c:v>
                </c:pt>
                <c:pt idx="14">
                  <c:v>5.9153124988079089</c:v>
                </c:pt>
                <c:pt idx="15">
                  <c:v>5.3615625165402907</c:v>
                </c:pt>
                <c:pt idx="16">
                  <c:v>5.1812499882071306</c:v>
                </c:pt>
                <c:pt idx="17">
                  <c:v>6.1006451037622274</c:v>
                </c:pt>
                <c:pt idx="18">
                  <c:v>4.9749999940395355</c:v>
                </c:pt>
                <c:pt idx="19">
                  <c:v>4.9672413643064184</c:v>
                </c:pt>
                <c:pt idx="20">
                  <c:v>6.0944827448833614</c:v>
                </c:pt>
                <c:pt idx="21">
                  <c:v>4.9403447919878456</c:v>
                </c:pt>
                <c:pt idx="22">
                  <c:v>6.2165517437046933</c:v>
                </c:pt>
                <c:pt idx="23">
                  <c:v>5.4572413758342639</c:v>
                </c:pt>
                <c:pt idx="24">
                  <c:v>5.1244827714459618</c:v>
                </c:pt>
                <c:pt idx="25">
                  <c:v>5.1399999812797281</c:v>
                </c:pt>
                <c:pt idx="26">
                  <c:v>5.9629629585478066</c:v>
                </c:pt>
                <c:pt idx="27">
                  <c:v>5.6661537530330515</c:v>
                </c:pt>
                <c:pt idx="28">
                  <c:v>5.4945833086967468</c:v>
                </c:pt>
                <c:pt idx="29">
                  <c:v>5.9827272485602991</c:v>
                </c:pt>
                <c:pt idx="30">
                  <c:v>2.4433333211179296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C8-4C33-8FA0-689B658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872064"/>
        <c:axId val="1123647456"/>
      </c:lineChart>
      <c:catAx>
        <c:axId val="11798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47456"/>
        <c:crosses val="autoZero"/>
        <c:auto val="1"/>
        <c:lblAlgn val="ctr"/>
        <c:lblOffset val="100"/>
        <c:noMultiLvlLbl val="0"/>
      </c:catAx>
      <c:valAx>
        <c:axId val="1123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Mean Distance Of </a:t>
            </a:r>
            <a:r>
              <a:rPr lang="en-US" sz="1400" b="0" i="0" u="none" strike="noStrike" kern="1200" spc="0" baseline="0">
                <a:solidFill>
                  <a:schemeClr val="bg1"/>
                </a:solidFill>
                <a:latin typeface="+mn-lt"/>
              </a:rPr>
              <a:t>Users</a:t>
            </a:r>
            <a:endParaRPr lang="en-IN" sz="1400" b="0" i="0" u="none" strike="noStrike" kern="1200" spc="0" baseline="0">
              <a:solidFill>
                <a:sysClr val="window" lastClr="FFFFFF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'9'!$L$7:$N$7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'9'!$L$8:$N$8</c:f>
              <c:numCache>
                <c:formatCode>General</c:formatCode>
                <c:ptCount val="3"/>
                <c:pt idx="0">
                  <c:v>5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FF-46BD-B4FD-B8C34384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95232"/>
        <c:axId val="1599295088"/>
      </c:lineChart>
      <c:catAx>
        <c:axId val="5621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95088"/>
        <c:crosses val="autoZero"/>
        <c:auto val="1"/>
        <c:lblAlgn val="ctr"/>
        <c:lblOffset val="100"/>
        <c:noMultiLvlLbl val="0"/>
      </c:catAx>
      <c:valAx>
        <c:axId val="1599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Total Step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'9'!$F$2:$F$32</c:f>
              <c:numCache>
                <c:formatCode>General</c:formatCode>
                <c:ptCount val="31"/>
                <c:pt idx="0">
                  <c:v>168.4099994301796</c:v>
                </c:pt>
                <c:pt idx="1">
                  <c:v>184.78000076115129</c:v>
                </c:pt>
                <c:pt idx="2">
                  <c:v>174.49999964237213</c:v>
                </c:pt>
                <c:pt idx="3">
                  <c:v>201.33000055886799</c:v>
                </c:pt>
                <c:pt idx="4">
                  <c:v>145.29999872855842</c:v>
                </c:pt>
                <c:pt idx="5">
                  <c:v>181.04999919980762</c:v>
                </c:pt>
                <c:pt idx="6">
                  <c:v>187.89999759197224</c:v>
                </c:pt>
                <c:pt idx="7">
                  <c:v>190.41000140644613</c:v>
                </c:pt>
                <c:pt idx="8">
                  <c:v>192.96000215411178</c:v>
                </c:pt>
                <c:pt idx="9">
                  <c:v>170.48999912291771</c:v>
                </c:pt>
                <c:pt idx="10">
                  <c:v>186.9200012683869</c:v>
                </c:pt>
                <c:pt idx="11">
                  <c:v>174.96000087261211</c:v>
                </c:pt>
                <c:pt idx="12">
                  <c:v>180.25000058114531</c:v>
                </c:pt>
                <c:pt idx="13">
                  <c:v>177.11000084877008</c:v>
                </c:pt>
                <c:pt idx="14">
                  <c:v>189.28999996185308</c:v>
                </c:pt>
                <c:pt idx="15">
                  <c:v>171.5700005292893</c:v>
                </c:pt>
                <c:pt idx="16">
                  <c:v>165.79999962262818</c:v>
                </c:pt>
                <c:pt idx="17">
                  <c:v>189.11999821662906</c:v>
                </c:pt>
                <c:pt idx="18">
                  <c:v>149.24999982118607</c:v>
                </c:pt>
                <c:pt idx="19">
                  <c:v>144.04999956488612</c:v>
                </c:pt>
                <c:pt idx="20">
                  <c:v>176.73999960161748</c:v>
                </c:pt>
                <c:pt idx="21">
                  <c:v>143.26999896764752</c:v>
                </c:pt>
                <c:pt idx="22">
                  <c:v>180.2800005674361</c:v>
                </c:pt>
                <c:pt idx="23">
                  <c:v>158.25999989919364</c:v>
                </c:pt>
                <c:pt idx="24">
                  <c:v>148.6100003719329</c:v>
                </c:pt>
                <c:pt idx="25">
                  <c:v>138.77999949455267</c:v>
                </c:pt>
                <c:pt idx="26">
                  <c:v>160.99999988079077</c:v>
                </c:pt>
                <c:pt idx="27">
                  <c:v>147.31999757885933</c:v>
                </c:pt>
                <c:pt idx="28">
                  <c:v>131.86999940872192</c:v>
                </c:pt>
                <c:pt idx="29">
                  <c:v>197.42999920248988</c:v>
                </c:pt>
                <c:pt idx="30">
                  <c:v>51.309999743476524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821-81DA-17441616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665231"/>
        <c:axId val="1460100287"/>
      </c:barChart>
      <c:catAx>
        <c:axId val="13826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0287"/>
        <c:crosses val="autoZero"/>
        <c:auto val="1"/>
        <c:lblAlgn val="ctr"/>
        <c:lblOffset val="100"/>
        <c:noMultiLvlLbl val="0"/>
      </c:catAx>
      <c:valAx>
        <c:axId val="14601002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" lastClr="FFFFFF"/>
                </a:solidFill>
              </a:rPr>
              <a:t>Carolies Burned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'9'!$G$1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'9'!$G$2:$G$32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8-418A-9F92-CAD63869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15295"/>
        <c:axId val="1460096447"/>
      </c:lineChart>
      <c:catAx>
        <c:axId val="11825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96447"/>
        <c:crosses val="autoZero"/>
        <c:auto val="1"/>
        <c:lblAlgn val="ctr"/>
        <c:lblOffset val="100"/>
        <c:noMultiLvlLbl val="0"/>
      </c:catAx>
      <c:valAx>
        <c:axId val="14600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'9'!$H$1</c:f>
              <c:strCache>
                <c:ptCount val="1"/>
                <c:pt idx="0">
                  <c:v>VeryActiveMinutes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'9'!$H$2:$H$32</c:f>
              <c:numCache>
                <c:formatCode>General</c:formatCode>
                <c:ptCount val="31"/>
                <c:pt idx="0">
                  <c:v>671</c:v>
                </c:pt>
                <c:pt idx="1">
                  <c:v>691</c:v>
                </c:pt>
                <c:pt idx="2">
                  <c:v>633</c:v>
                </c:pt>
                <c:pt idx="3">
                  <c:v>891</c:v>
                </c:pt>
                <c:pt idx="4">
                  <c:v>605</c:v>
                </c:pt>
                <c:pt idx="5">
                  <c:v>781</c:v>
                </c:pt>
                <c:pt idx="6">
                  <c:v>767</c:v>
                </c:pt>
                <c:pt idx="7">
                  <c:v>774</c:v>
                </c:pt>
                <c:pt idx="8">
                  <c:v>859</c:v>
                </c:pt>
                <c:pt idx="9">
                  <c:v>782</c:v>
                </c:pt>
                <c:pt idx="10">
                  <c:v>601</c:v>
                </c:pt>
                <c:pt idx="11">
                  <c:v>673</c:v>
                </c:pt>
                <c:pt idx="12">
                  <c:v>909</c:v>
                </c:pt>
                <c:pt idx="13">
                  <c:v>634</c:v>
                </c:pt>
                <c:pt idx="14">
                  <c:v>757</c:v>
                </c:pt>
                <c:pt idx="15">
                  <c:v>575</c:v>
                </c:pt>
                <c:pt idx="16">
                  <c:v>520</c:v>
                </c:pt>
                <c:pt idx="17">
                  <c:v>628</c:v>
                </c:pt>
                <c:pt idx="18">
                  <c:v>679</c:v>
                </c:pt>
                <c:pt idx="19">
                  <c:v>466</c:v>
                </c:pt>
                <c:pt idx="20">
                  <c:v>723</c:v>
                </c:pt>
                <c:pt idx="21">
                  <c:v>405</c:v>
                </c:pt>
                <c:pt idx="22">
                  <c:v>640</c:v>
                </c:pt>
                <c:pt idx="23">
                  <c:v>592</c:v>
                </c:pt>
                <c:pt idx="24">
                  <c:v>598</c:v>
                </c:pt>
                <c:pt idx="25">
                  <c:v>461</c:v>
                </c:pt>
                <c:pt idx="26">
                  <c:v>617</c:v>
                </c:pt>
                <c:pt idx="27">
                  <c:v>629</c:v>
                </c:pt>
                <c:pt idx="28">
                  <c:v>510</c:v>
                </c:pt>
                <c:pt idx="29">
                  <c:v>736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38B-B2EB-56EEFEFC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467888"/>
        <c:axId val="1599310928"/>
      </c:barChart>
      <c:catAx>
        <c:axId val="1637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10928"/>
        <c:crosses val="autoZero"/>
        <c:auto val="1"/>
        <c:lblAlgn val="ctr"/>
        <c:lblOffset val="100"/>
        <c:noMultiLvlLbl val="0"/>
      </c:catAx>
      <c:valAx>
        <c:axId val="1599310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101727">
                  <a:alpha val="50000"/>
                </a:srgbClr>
              </a:solidFill>
            </a:ln>
            <a:effectLst/>
          </c:spPr>
          <c:invertIfNegative val="0"/>
          <c:cat>
            <c:strRef>
              <c:f>'9'!$A$2:$A$32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'9'!$I$2:$I$32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B-4DE7-A9D7-759E6AF3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552960"/>
        <c:axId val="1123650336"/>
      </c:barChart>
      <c:catAx>
        <c:axId val="1873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50336"/>
        <c:crosses val="autoZero"/>
        <c:auto val="1"/>
        <c:lblAlgn val="ctr"/>
        <c:lblOffset val="100"/>
        <c:noMultiLvlLbl val="0"/>
      </c:catAx>
      <c:valAx>
        <c:axId val="1123650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five_8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three_8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#'9'!A1"/><Relationship Id="rId2" Type="http://schemas.openxmlformats.org/officeDocument/2006/relationships/image" Target="../media/image1.png"/><Relationship Id="rId16" Type="http://schemas.openxmlformats.org/officeDocument/2006/relationships/hyperlink" Target="#six_8"/><Relationship Id="rId20" Type="http://schemas.openxmlformats.org/officeDocument/2006/relationships/image" Target="../media/image13.png"/><Relationship Id="rId29" Type="http://schemas.openxmlformats.org/officeDocument/2006/relationships/image" Target="../media/image19.png"/><Relationship Id="rId1" Type="http://schemas.openxmlformats.org/officeDocument/2006/relationships/hyperlink" Target="#one_8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#'Visualization With ID''s(1 to 8)'!A1"/><Relationship Id="rId10" Type="http://schemas.openxmlformats.org/officeDocument/2006/relationships/hyperlink" Target="#four_8"/><Relationship Id="rId19" Type="http://schemas.openxmlformats.org/officeDocument/2006/relationships/hyperlink" Target="#seven_8"/><Relationship Id="rId31" Type="http://schemas.openxmlformats.org/officeDocument/2006/relationships/hyperlink" Target="#'Visualization With Dates(9)'!A1"/><Relationship Id="rId4" Type="http://schemas.openxmlformats.org/officeDocument/2006/relationships/hyperlink" Target="#two_8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ight_8"/><Relationship Id="rId27" Type="http://schemas.openxmlformats.org/officeDocument/2006/relationships/image" Target="../media/image18.svg"/><Relationship Id="rId30" Type="http://schemas.openxmlformats.org/officeDocument/2006/relationships/image" Target="../media/image2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396874</xdr:colOff>
      <xdr:row>3</xdr:row>
      <xdr:rowOff>103187</xdr:rowOff>
    </xdr:from>
    <xdr:to>
      <xdr:col>22</xdr:col>
      <xdr:colOff>119061</xdr:colOff>
      <xdr:row>4</xdr:row>
      <xdr:rowOff>230186</xdr:rowOff>
    </xdr:to>
    <xdr:pic>
      <xdr:nvPicPr>
        <xdr:cNvPr id="3" name="Graphic 2" descr="Us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AFD33-FED2-5C33-6E42-C66E42C59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723937" y="1023937"/>
          <a:ext cx="468312" cy="468312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388938</xdr:colOff>
      <xdr:row>5</xdr:row>
      <xdr:rowOff>95252</xdr:rowOff>
    </xdr:from>
    <xdr:to>
      <xdr:col>22</xdr:col>
      <xdr:colOff>214313</xdr:colOff>
      <xdr:row>6</xdr:row>
      <xdr:rowOff>309565</xdr:rowOff>
    </xdr:to>
    <xdr:pic>
      <xdr:nvPicPr>
        <xdr:cNvPr id="5" name="Graphic 4" descr="Group of me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659B06-25E0-B7F2-2413-63ED95BAB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716001" y="1722440"/>
          <a:ext cx="571500" cy="571500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396875</xdr:colOff>
      <xdr:row>7</xdr:row>
      <xdr:rowOff>79375</xdr:rowOff>
    </xdr:from>
    <xdr:to>
      <xdr:col>22</xdr:col>
      <xdr:colOff>238125</xdr:colOff>
      <xdr:row>8</xdr:row>
      <xdr:rowOff>293688</xdr:rowOff>
    </xdr:to>
    <xdr:pic>
      <xdr:nvPicPr>
        <xdr:cNvPr id="9" name="Graphic 8" descr="Dram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734992-6F9A-E943-95F6-F0139848A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23938" y="2452688"/>
          <a:ext cx="587375" cy="587375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412750</xdr:colOff>
      <xdr:row>9</xdr:row>
      <xdr:rowOff>87313</xdr:rowOff>
    </xdr:from>
    <xdr:to>
      <xdr:col>22</xdr:col>
      <xdr:colOff>206375</xdr:colOff>
      <xdr:row>10</xdr:row>
      <xdr:rowOff>261938</xdr:rowOff>
    </xdr:to>
    <xdr:pic>
      <xdr:nvPicPr>
        <xdr:cNvPr id="11" name="Graphic 10" descr="Drawing compas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1B27568-207E-C4B7-0771-7E564FBE9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739813" y="3206751"/>
          <a:ext cx="539750" cy="539750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436565</xdr:colOff>
      <xdr:row>11</xdr:row>
      <xdr:rowOff>95252</xdr:rowOff>
    </xdr:from>
    <xdr:to>
      <xdr:col>22</xdr:col>
      <xdr:colOff>222252</xdr:colOff>
      <xdr:row>12</xdr:row>
      <xdr:rowOff>254002</xdr:rowOff>
    </xdr:to>
    <xdr:pic>
      <xdr:nvPicPr>
        <xdr:cNvPr id="13" name="Graphic 12" descr="Pyramid with level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A6241C5-2B2D-30BD-2747-5F3FE15AC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3763628" y="3944940"/>
          <a:ext cx="531812" cy="531812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396875</xdr:colOff>
      <xdr:row>13</xdr:row>
      <xdr:rowOff>63501</xdr:rowOff>
    </xdr:from>
    <xdr:to>
      <xdr:col>22</xdr:col>
      <xdr:colOff>174624</xdr:colOff>
      <xdr:row>14</xdr:row>
      <xdr:rowOff>238125</xdr:rowOff>
    </xdr:to>
    <xdr:pic>
      <xdr:nvPicPr>
        <xdr:cNvPr id="15" name="Graphic 14" descr="Footprint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8026AAD-7BE1-8B28-1517-AF845E5B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3723938" y="4651376"/>
          <a:ext cx="523874" cy="523874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349250</xdr:colOff>
      <xdr:row>15</xdr:row>
      <xdr:rowOff>71439</xdr:rowOff>
    </xdr:from>
    <xdr:to>
      <xdr:col>22</xdr:col>
      <xdr:colOff>246062</xdr:colOff>
      <xdr:row>16</xdr:row>
      <xdr:rowOff>317501</xdr:rowOff>
    </xdr:to>
    <xdr:pic>
      <xdr:nvPicPr>
        <xdr:cNvPr id="17" name="Graphic 16" descr="Heart with puls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C8CE91F-03B1-2BCB-8DBD-25BB9433C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3676313" y="5373689"/>
          <a:ext cx="642937" cy="642937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404812</xdr:colOff>
      <xdr:row>17</xdr:row>
      <xdr:rowOff>79375</xdr:rowOff>
    </xdr:from>
    <xdr:to>
      <xdr:col>22</xdr:col>
      <xdr:colOff>214312</xdr:colOff>
      <xdr:row>18</xdr:row>
      <xdr:rowOff>269875</xdr:rowOff>
    </xdr:to>
    <xdr:pic>
      <xdr:nvPicPr>
        <xdr:cNvPr id="19" name="Graphic 18" descr="Clock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39E855F-522B-FD48-933B-623221C6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3731875" y="6143625"/>
          <a:ext cx="555625" cy="555625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365124</xdr:colOff>
      <xdr:row>19</xdr:row>
      <xdr:rowOff>55564</xdr:rowOff>
    </xdr:from>
    <xdr:to>
      <xdr:col>22</xdr:col>
      <xdr:colOff>301624</xdr:colOff>
      <xdr:row>20</xdr:row>
      <xdr:rowOff>333376</xdr:rowOff>
    </xdr:to>
    <xdr:pic>
      <xdr:nvPicPr>
        <xdr:cNvPr id="23" name="Graphic 22" descr="Tabl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83D0058-FA88-B5D4-6C8A-939188050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3692187" y="5984877"/>
          <a:ext cx="682625" cy="682625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21</xdr:col>
      <xdr:colOff>103189</xdr:colOff>
      <xdr:row>21</xdr:row>
      <xdr:rowOff>71438</xdr:rowOff>
    </xdr:from>
    <xdr:to>
      <xdr:col>21</xdr:col>
      <xdr:colOff>650877</xdr:colOff>
      <xdr:row>22</xdr:row>
      <xdr:rowOff>269876</xdr:rowOff>
    </xdr:to>
    <xdr:pic>
      <xdr:nvPicPr>
        <xdr:cNvPr id="25" name="Graphic 24" descr="Presentation with pie chart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44501E7-6FB4-3C61-6E34-3F06501A2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3430252" y="6770688"/>
          <a:ext cx="547688" cy="547688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22</xdr:col>
      <xdr:colOff>39687</xdr:colOff>
      <xdr:row>21</xdr:row>
      <xdr:rowOff>63500</xdr:rowOff>
    </xdr:from>
    <xdr:to>
      <xdr:col>22</xdr:col>
      <xdr:colOff>587374</xdr:colOff>
      <xdr:row>22</xdr:row>
      <xdr:rowOff>261937</xdr:rowOff>
    </xdr:to>
    <xdr:pic>
      <xdr:nvPicPr>
        <xdr:cNvPr id="26" name="Graphic 25" descr="Presentation with pie chart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71781E3-0FB6-49E8-9AF2-2925D33F3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4112875" y="6762750"/>
          <a:ext cx="547687" cy="547687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215549</xdr:colOff>
      <xdr:row>2</xdr:row>
      <xdr:rowOff>0</xdr:rowOff>
    </xdr:from>
    <xdr:to>
      <xdr:col>9</xdr:col>
      <xdr:colOff>438150</xdr:colOff>
      <xdr:row>19</xdr:row>
      <xdr:rowOff>86782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225F213-8740-448B-BBA9-A00372137BD8}"/>
            </a:ext>
          </a:extLst>
        </xdr:cNvPr>
        <xdr:cNvSpPr/>
      </xdr:nvSpPr>
      <xdr:spPr>
        <a:xfrm>
          <a:off x="215549" y="368300"/>
          <a:ext cx="5709001" cy="321733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73352</xdr:colOff>
      <xdr:row>2</xdr:row>
      <xdr:rowOff>3654</xdr:rowOff>
    </xdr:from>
    <xdr:to>
      <xdr:col>18</xdr:col>
      <xdr:colOff>584199</xdr:colOff>
      <xdr:row>19</xdr:row>
      <xdr:rowOff>88900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26A55B8-5401-40CD-845B-6469DA4668BB}"/>
            </a:ext>
          </a:extLst>
        </xdr:cNvPr>
        <xdr:cNvSpPr/>
      </xdr:nvSpPr>
      <xdr:spPr>
        <a:xfrm>
          <a:off x="6169352" y="371954"/>
          <a:ext cx="5387647" cy="3215796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251648</xdr:colOff>
      <xdr:row>1</xdr:row>
      <xdr:rowOff>144168</xdr:rowOff>
    </xdr:from>
    <xdr:to>
      <xdr:col>28</xdr:col>
      <xdr:colOff>177800</xdr:colOff>
      <xdr:row>19</xdr:row>
      <xdr:rowOff>95249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8F2070-EA3B-4075-B397-ED38A5A188CB}"/>
            </a:ext>
          </a:extLst>
        </xdr:cNvPr>
        <xdr:cNvSpPr/>
      </xdr:nvSpPr>
      <xdr:spPr>
        <a:xfrm>
          <a:off x="11834048" y="328318"/>
          <a:ext cx="5412552" cy="3265781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499534</xdr:colOff>
      <xdr:row>1</xdr:row>
      <xdr:rowOff>130528</xdr:rowOff>
    </xdr:from>
    <xdr:to>
      <xdr:col>37</xdr:col>
      <xdr:colOff>463550</xdr:colOff>
      <xdr:row>19</xdr:row>
      <xdr:rowOff>88900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1C7E247-CC97-444D-B98F-7CDAC9DE7774}"/>
            </a:ext>
          </a:extLst>
        </xdr:cNvPr>
        <xdr:cNvSpPr/>
      </xdr:nvSpPr>
      <xdr:spPr>
        <a:xfrm>
          <a:off x="17568334" y="314678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304800</xdr:colOff>
      <xdr:row>1</xdr:row>
      <xdr:rowOff>146050</xdr:rowOff>
    </xdr:from>
    <xdr:to>
      <xdr:col>47</xdr:col>
      <xdr:colOff>268816</xdr:colOff>
      <xdr:row>19</xdr:row>
      <xdr:rowOff>104422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EBEECEA-5038-46EA-9DE3-BB21E1531A40}"/>
            </a:ext>
          </a:extLst>
        </xdr:cNvPr>
        <xdr:cNvSpPr/>
      </xdr:nvSpPr>
      <xdr:spPr>
        <a:xfrm>
          <a:off x="23469600" y="3302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539750</xdr:colOff>
      <xdr:row>1</xdr:row>
      <xdr:rowOff>120650</xdr:rowOff>
    </xdr:from>
    <xdr:to>
      <xdr:col>56</xdr:col>
      <xdr:colOff>503766</xdr:colOff>
      <xdr:row>19</xdr:row>
      <xdr:rowOff>79022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739BCCB-E9BC-4387-9169-B850E29C29AD}"/>
            </a:ext>
          </a:extLst>
        </xdr:cNvPr>
        <xdr:cNvSpPr/>
      </xdr:nvSpPr>
      <xdr:spPr>
        <a:xfrm>
          <a:off x="29190950" y="3048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57</xdr:col>
      <xdr:colOff>342900</xdr:colOff>
      <xdr:row>1</xdr:row>
      <xdr:rowOff>139700</xdr:rowOff>
    </xdr:from>
    <xdr:to>
      <xdr:col>66</xdr:col>
      <xdr:colOff>306916</xdr:colOff>
      <xdr:row>19</xdr:row>
      <xdr:rowOff>98072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3904364-4EF1-495C-91C5-F1859516ED9A}"/>
            </a:ext>
          </a:extLst>
        </xdr:cNvPr>
        <xdr:cNvSpPr/>
      </xdr:nvSpPr>
      <xdr:spPr>
        <a:xfrm>
          <a:off x="35090100" y="32385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66</xdr:col>
      <xdr:colOff>571500</xdr:colOff>
      <xdr:row>1</xdr:row>
      <xdr:rowOff>139700</xdr:rowOff>
    </xdr:from>
    <xdr:to>
      <xdr:col>75</xdr:col>
      <xdr:colOff>535516</xdr:colOff>
      <xdr:row>19</xdr:row>
      <xdr:rowOff>98072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17A258F-C34B-4B62-B86E-2F72F263B4E3}"/>
            </a:ext>
          </a:extLst>
        </xdr:cNvPr>
        <xdr:cNvSpPr/>
      </xdr:nvSpPr>
      <xdr:spPr>
        <a:xfrm>
          <a:off x="40805100" y="32385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76</xdr:col>
      <xdr:colOff>266700</xdr:colOff>
      <xdr:row>1</xdr:row>
      <xdr:rowOff>133350</xdr:rowOff>
    </xdr:from>
    <xdr:to>
      <xdr:col>85</xdr:col>
      <xdr:colOff>230716</xdr:colOff>
      <xdr:row>19</xdr:row>
      <xdr:rowOff>91722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36846F7-C652-4590-AF4E-3AFD33C9A0BD}"/>
            </a:ext>
          </a:extLst>
        </xdr:cNvPr>
        <xdr:cNvSpPr/>
      </xdr:nvSpPr>
      <xdr:spPr>
        <a:xfrm>
          <a:off x="46596300" y="3175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85</xdr:col>
      <xdr:colOff>501650</xdr:colOff>
      <xdr:row>1</xdr:row>
      <xdr:rowOff>146050</xdr:rowOff>
    </xdr:from>
    <xdr:to>
      <xdr:col>94</xdr:col>
      <xdr:colOff>465666</xdr:colOff>
      <xdr:row>19</xdr:row>
      <xdr:rowOff>104422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0617D4F-40DF-4D0F-BD69-D1B98BBF7B80}"/>
            </a:ext>
          </a:extLst>
        </xdr:cNvPr>
        <xdr:cNvSpPr/>
      </xdr:nvSpPr>
      <xdr:spPr>
        <a:xfrm>
          <a:off x="52317650" y="3302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386999</xdr:colOff>
      <xdr:row>2</xdr:row>
      <xdr:rowOff>158750</xdr:rowOff>
    </xdr:from>
    <xdr:to>
      <xdr:col>9</xdr:col>
      <xdr:colOff>196850</xdr:colOff>
      <xdr:row>18</xdr:row>
      <xdr:rowOff>69850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2100E75-7BFC-4442-8865-BD821DDAB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38100</xdr:rowOff>
    </xdr:from>
    <xdr:to>
      <xdr:col>18</xdr:col>
      <xdr:colOff>425450</xdr:colOff>
      <xdr:row>19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C94F861-20A5-4829-A5CB-C010941E0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162748</xdr:colOff>
      <xdr:row>2</xdr:row>
      <xdr:rowOff>158750</xdr:rowOff>
    </xdr:from>
    <xdr:to>
      <xdr:col>28</xdr:col>
      <xdr:colOff>82550</xdr:colOff>
      <xdr:row>19</xdr:row>
      <xdr:rowOff>106068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C7A8646-BB54-4F26-8B62-2C013B1AA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93134</xdr:colOff>
      <xdr:row>2</xdr:row>
      <xdr:rowOff>82550</xdr:rowOff>
    </xdr:from>
    <xdr:to>
      <xdr:col>37</xdr:col>
      <xdr:colOff>336550</xdr:colOff>
      <xdr:row>18</xdr:row>
      <xdr:rowOff>67028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92E8B8D-2A41-41FC-B12E-4197846D2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12700</xdr:colOff>
      <xdr:row>3</xdr:row>
      <xdr:rowOff>44450</xdr:rowOff>
    </xdr:from>
    <xdr:to>
      <xdr:col>46</xdr:col>
      <xdr:colOff>317500</xdr:colOff>
      <xdr:row>18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D25BE6-86B4-4BFD-9112-C1E5963DF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120650</xdr:colOff>
      <xdr:row>2</xdr:row>
      <xdr:rowOff>101600</xdr:rowOff>
    </xdr:from>
    <xdr:to>
      <xdr:col>56</xdr:col>
      <xdr:colOff>342900</xdr:colOff>
      <xdr:row>18</xdr:row>
      <xdr:rowOff>80433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7094ADD-5584-4F37-AE27-A1E0CCCBE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285750</xdr:colOff>
      <xdr:row>3</xdr:row>
      <xdr:rowOff>69850</xdr:rowOff>
    </xdr:from>
    <xdr:to>
      <xdr:col>65</xdr:col>
      <xdr:colOff>596900</xdr:colOff>
      <xdr:row>18</xdr:row>
      <xdr:rowOff>61384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E9541AC-0B13-4A93-A564-F0FFB8953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158750</xdr:colOff>
      <xdr:row>2</xdr:row>
      <xdr:rowOff>76200</xdr:rowOff>
    </xdr:from>
    <xdr:to>
      <xdr:col>75</xdr:col>
      <xdr:colOff>355600</xdr:colOff>
      <xdr:row>18</xdr:row>
      <xdr:rowOff>12700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67C5B4B-C038-487F-8008-B9BDF0BC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406400</xdr:colOff>
      <xdr:row>2</xdr:row>
      <xdr:rowOff>31750</xdr:rowOff>
    </xdr:from>
    <xdr:to>
      <xdr:col>84</xdr:col>
      <xdr:colOff>584200</xdr:colOff>
      <xdr:row>18</xdr:row>
      <xdr:rowOff>82550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9F2DA84-1087-4BA8-8CA6-04243DCE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171450</xdr:colOff>
      <xdr:row>2</xdr:row>
      <xdr:rowOff>114300</xdr:rowOff>
    </xdr:from>
    <xdr:to>
      <xdr:col>94</xdr:col>
      <xdr:colOff>266700</xdr:colOff>
      <xdr:row>18</xdr:row>
      <xdr:rowOff>120650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80012ED-BAD3-444F-B72E-D0DCBC08C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215549</xdr:colOff>
      <xdr:row>2</xdr:row>
      <xdr:rowOff>0</xdr:rowOff>
    </xdr:from>
    <xdr:to>
      <xdr:col>9</xdr:col>
      <xdr:colOff>438150</xdr:colOff>
      <xdr:row>19</xdr:row>
      <xdr:rowOff>86782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B0E0BF5-A0CC-46D5-ACC7-8DD5819929B0}"/>
            </a:ext>
          </a:extLst>
        </xdr:cNvPr>
        <xdr:cNvSpPr/>
      </xdr:nvSpPr>
      <xdr:spPr>
        <a:xfrm>
          <a:off x="215549" y="368300"/>
          <a:ext cx="5709001" cy="321733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73352</xdr:colOff>
      <xdr:row>2</xdr:row>
      <xdr:rowOff>3654</xdr:rowOff>
    </xdr:from>
    <xdr:to>
      <xdr:col>18</xdr:col>
      <xdr:colOff>584199</xdr:colOff>
      <xdr:row>19</xdr:row>
      <xdr:rowOff>88900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C1F0014-60D7-4CA8-86D5-0529A50CCDED}"/>
            </a:ext>
          </a:extLst>
        </xdr:cNvPr>
        <xdr:cNvSpPr/>
      </xdr:nvSpPr>
      <xdr:spPr>
        <a:xfrm>
          <a:off x="6169352" y="371954"/>
          <a:ext cx="5387647" cy="3215796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266349</xdr:colOff>
      <xdr:row>1</xdr:row>
      <xdr:rowOff>177800</xdr:rowOff>
    </xdr:from>
    <xdr:to>
      <xdr:col>9</xdr:col>
      <xdr:colOff>285750</xdr:colOff>
      <xdr:row>19</xdr:row>
      <xdr:rowOff>88899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588F1E-4AE0-4B67-A4BC-C2E4D401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</xdr:row>
      <xdr:rowOff>38100</xdr:rowOff>
    </xdr:from>
    <xdr:to>
      <xdr:col>18</xdr:col>
      <xdr:colOff>546100</xdr:colOff>
      <xdr:row>19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7FECEB-08EA-4872-8E21-1F6CDF31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251648</xdr:colOff>
      <xdr:row>1</xdr:row>
      <xdr:rowOff>144168</xdr:rowOff>
    </xdr:from>
    <xdr:to>
      <xdr:col>28</xdr:col>
      <xdr:colOff>177800</xdr:colOff>
      <xdr:row>19</xdr:row>
      <xdr:rowOff>95249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DE614928-8FFE-4F65-8EF1-2950A07850C0}"/>
            </a:ext>
          </a:extLst>
        </xdr:cNvPr>
        <xdr:cNvSpPr/>
      </xdr:nvSpPr>
      <xdr:spPr>
        <a:xfrm>
          <a:off x="11834048" y="328318"/>
          <a:ext cx="5412552" cy="3265781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499534</xdr:colOff>
      <xdr:row>1</xdr:row>
      <xdr:rowOff>130528</xdr:rowOff>
    </xdr:from>
    <xdr:to>
      <xdr:col>37</xdr:col>
      <xdr:colOff>463550</xdr:colOff>
      <xdr:row>19</xdr:row>
      <xdr:rowOff>88900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FABD53D-76C5-4FFA-8BD2-1597D7DC7C10}"/>
            </a:ext>
          </a:extLst>
        </xdr:cNvPr>
        <xdr:cNvSpPr/>
      </xdr:nvSpPr>
      <xdr:spPr>
        <a:xfrm>
          <a:off x="17568334" y="314678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469900</xdr:colOff>
      <xdr:row>2</xdr:row>
      <xdr:rowOff>31750</xdr:rowOff>
    </xdr:from>
    <xdr:to>
      <xdr:col>27</xdr:col>
      <xdr:colOff>431800</xdr:colOff>
      <xdr:row>18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D0264B-98ED-4993-8331-D18DD5C9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590550</xdr:colOff>
      <xdr:row>2</xdr:row>
      <xdr:rowOff>38100</xdr:rowOff>
    </xdr:from>
    <xdr:to>
      <xdr:col>37</xdr:col>
      <xdr:colOff>323850</xdr:colOff>
      <xdr:row>19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8CD228-F202-47F4-9853-22607199B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304800</xdr:colOff>
      <xdr:row>1</xdr:row>
      <xdr:rowOff>146050</xdr:rowOff>
    </xdr:from>
    <xdr:to>
      <xdr:col>47</xdr:col>
      <xdr:colOff>268816</xdr:colOff>
      <xdr:row>19</xdr:row>
      <xdr:rowOff>104422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A735575-A25B-47CC-BA7A-B5871ED94018}"/>
            </a:ext>
          </a:extLst>
        </xdr:cNvPr>
        <xdr:cNvSpPr/>
      </xdr:nvSpPr>
      <xdr:spPr>
        <a:xfrm>
          <a:off x="23469600" y="3302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539750</xdr:colOff>
      <xdr:row>1</xdr:row>
      <xdr:rowOff>120650</xdr:rowOff>
    </xdr:from>
    <xdr:to>
      <xdr:col>56</xdr:col>
      <xdr:colOff>503766</xdr:colOff>
      <xdr:row>19</xdr:row>
      <xdr:rowOff>79022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34950CA0-2D69-403E-9AD2-F5B61E8D6508}"/>
            </a:ext>
          </a:extLst>
        </xdr:cNvPr>
        <xdr:cNvSpPr/>
      </xdr:nvSpPr>
      <xdr:spPr>
        <a:xfrm>
          <a:off x="29190950" y="3048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520700</xdr:colOff>
      <xdr:row>2</xdr:row>
      <xdr:rowOff>101600</xdr:rowOff>
    </xdr:from>
    <xdr:to>
      <xdr:col>47</xdr:col>
      <xdr:colOff>76200</xdr:colOff>
      <xdr:row>18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1C00AE7-897E-4527-A775-9259ED2FC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590550</xdr:colOff>
      <xdr:row>2</xdr:row>
      <xdr:rowOff>12700</xdr:rowOff>
    </xdr:from>
    <xdr:to>
      <xdr:col>56</xdr:col>
      <xdr:colOff>501650</xdr:colOff>
      <xdr:row>18</xdr:row>
      <xdr:rowOff>177800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B9C31AE-169F-4A87-8673-F84EDFFF1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342900</xdr:colOff>
      <xdr:row>1</xdr:row>
      <xdr:rowOff>139700</xdr:rowOff>
    </xdr:from>
    <xdr:to>
      <xdr:col>66</xdr:col>
      <xdr:colOff>306916</xdr:colOff>
      <xdr:row>19</xdr:row>
      <xdr:rowOff>98072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2E5B1B7F-82AC-4133-875D-E1E8DE6BE8AF}"/>
            </a:ext>
          </a:extLst>
        </xdr:cNvPr>
        <xdr:cNvSpPr/>
      </xdr:nvSpPr>
      <xdr:spPr>
        <a:xfrm>
          <a:off x="35090100" y="32385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66</xdr:col>
      <xdr:colOff>571500</xdr:colOff>
      <xdr:row>1</xdr:row>
      <xdr:rowOff>139700</xdr:rowOff>
    </xdr:from>
    <xdr:to>
      <xdr:col>75</xdr:col>
      <xdr:colOff>535516</xdr:colOff>
      <xdr:row>19</xdr:row>
      <xdr:rowOff>98072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8AC2B4B2-6BC5-45D8-BCC3-FCB5F47BDA2D}"/>
            </a:ext>
          </a:extLst>
        </xdr:cNvPr>
        <xdr:cNvSpPr/>
      </xdr:nvSpPr>
      <xdr:spPr>
        <a:xfrm>
          <a:off x="40805100" y="32385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57</xdr:col>
      <xdr:colOff>323850</xdr:colOff>
      <xdr:row>2</xdr:row>
      <xdr:rowOff>146050</xdr:rowOff>
    </xdr:from>
    <xdr:to>
      <xdr:col>66</xdr:col>
      <xdr:colOff>298450</xdr:colOff>
      <xdr:row>18</xdr:row>
      <xdr:rowOff>152400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D896342-38B8-4863-8D73-11CD19FD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82550</xdr:colOff>
      <xdr:row>2</xdr:row>
      <xdr:rowOff>63500</xdr:rowOff>
    </xdr:from>
    <xdr:to>
      <xdr:col>75</xdr:col>
      <xdr:colOff>469900</xdr:colOff>
      <xdr:row>18</xdr:row>
      <xdr:rowOff>82550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AC3BB83-89AC-4758-96EB-F0FF36C6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266700</xdr:colOff>
      <xdr:row>1</xdr:row>
      <xdr:rowOff>133350</xdr:rowOff>
    </xdr:from>
    <xdr:to>
      <xdr:col>85</xdr:col>
      <xdr:colOff>230716</xdr:colOff>
      <xdr:row>19</xdr:row>
      <xdr:rowOff>91722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D6640543-0F31-4E66-BDBB-33BADB1CA56F}"/>
            </a:ext>
          </a:extLst>
        </xdr:cNvPr>
        <xdr:cNvSpPr/>
      </xdr:nvSpPr>
      <xdr:spPr>
        <a:xfrm>
          <a:off x="46596300" y="3175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85</xdr:col>
      <xdr:colOff>501650</xdr:colOff>
      <xdr:row>1</xdr:row>
      <xdr:rowOff>146050</xdr:rowOff>
    </xdr:from>
    <xdr:to>
      <xdr:col>94</xdr:col>
      <xdr:colOff>465666</xdr:colOff>
      <xdr:row>19</xdr:row>
      <xdr:rowOff>104422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F87B0A14-9D3A-4807-A722-995AEC025CF6}"/>
            </a:ext>
          </a:extLst>
        </xdr:cNvPr>
        <xdr:cNvSpPr/>
      </xdr:nvSpPr>
      <xdr:spPr>
        <a:xfrm>
          <a:off x="52317650" y="330200"/>
          <a:ext cx="5450416" cy="3273072"/>
        </a:xfrm>
        <a:prstGeom prst="roundRect">
          <a:avLst/>
        </a:prstGeom>
        <a:gradFill flip="none" rotWithShape="1">
          <a:gsLst>
            <a:gs pos="0">
              <a:srgbClr val="AD0F8A"/>
            </a:gs>
            <a:gs pos="100000">
              <a:schemeClr val="accent1">
                <a:lumMod val="6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76</xdr:col>
      <xdr:colOff>311150</xdr:colOff>
      <xdr:row>2</xdr:row>
      <xdr:rowOff>44450</xdr:rowOff>
    </xdr:from>
    <xdr:to>
      <xdr:col>85</xdr:col>
      <xdr:colOff>107950</xdr:colOff>
      <xdr:row>18</xdr:row>
      <xdr:rowOff>107950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7D49AF1-94F7-45B3-96DC-E6F7CA9C5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533400</xdr:colOff>
      <xdr:row>2</xdr:row>
      <xdr:rowOff>57150</xdr:rowOff>
    </xdr:from>
    <xdr:to>
      <xdr:col>94</xdr:col>
      <xdr:colOff>381000</xdr:colOff>
      <xdr:row>18</xdr:row>
      <xdr:rowOff>31750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9D87557-6DA3-459E-A3A5-B5C4E4CC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3F32-DDD7-4F78-9DC7-DE03B77D80C7}">
  <dimension ref="B1:X24"/>
  <sheetViews>
    <sheetView showGridLines="0" tabSelected="1" zoomScale="80" zoomScaleNormal="8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B1" sqref="B1:I3"/>
    </sheetView>
  </sheetViews>
  <sheetFormatPr defaultRowHeight="14.5" x14ac:dyDescent="0.35"/>
  <cols>
    <col min="1" max="1" width="8.984375E-2" style="2" customWidth="1"/>
    <col min="2" max="2" width="10.08984375" style="2" customWidth="1"/>
    <col min="3" max="3" width="9.6328125" style="2" customWidth="1"/>
    <col min="4" max="4" width="10" style="2" customWidth="1"/>
    <col min="5" max="5" width="10.08984375" style="2" customWidth="1"/>
    <col min="6" max="6" width="10" style="2" customWidth="1"/>
    <col min="7" max="7" width="9.7265625" style="2" customWidth="1"/>
    <col min="8" max="8" width="9.6328125" style="2" customWidth="1"/>
    <col min="9" max="9" width="12.453125" style="2" customWidth="1"/>
    <col min="10" max="18" width="8.7265625" style="2"/>
    <col min="19" max="19" width="10.1796875" style="2" customWidth="1"/>
    <col min="20" max="20" width="8.7265625" style="2"/>
    <col min="21" max="21" width="9.7265625" style="2" customWidth="1"/>
    <col min="22" max="22" width="10.6328125" style="2" customWidth="1"/>
    <col min="23" max="23" width="9.90625" style="2" customWidth="1"/>
    <col min="24" max="16384" width="8.7265625" style="2"/>
  </cols>
  <sheetData>
    <row r="1" spans="2:24" ht="19.5" customHeight="1" thickTop="1" x14ac:dyDescent="0.35">
      <c r="B1" s="62" t="s">
        <v>66</v>
      </c>
      <c r="C1" s="63"/>
      <c r="D1" s="63"/>
      <c r="E1" s="63"/>
      <c r="F1" s="63"/>
      <c r="G1" s="63"/>
      <c r="H1" s="63"/>
      <c r="I1" s="63"/>
      <c r="J1" s="62" t="s">
        <v>67</v>
      </c>
      <c r="K1" s="63"/>
      <c r="L1" s="63"/>
      <c r="M1" s="63"/>
      <c r="N1" s="63"/>
      <c r="O1" s="63"/>
      <c r="P1" s="63"/>
      <c r="Q1" s="68"/>
      <c r="R1" s="18" t="s">
        <v>71</v>
      </c>
      <c r="S1" s="19"/>
      <c r="T1" s="18" t="s">
        <v>87</v>
      </c>
      <c r="U1" s="19"/>
      <c r="V1" s="18" t="s">
        <v>90</v>
      </c>
      <c r="W1" s="19"/>
      <c r="X1" s="17"/>
    </row>
    <row r="2" spans="2:24" ht="16" customHeight="1" x14ac:dyDescent="0.35">
      <c r="B2" s="64"/>
      <c r="C2" s="65"/>
      <c r="D2" s="65"/>
      <c r="E2" s="65"/>
      <c r="F2" s="65"/>
      <c r="G2" s="65"/>
      <c r="H2" s="65"/>
      <c r="I2" s="65"/>
      <c r="J2" s="64"/>
      <c r="K2" s="65"/>
      <c r="L2" s="65"/>
      <c r="M2" s="65"/>
      <c r="N2" s="65"/>
      <c r="O2" s="65"/>
      <c r="P2" s="65"/>
      <c r="Q2" s="69"/>
      <c r="R2" s="20"/>
      <c r="S2" s="21"/>
      <c r="T2" s="20"/>
      <c r="U2" s="21"/>
      <c r="V2" s="20"/>
      <c r="W2" s="21"/>
      <c r="X2" s="17"/>
    </row>
    <row r="3" spans="2:24" ht="37" customHeight="1" thickBot="1" x14ac:dyDescent="0.4">
      <c r="B3" s="66"/>
      <c r="C3" s="67"/>
      <c r="D3" s="67"/>
      <c r="E3" s="67"/>
      <c r="F3" s="67"/>
      <c r="G3" s="67"/>
      <c r="H3" s="67"/>
      <c r="I3" s="67"/>
      <c r="J3" s="66"/>
      <c r="K3" s="67"/>
      <c r="L3" s="67"/>
      <c r="M3" s="67"/>
      <c r="N3" s="67"/>
      <c r="O3" s="67"/>
      <c r="P3" s="67"/>
      <c r="Q3" s="70"/>
      <c r="R3" s="20"/>
      <c r="S3" s="21"/>
      <c r="T3" s="20"/>
      <c r="U3" s="21"/>
      <c r="V3" s="20"/>
      <c r="W3" s="21"/>
      <c r="X3" s="17"/>
    </row>
    <row r="4" spans="2:24" ht="27" customHeight="1" thickTop="1" x14ac:dyDescent="0.35">
      <c r="B4" s="43" t="s">
        <v>58</v>
      </c>
      <c r="C4" s="44"/>
      <c r="D4" s="44"/>
      <c r="E4" s="44"/>
      <c r="F4" s="44"/>
      <c r="G4" s="44"/>
      <c r="H4" s="44"/>
      <c r="I4" s="45"/>
      <c r="J4" s="35" t="s">
        <v>92</v>
      </c>
      <c r="K4" s="35"/>
      <c r="L4" s="35"/>
      <c r="M4" s="35"/>
      <c r="N4" s="35"/>
      <c r="O4" s="35"/>
      <c r="P4" s="35"/>
      <c r="Q4" s="36"/>
      <c r="R4" s="55" t="s">
        <v>68</v>
      </c>
      <c r="S4" s="36"/>
      <c r="T4" s="32" t="s">
        <v>43</v>
      </c>
      <c r="U4" s="33"/>
      <c r="V4" s="32"/>
      <c r="W4" s="33"/>
    </row>
    <row r="5" spans="2:24" ht="29" customHeight="1" x14ac:dyDescent="0.35">
      <c r="B5" s="46"/>
      <c r="C5" s="47"/>
      <c r="D5" s="47"/>
      <c r="E5" s="47"/>
      <c r="F5" s="47"/>
      <c r="G5" s="47"/>
      <c r="H5" s="47"/>
      <c r="I5" s="48"/>
      <c r="J5" s="37"/>
      <c r="K5" s="37"/>
      <c r="L5" s="37"/>
      <c r="M5" s="37"/>
      <c r="N5" s="37"/>
      <c r="O5" s="37"/>
      <c r="P5" s="37"/>
      <c r="Q5" s="38"/>
      <c r="R5" s="52"/>
      <c r="S5" s="38"/>
      <c r="T5" s="24"/>
      <c r="U5" s="25"/>
      <c r="V5" s="24"/>
      <c r="W5" s="25"/>
    </row>
    <row r="6" spans="2:24" ht="28" customHeight="1" x14ac:dyDescent="0.35">
      <c r="B6" s="46" t="s">
        <v>59</v>
      </c>
      <c r="C6" s="47"/>
      <c r="D6" s="47"/>
      <c r="E6" s="47"/>
      <c r="F6" s="47"/>
      <c r="G6" s="47"/>
      <c r="H6" s="47"/>
      <c r="I6" s="48"/>
      <c r="J6" s="39" t="s">
        <v>72</v>
      </c>
      <c r="K6" s="39"/>
      <c r="L6" s="39"/>
      <c r="M6" s="39"/>
      <c r="N6" s="39"/>
      <c r="O6" s="39"/>
      <c r="P6" s="39"/>
      <c r="Q6" s="40"/>
      <c r="R6" s="53" t="s">
        <v>68</v>
      </c>
      <c r="S6" s="54"/>
      <c r="T6" s="26" t="s">
        <v>43</v>
      </c>
      <c r="U6" s="27"/>
      <c r="V6" s="26"/>
      <c r="W6" s="27"/>
    </row>
    <row r="7" spans="2:24" ht="30.5" customHeight="1" x14ac:dyDescent="0.35">
      <c r="B7" s="46"/>
      <c r="C7" s="47"/>
      <c r="D7" s="47"/>
      <c r="E7" s="47"/>
      <c r="F7" s="47"/>
      <c r="G7" s="47"/>
      <c r="H7" s="47"/>
      <c r="I7" s="48"/>
      <c r="J7" s="41"/>
      <c r="K7" s="41"/>
      <c r="L7" s="41"/>
      <c r="M7" s="41"/>
      <c r="N7" s="41"/>
      <c r="O7" s="41"/>
      <c r="P7" s="41"/>
      <c r="Q7" s="42"/>
      <c r="R7" s="53"/>
      <c r="S7" s="54"/>
      <c r="T7" s="26"/>
      <c r="U7" s="27"/>
      <c r="V7" s="26"/>
      <c r="W7" s="27"/>
    </row>
    <row r="8" spans="2:24" ht="29.5" customHeight="1" x14ac:dyDescent="0.35">
      <c r="B8" s="49" t="s">
        <v>63</v>
      </c>
      <c r="C8" s="50"/>
      <c r="D8" s="50"/>
      <c r="E8" s="50"/>
      <c r="F8" s="50"/>
      <c r="G8" s="50"/>
      <c r="H8" s="50"/>
      <c r="I8" s="51"/>
      <c r="J8" s="39" t="s">
        <v>73</v>
      </c>
      <c r="K8" s="39"/>
      <c r="L8" s="39"/>
      <c r="M8" s="39"/>
      <c r="N8" s="39"/>
      <c r="O8" s="39"/>
      <c r="P8" s="39"/>
      <c r="Q8" s="40"/>
      <c r="R8" s="28" t="s">
        <v>69</v>
      </c>
      <c r="S8" s="30"/>
      <c r="T8" s="22" t="s">
        <v>33</v>
      </c>
      <c r="U8" s="23"/>
      <c r="V8" s="22"/>
      <c r="W8" s="23"/>
    </row>
    <row r="9" spans="2:24" ht="29.5" customHeight="1" x14ac:dyDescent="0.35">
      <c r="B9" s="49"/>
      <c r="C9" s="50"/>
      <c r="D9" s="50"/>
      <c r="E9" s="50"/>
      <c r="F9" s="50"/>
      <c r="G9" s="50"/>
      <c r="H9" s="50"/>
      <c r="I9" s="51"/>
      <c r="J9" s="41"/>
      <c r="K9" s="41"/>
      <c r="L9" s="41"/>
      <c r="M9" s="41"/>
      <c r="N9" s="41"/>
      <c r="O9" s="41"/>
      <c r="P9" s="41"/>
      <c r="Q9" s="42"/>
      <c r="R9" s="53"/>
      <c r="S9" s="54"/>
      <c r="T9" s="26"/>
      <c r="U9" s="27"/>
      <c r="V9" s="26"/>
      <c r="W9" s="27"/>
    </row>
    <row r="10" spans="2:24" ht="28.5" customHeight="1" x14ac:dyDescent="0.35">
      <c r="B10" s="46" t="s">
        <v>70</v>
      </c>
      <c r="C10" s="47"/>
      <c r="D10" s="47"/>
      <c r="E10" s="47"/>
      <c r="F10" s="47"/>
      <c r="G10" s="47"/>
      <c r="H10" s="47"/>
      <c r="I10" s="48"/>
      <c r="J10" s="39" t="s">
        <v>74</v>
      </c>
      <c r="K10" s="39"/>
      <c r="L10" s="39"/>
      <c r="M10" s="39"/>
      <c r="N10" s="39"/>
      <c r="O10" s="39"/>
      <c r="P10" s="39"/>
      <c r="Q10" s="40"/>
      <c r="R10" s="28" t="s">
        <v>75</v>
      </c>
      <c r="S10" s="30"/>
      <c r="T10" s="22" t="s">
        <v>34</v>
      </c>
      <c r="U10" s="23"/>
      <c r="V10" s="22"/>
      <c r="W10" s="23"/>
    </row>
    <row r="11" spans="2:24" ht="28.5" customHeight="1" x14ac:dyDescent="0.35">
      <c r="B11" s="46"/>
      <c r="C11" s="47"/>
      <c r="D11" s="47"/>
      <c r="E11" s="47"/>
      <c r="F11" s="47"/>
      <c r="G11" s="47"/>
      <c r="H11" s="47"/>
      <c r="I11" s="48"/>
      <c r="J11" s="41"/>
      <c r="K11" s="41"/>
      <c r="L11" s="41"/>
      <c r="M11" s="41"/>
      <c r="N11" s="41"/>
      <c r="O11" s="41"/>
      <c r="P11" s="41"/>
      <c r="Q11" s="42"/>
      <c r="R11" s="52"/>
      <c r="S11" s="38"/>
      <c r="T11" s="24"/>
      <c r="U11" s="25"/>
      <c r="V11" s="24"/>
      <c r="W11" s="25"/>
    </row>
    <row r="12" spans="2:24" ht="29.5" customHeight="1" x14ac:dyDescent="0.35">
      <c r="B12" s="46" t="s">
        <v>60</v>
      </c>
      <c r="C12" s="47"/>
      <c r="D12" s="47"/>
      <c r="E12" s="47"/>
      <c r="F12" s="47"/>
      <c r="G12" s="47"/>
      <c r="H12" s="47"/>
      <c r="I12" s="48"/>
      <c r="J12" s="39" t="s">
        <v>77</v>
      </c>
      <c r="K12" s="39"/>
      <c r="L12" s="39"/>
      <c r="M12" s="39"/>
      <c r="N12" s="39"/>
      <c r="O12" s="39"/>
      <c r="P12" s="39"/>
      <c r="Q12" s="40"/>
      <c r="R12" s="53" t="s">
        <v>76</v>
      </c>
      <c r="S12" s="54"/>
      <c r="T12" s="26" t="s">
        <v>44</v>
      </c>
      <c r="U12" s="27"/>
      <c r="V12" s="26"/>
      <c r="W12" s="27"/>
    </row>
    <row r="13" spans="2:24" ht="28.5" customHeight="1" x14ac:dyDescent="0.35">
      <c r="B13" s="46"/>
      <c r="C13" s="47"/>
      <c r="D13" s="47"/>
      <c r="E13" s="47"/>
      <c r="F13" s="47"/>
      <c r="G13" s="47"/>
      <c r="H13" s="47"/>
      <c r="I13" s="48"/>
      <c r="J13" s="41"/>
      <c r="K13" s="41"/>
      <c r="L13" s="41"/>
      <c r="M13" s="41"/>
      <c r="N13" s="41"/>
      <c r="O13" s="41"/>
      <c r="P13" s="41"/>
      <c r="Q13" s="42"/>
      <c r="R13" s="53"/>
      <c r="S13" s="54"/>
      <c r="T13" s="26"/>
      <c r="U13" s="27"/>
      <c r="V13" s="26"/>
      <c r="W13" s="27"/>
    </row>
    <row r="14" spans="2:24" ht="27.5" customHeight="1" x14ac:dyDescent="0.35">
      <c r="B14" s="71" t="s">
        <v>61</v>
      </c>
      <c r="C14" s="72"/>
      <c r="D14" s="72"/>
      <c r="E14" s="72"/>
      <c r="F14" s="72"/>
      <c r="G14" s="72"/>
      <c r="H14" s="72"/>
      <c r="I14" s="73"/>
      <c r="J14" s="39" t="s">
        <v>79</v>
      </c>
      <c r="K14" s="39"/>
      <c r="L14" s="39"/>
      <c r="M14" s="39"/>
      <c r="N14" s="39"/>
      <c r="O14" s="39"/>
      <c r="P14" s="39"/>
      <c r="Q14" s="40"/>
      <c r="R14" s="28" t="s">
        <v>78</v>
      </c>
      <c r="S14" s="30"/>
      <c r="T14" s="22" t="s">
        <v>45</v>
      </c>
      <c r="U14" s="23"/>
      <c r="V14" s="22"/>
      <c r="W14" s="23"/>
    </row>
    <row r="15" spans="2:24" ht="29" customHeight="1" x14ac:dyDescent="0.35">
      <c r="B15" s="71"/>
      <c r="C15" s="72"/>
      <c r="D15" s="72"/>
      <c r="E15" s="72"/>
      <c r="F15" s="72"/>
      <c r="G15" s="72"/>
      <c r="H15" s="72"/>
      <c r="I15" s="73"/>
      <c r="J15" s="41"/>
      <c r="K15" s="41"/>
      <c r="L15" s="41"/>
      <c r="M15" s="41"/>
      <c r="N15" s="41"/>
      <c r="O15" s="41"/>
      <c r="P15" s="41"/>
      <c r="Q15" s="42"/>
      <c r="R15" s="52"/>
      <c r="S15" s="38"/>
      <c r="T15" s="24"/>
      <c r="U15" s="25"/>
      <c r="V15" s="24"/>
      <c r="W15" s="25"/>
    </row>
    <row r="16" spans="2:24" ht="31" customHeight="1" x14ac:dyDescent="0.35">
      <c r="B16" s="71" t="s">
        <v>62</v>
      </c>
      <c r="C16" s="72"/>
      <c r="D16" s="72"/>
      <c r="E16" s="72"/>
      <c r="F16" s="72"/>
      <c r="G16" s="72"/>
      <c r="H16" s="72"/>
      <c r="I16" s="73"/>
      <c r="J16" s="39" t="s">
        <v>80</v>
      </c>
      <c r="K16" s="39"/>
      <c r="L16" s="39"/>
      <c r="M16" s="39"/>
      <c r="N16" s="39"/>
      <c r="O16" s="39"/>
      <c r="P16" s="39"/>
      <c r="Q16" s="40"/>
      <c r="R16" s="53" t="s">
        <v>78</v>
      </c>
      <c r="S16" s="54"/>
      <c r="T16" s="26" t="s">
        <v>35</v>
      </c>
      <c r="U16" s="27"/>
      <c r="V16" s="26"/>
      <c r="W16" s="27"/>
    </row>
    <row r="17" spans="2:23" ht="28.5" customHeight="1" x14ac:dyDescent="0.35">
      <c r="B17" s="71"/>
      <c r="C17" s="72"/>
      <c r="D17" s="72"/>
      <c r="E17" s="72"/>
      <c r="F17" s="72"/>
      <c r="G17" s="72"/>
      <c r="H17" s="72"/>
      <c r="I17" s="73"/>
      <c r="J17" s="41"/>
      <c r="K17" s="41"/>
      <c r="L17" s="41"/>
      <c r="M17" s="41"/>
      <c r="N17" s="41"/>
      <c r="O17" s="41"/>
      <c r="P17" s="41"/>
      <c r="Q17" s="42"/>
      <c r="R17" s="53"/>
      <c r="S17" s="54"/>
      <c r="T17" s="26"/>
      <c r="U17" s="27"/>
      <c r="V17" s="26"/>
      <c r="W17" s="27"/>
    </row>
    <row r="18" spans="2:23" ht="28.5" customHeight="1" x14ac:dyDescent="0.35">
      <c r="B18" s="46" t="s">
        <v>81</v>
      </c>
      <c r="C18" s="47"/>
      <c r="D18" s="47"/>
      <c r="E18" s="47"/>
      <c r="F18" s="47"/>
      <c r="G18" s="47"/>
      <c r="H18" s="47"/>
      <c r="I18" s="48"/>
      <c r="J18" s="39" t="s">
        <v>82</v>
      </c>
      <c r="K18" s="39"/>
      <c r="L18" s="39"/>
      <c r="M18" s="39"/>
      <c r="N18" s="39"/>
      <c r="O18" s="39"/>
      <c r="P18" s="39"/>
      <c r="Q18" s="40"/>
      <c r="R18" s="28" t="s">
        <v>78</v>
      </c>
      <c r="S18" s="30"/>
      <c r="T18" s="22" t="s">
        <v>88</v>
      </c>
      <c r="U18" s="23"/>
      <c r="V18" s="22"/>
      <c r="W18" s="23"/>
    </row>
    <row r="19" spans="2:23" ht="28.5" customHeight="1" x14ac:dyDescent="0.35">
      <c r="B19" s="46"/>
      <c r="C19" s="47"/>
      <c r="D19" s="47"/>
      <c r="E19" s="47"/>
      <c r="F19" s="47"/>
      <c r="G19" s="47"/>
      <c r="H19" s="47"/>
      <c r="I19" s="48"/>
      <c r="J19" s="41"/>
      <c r="K19" s="41"/>
      <c r="L19" s="41"/>
      <c r="M19" s="41"/>
      <c r="N19" s="41"/>
      <c r="O19" s="41"/>
      <c r="P19" s="41"/>
      <c r="Q19" s="42"/>
      <c r="R19" s="52"/>
      <c r="S19" s="38"/>
      <c r="T19" s="24"/>
      <c r="U19" s="25"/>
      <c r="V19" s="24"/>
      <c r="W19" s="25"/>
    </row>
    <row r="20" spans="2:23" ht="32" customHeight="1" x14ac:dyDescent="0.35">
      <c r="B20" s="56" t="s">
        <v>64</v>
      </c>
      <c r="C20" s="57"/>
      <c r="D20" s="57"/>
      <c r="E20" s="57"/>
      <c r="F20" s="57"/>
      <c r="G20" s="57"/>
      <c r="H20" s="57"/>
      <c r="I20" s="58"/>
      <c r="J20" s="39" t="s">
        <v>83</v>
      </c>
      <c r="K20" s="39"/>
      <c r="L20" s="39"/>
      <c r="M20" s="39"/>
      <c r="N20" s="39"/>
      <c r="O20" s="39"/>
      <c r="P20" s="39"/>
      <c r="Q20" s="40"/>
      <c r="R20" s="28" t="s">
        <v>85</v>
      </c>
      <c r="S20" s="30"/>
      <c r="T20" s="22">
        <v>9</v>
      </c>
      <c r="U20" s="23"/>
      <c r="V20" s="22"/>
      <c r="W20" s="23"/>
    </row>
    <row r="21" spans="2:23" ht="28.5" customHeight="1" x14ac:dyDescent="0.35">
      <c r="B21" s="56"/>
      <c r="C21" s="57"/>
      <c r="D21" s="57"/>
      <c r="E21" s="57"/>
      <c r="F21" s="57"/>
      <c r="G21" s="57"/>
      <c r="H21" s="57"/>
      <c r="I21" s="58"/>
      <c r="J21" s="41"/>
      <c r="K21" s="41"/>
      <c r="L21" s="41"/>
      <c r="M21" s="41"/>
      <c r="N21" s="41"/>
      <c r="O21" s="41"/>
      <c r="P21" s="41"/>
      <c r="Q21" s="42"/>
      <c r="R21" s="52"/>
      <c r="S21" s="38"/>
      <c r="T21" s="24"/>
      <c r="U21" s="25"/>
      <c r="V21" s="24"/>
      <c r="W21" s="25"/>
    </row>
    <row r="22" spans="2:23" ht="27.5" customHeight="1" x14ac:dyDescent="0.35">
      <c r="B22" s="46" t="s">
        <v>65</v>
      </c>
      <c r="C22" s="47"/>
      <c r="D22" s="47"/>
      <c r="E22" s="47"/>
      <c r="F22" s="47"/>
      <c r="G22" s="47"/>
      <c r="H22" s="47"/>
      <c r="I22" s="48"/>
      <c r="J22" s="39" t="s">
        <v>84</v>
      </c>
      <c r="K22" s="39"/>
      <c r="L22" s="39"/>
      <c r="M22" s="39"/>
      <c r="N22" s="39"/>
      <c r="O22" s="39"/>
      <c r="P22" s="39"/>
      <c r="Q22" s="40"/>
      <c r="R22" s="53" t="s">
        <v>86</v>
      </c>
      <c r="S22" s="54"/>
      <c r="T22" s="26" t="s">
        <v>89</v>
      </c>
      <c r="U22" s="26">
        <v>9</v>
      </c>
      <c r="V22" s="28"/>
      <c r="W22" s="30"/>
    </row>
    <row r="23" spans="2:23" ht="29.5" customHeight="1" thickBot="1" x14ac:dyDescent="0.4">
      <c r="B23" s="59"/>
      <c r="C23" s="60"/>
      <c r="D23" s="60"/>
      <c r="E23" s="60"/>
      <c r="F23" s="60"/>
      <c r="G23" s="60"/>
      <c r="H23" s="60"/>
      <c r="I23" s="61"/>
      <c r="J23" s="74"/>
      <c r="K23" s="74"/>
      <c r="L23" s="74"/>
      <c r="M23" s="74"/>
      <c r="N23" s="74"/>
      <c r="O23" s="74"/>
      <c r="P23" s="74"/>
      <c r="Q23" s="75"/>
      <c r="R23" s="29"/>
      <c r="S23" s="31"/>
      <c r="T23" s="34"/>
      <c r="U23" s="34"/>
      <c r="V23" s="29"/>
      <c r="W23" s="31"/>
    </row>
    <row r="24" spans="2:23" ht="15" thickTop="1" x14ac:dyDescent="0.35"/>
  </sheetData>
  <mergeCells count="57">
    <mergeCell ref="R22:S23"/>
    <mergeCell ref="T1:U3"/>
    <mergeCell ref="B20:I21"/>
    <mergeCell ref="B22:I23"/>
    <mergeCell ref="B1:I3"/>
    <mergeCell ref="J1:Q3"/>
    <mergeCell ref="B10:I11"/>
    <mergeCell ref="B12:I13"/>
    <mergeCell ref="B14:I15"/>
    <mergeCell ref="B16:I17"/>
    <mergeCell ref="J22:Q23"/>
    <mergeCell ref="J10:Q11"/>
    <mergeCell ref="J12:Q13"/>
    <mergeCell ref="J14:Q15"/>
    <mergeCell ref="J16:Q17"/>
    <mergeCell ref="J20:Q21"/>
    <mergeCell ref="R4:S5"/>
    <mergeCell ref="R6:S7"/>
    <mergeCell ref="R8:S9"/>
    <mergeCell ref="R20:S21"/>
    <mergeCell ref="R1:S3"/>
    <mergeCell ref="B18:I19"/>
    <mergeCell ref="R10:S11"/>
    <mergeCell ref="R12:S13"/>
    <mergeCell ref="R14:S15"/>
    <mergeCell ref="R16:S17"/>
    <mergeCell ref="R18:S19"/>
    <mergeCell ref="J18:Q19"/>
    <mergeCell ref="J4:Q5"/>
    <mergeCell ref="J6:Q7"/>
    <mergeCell ref="J8:Q9"/>
    <mergeCell ref="B4:I5"/>
    <mergeCell ref="B6:I7"/>
    <mergeCell ref="B8:I9"/>
    <mergeCell ref="T4:U5"/>
    <mergeCell ref="T6:U7"/>
    <mergeCell ref="T8:U9"/>
    <mergeCell ref="T10:U11"/>
    <mergeCell ref="T12:U13"/>
    <mergeCell ref="T14:U15"/>
    <mergeCell ref="T16:U17"/>
    <mergeCell ref="T18:U19"/>
    <mergeCell ref="T20:U21"/>
    <mergeCell ref="T22:T23"/>
    <mergeCell ref="U22:U23"/>
    <mergeCell ref="V22:V23"/>
    <mergeCell ref="W22:W23"/>
    <mergeCell ref="V4:W5"/>
    <mergeCell ref="V6:W7"/>
    <mergeCell ref="V8:W9"/>
    <mergeCell ref="V10:W11"/>
    <mergeCell ref="V12:W13"/>
    <mergeCell ref="V1:W3"/>
    <mergeCell ref="V14:W15"/>
    <mergeCell ref="V16:W17"/>
    <mergeCell ref="V18:W19"/>
    <mergeCell ref="V20:W21"/>
  </mergeCells>
  <hyperlinks>
    <hyperlink ref="T4:U5" location="Count_Of_IDS" display="Count Of ID'S" xr:uid="{34AD5AD3-60FB-41CD-B060-E3102B4296A1}"/>
    <hyperlink ref="T6:U7" location="Count_Of_IDS" display="Count Of ID'S" xr:uid="{44C7AF7E-5D8F-44D0-9AEB-187650B5F944}"/>
    <hyperlink ref="T8:U9" location="Status_User" display="Status User" xr:uid="{E93B203F-ED88-48BC-A367-68A028B04B70}"/>
    <hyperlink ref="T10:U11" location="Mean_Distance" display="Mean Distance" xr:uid="{17B827B0-67F5-4762-8925-DCA97F730F71}"/>
    <hyperlink ref="T12:U13" location="Levels" display="Levels" xr:uid="{667AB86B-26CA-413B-889A-16EC28295097}"/>
    <hyperlink ref="T14:U15" location="Total_Step" display="Total Step" xr:uid="{6467D0F9-A8F0-4C65-B50B-7EEE85161541}"/>
    <hyperlink ref="T16:U17" location="Calories_Burned" display="Calories Burned" xr:uid="{F70C0DED-16A7-4DD6-B025-92373DB29C83}"/>
    <hyperlink ref="T18:U19" location="Active_Minutes" display="Active Minutes" xr:uid="{9B8E55F3-451A-4A00-9A97-04A5BC5A7B34}"/>
    <hyperlink ref="T22:T23" location="'Visualization With ID''s(1 to 8)'!A1" display="1 to 8" xr:uid="{1B578FC1-5C94-46B5-A842-BDD995F439C7}"/>
    <hyperlink ref="U22:U23" location="'Visualization With Dates(9)'!A1" display="'Visualization With Dates(9)'!A1" xr:uid="{E9986704-CB0A-4084-A3CB-26528854B91E}"/>
    <hyperlink ref="T20:U21" location="'9'!A1" display="'9'!A1" xr:uid="{9C49AC7B-0C9E-4E72-A193-F34CD070E79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DBD2-6861-4833-8DAF-55A12CC67979}">
  <dimension ref="E1:CN2"/>
  <sheetViews>
    <sheetView zoomScaleNormal="100" workbookViewId="0"/>
  </sheetViews>
  <sheetFormatPr defaultRowHeight="14.5" x14ac:dyDescent="0.35"/>
  <cols>
    <col min="1" max="16384" width="8.7265625" style="2"/>
  </cols>
  <sheetData>
    <row r="1" spans="5:92" ht="20.5" customHeight="1" x14ac:dyDescent="0.35">
      <c r="E1" s="76" t="s">
        <v>47</v>
      </c>
      <c r="F1" s="76"/>
      <c r="O1" s="76" t="s">
        <v>48</v>
      </c>
      <c r="P1" s="76"/>
      <c r="X1" s="76" t="s">
        <v>49</v>
      </c>
      <c r="Y1" s="76"/>
      <c r="AG1" s="76" t="s">
        <v>50</v>
      </c>
      <c r="AH1" s="76"/>
      <c r="AI1" s="76"/>
      <c r="AQ1" s="76" t="s">
        <v>51</v>
      </c>
      <c r="AR1" s="76"/>
      <c r="AZ1" s="76" t="s">
        <v>55</v>
      </c>
      <c r="BA1" s="76"/>
      <c r="BB1" s="76"/>
      <c r="BJ1" s="76" t="s">
        <v>56</v>
      </c>
      <c r="BK1" s="76"/>
      <c r="BS1" s="76" t="s">
        <v>57</v>
      </c>
      <c r="BT1" s="76"/>
      <c r="BU1" s="76"/>
      <c r="CC1" s="76" t="s">
        <v>57</v>
      </c>
      <c r="CD1" s="76"/>
      <c r="CL1" s="76" t="s">
        <v>57</v>
      </c>
      <c r="CM1" s="76"/>
      <c r="CN1" s="76"/>
    </row>
    <row r="2" spans="5:92" ht="5.5" customHeight="1" x14ac:dyDescent="0.35"/>
  </sheetData>
  <mergeCells count="10">
    <mergeCell ref="BJ1:BK1"/>
    <mergeCell ref="BS1:BU1"/>
    <mergeCell ref="CC1:CD1"/>
    <mergeCell ref="CL1:CN1"/>
    <mergeCell ref="E1:F1"/>
    <mergeCell ref="O1:P1"/>
    <mergeCell ref="X1:Y1"/>
    <mergeCell ref="AG1:AI1"/>
    <mergeCell ref="AQ1:AR1"/>
    <mergeCell ref="AZ1:B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Normal="100" zoomScaleSheetLayoutView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6.453125" style="2" customWidth="1"/>
    <col min="2" max="2" width="21.453125" style="2" customWidth="1"/>
    <col min="3" max="3" width="19.90625" style="2" customWidth="1"/>
    <col min="4" max="4" width="21.453125" style="2" customWidth="1"/>
    <col min="5" max="5" width="19.7265625" style="2" customWidth="1"/>
    <col min="6" max="6" width="18.1796875" style="2" customWidth="1"/>
    <col min="7" max="7" width="22.26953125" style="2" customWidth="1"/>
    <col min="8" max="8" width="25.81640625" style="2" customWidth="1"/>
    <col min="9" max="9" width="27.7265625" style="2" customWidth="1"/>
    <col min="10" max="10" width="27.81640625" style="2" customWidth="1"/>
    <col min="11" max="11" width="8.7265625" style="2"/>
    <col min="12" max="12" width="13.54296875" style="2" customWidth="1"/>
    <col min="13" max="13" width="19.1796875" style="2" customWidth="1"/>
    <col min="14" max="14" width="12.26953125" style="2" customWidth="1"/>
    <col min="15" max="16384" width="8.7265625" style="2"/>
  </cols>
  <sheetData>
    <row r="1" spans="1:14" ht="25.5" customHeight="1" thickTop="1" thickBot="1" x14ac:dyDescent="0.4">
      <c r="A1" s="12" t="s">
        <v>42</v>
      </c>
      <c r="B1" s="12" t="s">
        <v>46</v>
      </c>
      <c r="C1" s="12" t="s">
        <v>33</v>
      </c>
      <c r="D1" s="12" t="s">
        <v>34</v>
      </c>
      <c r="E1" s="12" t="s">
        <v>44</v>
      </c>
      <c r="F1" s="12" t="s">
        <v>45</v>
      </c>
      <c r="G1" s="12" t="s">
        <v>35</v>
      </c>
      <c r="H1" s="12" t="s">
        <v>9</v>
      </c>
      <c r="I1" s="12" t="s">
        <v>10</v>
      </c>
      <c r="J1" s="12" t="s">
        <v>11</v>
      </c>
    </row>
    <row r="2" spans="1:14" ht="15.5" thickTop="1" thickBot="1" x14ac:dyDescent="0.4">
      <c r="A2" s="14" t="s">
        <v>14</v>
      </c>
      <c r="B2" s="4">
        <f>COUNTIFS(dailyActivity_merged!$B:$B,'9'!A2)</f>
        <v>33</v>
      </c>
      <c r="C2" s="4" t="str">
        <f>IF(B2&lt;10,"Light User",IF(B2&lt;20,"Moderate User","Active User"))</f>
        <v>Active User</v>
      </c>
      <c r="D2" s="4">
        <f>AVERAGEIFS(dailyActivity_merged!$D:$D,dailyActivity_merged!$B:$B,'9'!A2)</f>
        <v>5.1033333160660481</v>
      </c>
      <c r="E2" s="4" t="str">
        <f>IF(D2&lt;5,"Beginner",IF(D2&lt;8,"Intermediate","Pro"))</f>
        <v>Intermediate</v>
      </c>
      <c r="F2" s="4">
        <f>SUMIFS(dailyActivity_merged!$D:$D,dailyActivity_merged!$B:$B,'9'!A2)</f>
        <v>168.4099994301796</v>
      </c>
      <c r="G2" s="4">
        <f>SUMIFS(dailyActivity_merged!$O:$O,dailyActivity_merged!$B:$B,'9'!A2)</f>
        <v>75459</v>
      </c>
      <c r="H2" s="4">
        <f>SUMIFS(dailyActivity_merged!$K:$K,dailyActivity_merged!$B:$B,'9'!A2)</f>
        <v>671</v>
      </c>
      <c r="I2" s="4">
        <f>SUMIFS(dailyActivity_merged!$L:$L,dailyActivity_merged!$B:$B,'9'!A2)</f>
        <v>349</v>
      </c>
      <c r="J2" s="5">
        <f>SUMIFS(dailyActivity_merged!$M:$M,dailyActivity_merged!$B:$B,'9'!A2)</f>
        <v>5998</v>
      </c>
    </row>
    <row r="3" spans="1:14" ht="16.5" thickTop="1" thickBot="1" x14ac:dyDescent="0.4">
      <c r="A3" s="15" t="s">
        <v>15</v>
      </c>
      <c r="B3" s="7">
        <f>COUNTIFS(dailyActivity_merged!$B:$B,'9'!A3)</f>
        <v>33</v>
      </c>
      <c r="C3" s="7" t="str">
        <f t="shared" ref="C3:C32" si="0">IF(B3&lt;10,"Light User",IF(B3&lt;20,"Moderate User","Active User"))</f>
        <v>Active User</v>
      </c>
      <c r="D3" s="7">
        <f>AVERAGEIFS(dailyActivity_merged!$D:$D,dailyActivity_merged!$B:$B,'9'!A3)</f>
        <v>5.5993939624591302</v>
      </c>
      <c r="E3" s="7" t="str">
        <f t="shared" ref="E3:E28" si="1">IF(D3&lt;5,"Beginner",IF(D3&lt;8,"Intermediate","Pro"))</f>
        <v>Intermediate</v>
      </c>
      <c r="F3" s="7">
        <f>SUMIFS(dailyActivity_merged!$D:$D,dailyActivity_merged!$B:$B,'9'!A3)</f>
        <v>184.78000076115129</v>
      </c>
      <c r="G3" s="7">
        <f>SUMIFS(dailyActivity_merged!$O:$O,dailyActivity_merged!$B:$B,'9'!A3)</f>
        <v>77761</v>
      </c>
      <c r="H3" s="7">
        <f>SUMIFS(dailyActivity_merged!$K:$K,dailyActivity_merged!$B:$B,'9'!A3)</f>
        <v>691</v>
      </c>
      <c r="I3" s="7">
        <f>SUMIFS(dailyActivity_merged!$L:$L,dailyActivity_merged!$B:$B,'9'!A3)</f>
        <v>409</v>
      </c>
      <c r="J3" s="8">
        <f>SUMIFS(dailyActivity_merged!$M:$M,dailyActivity_merged!$B:$B,'9'!A3)</f>
        <v>6633</v>
      </c>
      <c r="L3" s="12" t="s">
        <v>36</v>
      </c>
      <c r="M3" s="12" t="s">
        <v>37</v>
      </c>
      <c r="N3" s="12" t="s">
        <v>38</v>
      </c>
    </row>
    <row r="4" spans="1:14" ht="16.5" thickTop="1" thickBot="1" x14ac:dyDescent="0.4">
      <c r="A4" s="15" t="s">
        <v>16</v>
      </c>
      <c r="B4" s="7">
        <f>COUNTIFS(dailyActivity_merged!$B:$B,'9'!A4)</f>
        <v>33</v>
      </c>
      <c r="C4" s="7" t="str">
        <f t="shared" si="0"/>
        <v>Active User</v>
      </c>
      <c r="D4" s="7">
        <f>AVERAGEIFS(dailyActivity_merged!$D:$D,dailyActivity_merged!$B:$B,'9'!A4)</f>
        <v>5.2878787770415796</v>
      </c>
      <c r="E4" s="7" t="str">
        <f t="shared" si="1"/>
        <v>Intermediate</v>
      </c>
      <c r="F4" s="7">
        <f>SUMIFS(dailyActivity_merged!$D:$D,dailyActivity_merged!$B:$B,'9'!A4)</f>
        <v>174.49999964237213</v>
      </c>
      <c r="G4" s="7">
        <f>SUMIFS(dailyActivity_merged!$O:$O,dailyActivity_merged!$B:$B,'9'!A4)</f>
        <v>77721</v>
      </c>
      <c r="H4" s="7">
        <f>SUMIFS(dailyActivity_merged!$K:$K,dailyActivity_merged!$B:$B,'9'!A4)</f>
        <v>633</v>
      </c>
      <c r="I4" s="7">
        <f>SUMIFS(dailyActivity_merged!$L:$L,dailyActivity_merged!$B:$B,'9'!A4)</f>
        <v>326</v>
      </c>
      <c r="J4" s="8">
        <f>SUMIFS(dailyActivity_merged!$M:$M,dailyActivity_merged!$B:$B,'9'!A4)</f>
        <v>7057</v>
      </c>
      <c r="L4" s="12">
        <f>COUNTIFS($C$2:$C$34,L3)</f>
        <v>31</v>
      </c>
      <c r="M4" s="12">
        <f>COUNTIFS($C$2:$C$34,M3)</f>
        <v>0</v>
      </c>
      <c r="N4" s="12">
        <f>COUNTIFS($C$2:$C$34,N3)</f>
        <v>0</v>
      </c>
    </row>
    <row r="5" spans="1:14" ht="15" thickTop="1" x14ac:dyDescent="0.35">
      <c r="A5" s="15" t="s">
        <v>17</v>
      </c>
      <c r="B5" s="7">
        <f>COUNTIFS(dailyActivity_merged!$B:$B,'9'!A5)</f>
        <v>32</v>
      </c>
      <c r="C5" s="7" t="str">
        <f t="shared" si="0"/>
        <v>Active User</v>
      </c>
      <c r="D5" s="7">
        <f>AVERAGEIFS(dailyActivity_merged!$D:$D,dailyActivity_merged!$B:$B,'9'!A5)</f>
        <v>6.2915625174646248</v>
      </c>
      <c r="E5" s="7" t="str">
        <f t="shared" si="1"/>
        <v>Intermediate</v>
      </c>
      <c r="F5" s="7">
        <f>SUMIFS(dailyActivity_merged!$D:$D,dailyActivity_merged!$B:$B,'9'!A5)</f>
        <v>201.33000055886799</v>
      </c>
      <c r="G5" s="7">
        <f>SUMIFS(dailyActivity_merged!$O:$O,dailyActivity_merged!$B:$B,'9'!A5)</f>
        <v>76574</v>
      </c>
      <c r="H5" s="7">
        <f>SUMIFS(dailyActivity_merged!$K:$K,dailyActivity_merged!$B:$B,'9'!A5)</f>
        <v>891</v>
      </c>
      <c r="I5" s="7">
        <f>SUMIFS(dailyActivity_merged!$L:$L,dailyActivity_merged!$B:$B,'9'!A5)</f>
        <v>484</v>
      </c>
      <c r="J5" s="8">
        <f>SUMIFS(dailyActivity_merged!$M:$M,dailyActivity_merged!$B:$B,'9'!A5)</f>
        <v>6202</v>
      </c>
    </row>
    <row r="6" spans="1:14" ht="15" thickBot="1" x14ac:dyDescent="0.4">
      <c r="A6" s="15" t="s">
        <v>18</v>
      </c>
      <c r="B6" s="7">
        <f>COUNTIFS(dailyActivity_merged!$B:$B,'9'!A6)</f>
        <v>32</v>
      </c>
      <c r="C6" s="7" t="str">
        <f t="shared" si="0"/>
        <v>Active User</v>
      </c>
      <c r="D6" s="7">
        <f>AVERAGEIFS(dailyActivity_merged!$D:$D,dailyActivity_merged!$B:$B,'9'!A6)</f>
        <v>4.5406249602674507</v>
      </c>
      <c r="E6" s="7" t="str">
        <f t="shared" si="1"/>
        <v>Beginner</v>
      </c>
      <c r="F6" s="7">
        <f>SUMIFS(dailyActivity_merged!$D:$D,dailyActivity_merged!$B:$B,'9'!A6)</f>
        <v>145.29999872855842</v>
      </c>
      <c r="G6" s="7">
        <f>SUMIFS(dailyActivity_merged!$O:$O,dailyActivity_merged!$B:$B,'9'!A6)</f>
        <v>71391</v>
      </c>
      <c r="H6" s="7">
        <f>SUMIFS(dailyActivity_merged!$K:$K,dailyActivity_merged!$B:$B,'9'!A6)</f>
        <v>605</v>
      </c>
      <c r="I6" s="7">
        <f>SUMIFS(dailyActivity_merged!$L:$L,dailyActivity_merged!$B:$B,'9'!A6)</f>
        <v>379</v>
      </c>
      <c r="J6" s="8">
        <f>SUMIFS(dailyActivity_merged!$M:$M,dailyActivity_merged!$B:$B,'9'!A6)</f>
        <v>5291</v>
      </c>
    </row>
    <row r="7" spans="1:14" ht="16.5" thickTop="1" thickBot="1" x14ac:dyDescent="0.4">
      <c r="A7" s="15" t="s">
        <v>19</v>
      </c>
      <c r="B7" s="7">
        <f>COUNTIFS(dailyActivity_merged!$B:$B,'9'!A7)</f>
        <v>32</v>
      </c>
      <c r="C7" s="7" t="str">
        <f t="shared" si="0"/>
        <v>Active User</v>
      </c>
      <c r="D7" s="7">
        <f>AVERAGEIFS(dailyActivity_merged!$D:$D,dailyActivity_merged!$B:$B,'9'!A7)</f>
        <v>5.657812474993988</v>
      </c>
      <c r="E7" s="7" t="str">
        <f t="shared" si="1"/>
        <v>Intermediate</v>
      </c>
      <c r="F7" s="7">
        <f>SUMIFS(dailyActivity_merged!$D:$D,dailyActivity_merged!$B:$B,'9'!A7)</f>
        <v>181.04999919980762</v>
      </c>
      <c r="G7" s="7">
        <f>SUMIFS(dailyActivity_merged!$O:$O,dailyActivity_merged!$B:$B,'9'!A7)</f>
        <v>74668</v>
      </c>
      <c r="H7" s="7">
        <f>SUMIFS(dailyActivity_merged!$K:$K,dailyActivity_merged!$B:$B,'9'!A7)</f>
        <v>781</v>
      </c>
      <c r="I7" s="7">
        <f>SUMIFS(dailyActivity_merged!$L:$L,dailyActivity_merged!$B:$B,'9'!A7)</f>
        <v>516</v>
      </c>
      <c r="J7" s="8">
        <f>SUMIFS(dailyActivity_merged!$M:$M,dailyActivity_merged!$B:$B,'9'!A7)</f>
        <v>6025</v>
      </c>
      <c r="L7" s="12" t="s">
        <v>39</v>
      </c>
      <c r="M7" s="12" t="s">
        <v>40</v>
      </c>
      <c r="N7" s="12" t="s">
        <v>41</v>
      </c>
    </row>
    <row r="8" spans="1:14" ht="16.5" thickTop="1" thickBot="1" x14ac:dyDescent="0.4">
      <c r="A8" s="15" t="s">
        <v>20</v>
      </c>
      <c r="B8" s="7">
        <f>COUNTIFS(dailyActivity_merged!$B:$B,'9'!A8)</f>
        <v>32</v>
      </c>
      <c r="C8" s="7" t="str">
        <f t="shared" si="0"/>
        <v>Active User</v>
      </c>
      <c r="D8" s="7">
        <f>AVERAGEIFS(dailyActivity_merged!$D:$D,dailyActivity_merged!$B:$B,'9'!A8)</f>
        <v>5.8718749247491324</v>
      </c>
      <c r="E8" s="7" t="str">
        <f t="shared" si="1"/>
        <v>Intermediate</v>
      </c>
      <c r="F8" s="7">
        <f>SUMIFS(dailyActivity_merged!$D:$D,dailyActivity_merged!$B:$B,'9'!A8)</f>
        <v>187.89999759197224</v>
      </c>
      <c r="G8" s="7">
        <f>SUMIFS(dailyActivity_merged!$O:$O,dailyActivity_merged!$B:$B,'9'!A8)</f>
        <v>75491</v>
      </c>
      <c r="H8" s="7">
        <f>SUMIFS(dailyActivity_merged!$K:$K,dailyActivity_merged!$B:$B,'9'!A8)</f>
        <v>767</v>
      </c>
      <c r="I8" s="7">
        <f>SUMIFS(dailyActivity_merged!$L:$L,dailyActivity_merged!$B:$B,'9'!A8)</f>
        <v>441</v>
      </c>
      <c r="J8" s="8">
        <f>SUMIFS(dailyActivity_merged!$M:$M,dailyActivity_merged!$B:$B,'9'!A8)</f>
        <v>6461</v>
      </c>
      <c r="L8" s="12">
        <f>COUNTIFS($E$2:$E$34,L7)</f>
        <v>5</v>
      </c>
      <c r="M8" s="12">
        <f>COUNTIFS($E$2:$E$34,M7)</f>
        <v>26</v>
      </c>
      <c r="N8" s="12">
        <f>COUNTIFS($E$2:$E$34,N7)</f>
        <v>0</v>
      </c>
    </row>
    <row r="9" spans="1:14" ht="15" thickTop="1" x14ac:dyDescent="0.35">
      <c r="A9" s="15" t="s">
        <v>21</v>
      </c>
      <c r="B9" s="7">
        <f>COUNTIFS(dailyActivity_merged!$B:$B,'9'!A9)</f>
        <v>32</v>
      </c>
      <c r="C9" s="7" t="str">
        <f t="shared" si="0"/>
        <v>Active User</v>
      </c>
      <c r="D9" s="7">
        <f>AVERAGEIFS(dailyActivity_merged!$D:$D,dailyActivity_merged!$B:$B,'9'!A9)</f>
        <v>5.9503125439514415</v>
      </c>
      <c r="E9" s="7" t="str">
        <f t="shared" si="1"/>
        <v>Intermediate</v>
      </c>
      <c r="F9" s="7">
        <f>SUMIFS(dailyActivity_merged!$D:$D,dailyActivity_merged!$B:$B,'9'!A9)</f>
        <v>190.41000140644613</v>
      </c>
      <c r="G9" s="7">
        <f>SUMIFS(dailyActivity_merged!$O:$O,dailyActivity_merged!$B:$B,'9'!A9)</f>
        <v>76647</v>
      </c>
      <c r="H9" s="7">
        <f>SUMIFS(dailyActivity_merged!$K:$K,dailyActivity_merged!$B:$B,'9'!A9)</f>
        <v>774</v>
      </c>
      <c r="I9" s="7">
        <f>SUMIFS(dailyActivity_merged!$L:$L,dailyActivity_merged!$B:$B,'9'!A9)</f>
        <v>600</v>
      </c>
      <c r="J9" s="8">
        <f>SUMIFS(dailyActivity_merged!$M:$M,dailyActivity_merged!$B:$B,'9'!A9)</f>
        <v>6515</v>
      </c>
    </row>
    <row r="10" spans="1:14" x14ac:dyDescent="0.35">
      <c r="A10" s="15" t="s">
        <v>22</v>
      </c>
      <c r="B10" s="7">
        <f>COUNTIFS(dailyActivity_merged!$B:$B,'9'!A10)</f>
        <v>32</v>
      </c>
      <c r="C10" s="7" t="str">
        <f t="shared" si="0"/>
        <v>Active User</v>
      </c>
      <c r="D10" s="7">
        <f>AVERAGEIFS(dailyActivity_merged!$D:$D,dailyActivity_merged!$B:$B,'9'!A10)</f>
        <v>6.030000067315993</v>
      </c>
      <c r="E10" s="7" t="str">
        <f t="shared" si="1"/>
        <v>Intermediate</v>
      </c>
      <c r="F10" s="7">
        <f>SUMIFS(dailyActivity_merged!$D:$D,dailyActivity_merged!$B:$B,'9'!A10)</f>
        <v>192.96000215411178</v>
      </c>
      <c r="G10" s="7">
        <f>SUMIFS(dailyActivity_merged!$O:$O,dailyActivity_merged!$B:$B,'9'!A10)</f>
        <v>77500</v>
      </c>
      <c r="H10" s="7">
        <f>SUMIFS(dailyActivity_merged!$K:$K,dailyActivity_merged!$B:$B,'9'!A10)</f>
        <v>859</v>
      </c>
      <c r="I10" s="7">
        <f>SUMIFS(dailyActivity_merged!$L:$L,dailyActivity_merged!$B:$B,'9'!A10)</f>
        <v>478</v>
      </c>
      <c r="J10" s="8">
        <f>SUMIFS(dailyActivity_merged!$M:$M,dailyActivity_merged!$B:$B,'9'!A10)</f>
        <v>5845</v>
      </c>
    </row>
    <row r="11" spans="1:14" x14ac:dyDescent="0.35">
      <c r="A11" s="15" t="s">
        <v>23</v>
      </c>
      <c r="B11" s="7">
        <f>COUNTIFS(dailyActivity_merged!$B:$B,'9'!A11)</f>
        <v>32</v>
      </c>
      <c r="C11" s="7" t="str">
        <f t="shared" si="0"/>
        <v>Active User</v>
      </c>
      <c r="D11" s="7">
        <f>AVERAGEIFS(dailyActivity_merged!$D:$D,dailyActivity_merged!$B:$B,'9'!A11)</f>
        <v>5.3278124725911784</v>
      </c>
      <c r="E11" s="7" t="str">
        <f t="shared" si="1"/>
        <v>Intermediate</v>
      </c>
      <c r="F11" s="7">
        <f>SUMIFS(dailyActivity_merged!$D:$D,dailyActivity_merged!$B:$B,'9'!A11)</f>
        <v>170.48999912291771</v>
      </c>
      <c r="G11" s="7">
        <f>SUMIFS(dailyActivity_merged!$O:$O,dailyActivity_merged!$B:$B,'9'!A11)</f>
        <v>74485</v>
      </c>
      <c r="H11" s="7">
        <f>SUMIFS(dailyActivity_merged!$K:$K,dailyActivity_merged!$B:$B,'9'!A11)</f>
        <v>782</v>
      </c>
      <c r="I11" s="7">
        <f>SUMIFS(dailyActivity_merged!$L:$L,dailyActivity_merged!$B:$B,'9'!A11)</f>
        <v>424</v>
      </c>
      <c r="J11" s="8">
        <f>SUMIFS(dailyActivity_merged!$M:$M,dailyActivity_merged!$B:$B,'9'!A11)</f>
        <v>6257</v>
      </c>
    </row>
    <row r="12" spans="1:14" x14ac:dyDescent="0.35">
      <c r="A12" s="15" t="s">
        <v>24</v>
      </c>
      <c r="B12" s="7">
        <f>COUNTIFS(dailyActivity_merged!$B:$B,'9'!A12)</f>
        <v>32</v>
      </c>
      <c r="C12" s="7" t="str">
        <f t="shared" si="0"/>
        <v>Active User</v>
      </c>
      <c r="D12" s="7">
        <f>AVERAGEIFS(dailyActivity_merged!$D:$D,dailyActivity_merged!$B:$B,'9'!A12)</f>
        <v>5.8412500396370906</v>
      </c>
      <c r="E12" s="7" t="str">
        <f t="shared" si="1"/>
        <v>Intermediate</v>
      </c>
      <c r="F12" s="7">
        <f>SUMIFS(dailyActivity_merged!$D:$D,dailyActivity_merged!$B:$B,'9'!A12)</f>
        <v>186.9200012683869</v>
      </c>
      <c r="G12" s="7">
        <f>SUMIFS(dailyActivity_merged!$O:$O,dailyActivity_merged!$B:$B,'9'!A12)</f>
        <v>76709</v>
      </c>
      <c r="H12" s="7">
        <f>SUMIFS(dailyActivity_merged!$K:$K,dailyActivity_merged!$B:$B,'9'!A12)</f>
        <v>601</v>
      </c>
      <c r="I12" s="7">
        <f>SUMIFS(dailyActivity_merged!$L:$L,dailyActivity_merged!$B:$B,'9'!A12)</f>
        <v>481</v>
      </c>
      <c r="J12" s="8">
        <f>SUMIFS(dailyActivity_merged!$M:$M,dailyActivity_merged!$B:$B,'9'!A12)</f>
        <v>7453</v>
      </c>
    </row>
    <row r="13" spans="1:14" x14ac:dyDescent="0.35">
      <c r="A13" s="15" t="s">
        <v>25</v>
      </c>
      <c r="B13" s="7">
        <f>COUNTIFS(dailyActivity_merged!$B:$B,'9'!A13)</f>
        <v>32</v>
      </c>
      <c r="C13" s="7" t="str">
        <f t="shared" si="0"/>
        <v>Active User</v>
      </c>
      <c r="D13" s="7">
        <f>AVERAGEIFS(dailyActivity_merged!$D:$D,dailyActivity_merged!$B:$B,'9'!A13)</f>
        <v>5.4675000272691285</v>
      </c>
      <c r="E13" s="7" t="str">
        <f t="shared" si="1"/>
        <v>Intermediate</v>
      </c>
      <c r="F13" s="7">
        <f>SUMIFS(dailyActivity_merged!$D:$D,dailyActivity_merged!$B:$B,'9'!A13)</f>
        <v>174.96000087261211</v>
      </c>
      <c r="G13" s="7">
        <f>SUMIFS(dailyActivity_merged!$O:$O,dailyActivity_merged!$B:$B,'9'!A13)</f>
        <v>73326</v>
      </c>
      <c r="H13" s="7">
        <f>SUMIFS(dailyActivity_merged!$K:$K,dailyActivity_merged!$B:$B,'9'!A13)</f>
        <v>673</v>
      </c>
      <c r="I13" s="7">
        <f>SUMIFS(dailyActivity_merged!$L:$L,dailyActivity_merged!$B:$B,'9'!A13)</f>
        <v>439</v>
      </c>
      <c r="J13" s="8">
        <f>SUMIFS(dailyActivity_merged!$M:$M,dailyActivity_merged!$B:$B,'9'!A13)</f>
        <v>5962</v>
      </c>
    </row>
    <row r="14" spans="1:14" x14ac:dyDescent="0.35">
      <c r="A14" s="15" t="s">
        <v>26</v>
      </c>
      <c r="B14" s="7">
        <f>COUNTIFS(dailyActivity_merged!$B:$B,'9'!A14)</f>
        <v>32</v>
      </c>
      <c r="C14" s="7" t="str">
        <f t="shared" si="0"/>
        <v>Active User</v>
      </c>
      <c r="D14" s="7">
        <f>AVERAGEIFS(dailyActivity_merged!$D:$D,dailyActivity_merged!$B:$B,'9'!A14)</f>
        <v>5.6328125181607911</v>
      </c>
      <c r="E14" s="7" t="str">
        <f t="shared" si="1"/>
        <v>Intermediate</v>
      </c>
      <c r="F14" s="7">
        <f>SUMIFS(dailyActivity_merged!$D:$D,dailyActivity_merged!$B:$B,'9'!A14)</f>
        <v>180.25000058114531</v>
      </c>
      <c r="G14" s="7">
        <f>SUMIFS(dailyActivity_merged!$O:$O,dailyActivity_merged!$B:$B,'9'!A14)</f>
        <v>75186</v>
      </c>
      <c r="H14" s="7">
        <f>SUMIFS(dailyActivity_merged!$K:$K,dailyActivity_merged!$B:$B,'9'!A14)</f>
        <v>909</v>
      </c>
      <c r="I14" s="7">
        <f>SUMIFS(dailyActivity_merged!$L:$L,dailyActivity_merged!$B:$B,'9'!A14)</f>
        <v>364</v>
      </c>
      <c r="J14" s="8">
        <f>SUMIFS(dailyActivity_merged!$M:$M,dailyActivity_merged!$B:$B,'9'!A14)</f>
        <v>6172</v>
      </c>
    </row>
    <row r="15" spans="1:14" x14ac:dyDescent="0.35">
      <c r="A15" s="15" t="s">
        <v>27</v>
      </c>
      <c r="B15" s="7">
        <f>COUNTIFS(dailyActivity_merged!$B:$B,'9'!A15)</f>
        <v>32</v>
      </c>
      <c r="C15" s="7" t="str">
        <f t="shared" si="0"/>
        <v>Active User</v>
      </c>
      <c r="D15" s="7">
        <f>AVERAGEIFS(dailyActivity_merged!$D:$D,dailyActivity_merged!$B:$B,'9'!A15)</f>
        <v>5.5346875265240651</v>
      </c>
      <c r="E15" s="7" t="str">
        <f t="shared" si="1"/>
        <v>Intermediate</v>
      </c>
      <c r="F15" s="7">
        <f>SUMIFS(dailyActivity_merged!$D:$D,dailyActivity_merged!$B:$B,'9'!A15)</f>
        <v>177.11000084877008</v>
      </c>
      <c r="G15" s="7">
        <f>SUMIFS(dailyActivity_merged!$O:$O,dailyActivity_merged!$B:$B,'9'!A15)</f>
        <v>74604</v>
      </c>
      <c r="H15" s="7">
        <f>SUMIFS(dailyActivity_merged!$K:$K,dailyActivity_merged!$B:$B,'9'!A15)</f>
        <v>634</v>
      </c>
      <c r="I15" s="7">
        <f>SUMIFS(dailyActivity_merged!$L:$L,dailyActivity_merged!$B:$B,'9'!A15)</f>
        <v>564</v>
      </c>
      <c r="J15" s="8">
        <f>SUMIFS(dailyActivity_merged!$M:$M,dailyActivity_merged!$B:$B,'9'!A15)</f>
        <v>6408</v>
      </c>
    </row>
    <row r="16" spans="1:14" x14ac:dyDescent="0.35">
      <c r="A16" s="15" t="s">
        <v>28</v>
      </c>
      <c r="B16" s="7">
        <f>COUNTIFS(dailyActivity_merged!$B:$B,'9'!A16)</f>
        <v>32</v>
      </c>
      <c r="C16" s="7" t="str">
        <f t="shared" si="0"/>
        <v>Active User</v>
      </c>
      <c r="D16" s="7">
        <f>AVERAGEIFS(dailyActivity_merged!$D:$D,dailyActivity_merged!$B:$B,'9'!A16)</f>
        <v>5.9153124988079089</v>
      </c>
      <c r="E16" s="7" t="str">
        <f t="shared" si="1"/>
        <v>Intermediate</v>
      </c>
      <c r="F16" s="7">
        <f>SUMIFS(dailyActivity_merged!$D:$D,dailyActivity_merged!$B:$B,'9'!A16)</f>
        <v>189.28999996185308</v>
      </c>
      <c r="G16" s="7">
        <f>SUMIFS(dailyActivity_merged!$O:$O,dailyActivity_merged!$B:$B,'9'!A16)</f>
        <v>74514</v>
      </c>
      <c r="H16" s="7">
        <f>SUMIFS(dailyActivity_merged!$K:$K,dailyActivity_merged!$B:$B,'9'!A16)</f>
        <v>757</v>
      </c>
      <c r="I16" s="7">
        <f>SUMIFS(dailyActivity_merged!$L:$L,dailyActivity_merged!$B:$B,'9'!A16)</f>
        <v>345</v>
      </c>
      <c r="J16" s="8">
        <f>SUMIFS(dailyActivity_merged!$M:$M,dailyActivity_merged!$B:$B,'9'!A16)</f>
        <v>6322</v>
      </c>
    </row>
    <row r="17" spans="1:10" x14ac:dyDescent="0.35">
      <c r="A17" s="15" t="s">
        <v>29</v>
      </c>
      <c r="B17" s="7">
        <f>COUNTIFS(dailyActivity_merged!$B:$B,'9'!A17)</f>
        <v>32</v>
      </c>
      <c r="C17" s="7" t="str">
        <f t="shared" si="0"/>
        <v>Active User</v>
      </c>
      <c r="D17" s="7">
        <f>AVERAGEIFS(dailyActivity_merged!$D:$D,dailyActivity_merged!$B:$B,'9'!A17)</f>
        <v>5.3615625165402907</v>
      </c>
      <c r="E17" s="7" t="str">
        <f t="shared" si="1"/>
        <v>Intermediate</v>
      </c>
      <c r="F17" s="7">
        <f>SUMIFS(dailyActivity_merged!$D:$D,dailyActivity_merged!$B:$B,'9'!A17)</f>
        <v>171.5700005292893</v>
      </c>
      <c r="G17" s="7">
        <f>SUMIFS(dailyActivity_merged!$O:$O,dailyActivity_merged!$B:$B,'9'!A17)</f>
        <v>74114</v>
      </c>
      <c r="H17" s="7">
        <f>SUMIFS(dailyActivity_merged!$K:$K,dailyActivity_merged!$B:$B,'9'!A17)</f>
        <v>575</v>
      </c>
      <c r="I17" s="7">
        <f>SUMIFS(dailyActivity_merged!$L:$L,dailyActivity_merged!$B:$B,'9'!A17)</f>
        <v>378</v>
      </c>
      <c r="J17" s="8">
        <f>SUMIFS(dailyActivity_merged!$M:$M,dailyActivity_merged!$B:$B,'9'!A17)</f>
        <v>6694</v>
      </c>
    </row>
    <row r="18" spans="1:10" x14ac:dyDescent="0.35">
      <c r="A18" s="15" t="s">
        <v>30</v>
      </c>
      <c r="B18" s="7">
        <f>COUNTIFS(dailyActivity_merged!$B:$B,'9'!A18)</f>
        <v>32</v>
      </c>
      <c r="C18" s="7" t="str">
        <f t="shared" si="0"/>
        <v>Active User</v>
      </c>
      <c r="D18" s="7">
        <f>AVERAGEIFS(dailyActivity_merged!$D:$D,dailyActivity_merged!$B:$B,'9'!A18)</f>
        <v>5.1812499882071306</v>
      </c>
      <c r="E18" s="7" t="str">
        <f t="shared" si="1"/>
        <v>Intermediate</v>
      </c>
      <c r="F18" s="7">
        <f>SUMIFS(dailyActivity_merged!$D:$D,dailyActivity_merged!$B:$B,'9'!A18)</f>
        <v>165.79999962262818</v>
      </c>
      <c r="G18" s="7">
        <f>SUMIFS(dailyActivity_merged!$O:$O,dailyActivity_merged!$B:$B,'9'!A18)</f>
        <v>72722</v>
      </c>
      <c r="H18" s="7">
        <f>SUMIFS(dailyActivity_merged!$K:$K,dailyActivity_merged!$B:$B,'9'!A18)</f>
        <v>520</v>
      </c>
      <c r="I18" s="7">
        <f>SUMIFS(dailyActivity_merged!$L:$L,dailyActivity_merged!$B:$B,'9'!A18)</f>
        <v>448</v>
      </c>
      <c r="J18" s="8">
        <f>SUMIFS(dailyActivity_merged!$M:$M,dailyActivity_merged!$B:$B,'9'!A18)</f>
        <v>6559</v>
      </c>
    </row>
    <row r="19" spans="1:10" x14ac:dyDescent="0.35">
      <c r="A19" s="15" t="s">
        <v>31</v>
      </c>
      <c r="B19" s="7">
        <f>COUNTIFS(dailyActivity_merged!$B:$B,'9'!A19)</f>
        <v>31</v>
      </c>
      <c r="C19" s="7" t="str">
        <f t="shared" si="0"/>
        <v>Active User</v>
      </c>
      <c r="D19" s="7">
        <f>AVERAGEIFS(dailyActivity_merged!$D:$D,dailyActivity_merged!$B:$B,'9'!A19)</f>
        <v>6.1006451037622274</v>
      </c>
      <c r="E19" s="7" t="str">
        <f t="shared" si="1"/>
        <v>Intermediate</v>
      </c>
      <c r="F19" s="7">
        <f>SUMIFS(dailyActivity_merged!$D:$D,dailyActivity_merged!$B:$B,'9'!A19)</f>
        <v>189.11999821662906</v>
      </c>
      <c r="G19" s="7">
        <f>SUMIFS(dailyActivity_merged!$O:$O,dailyActivity_merged!$B:$B,'9'!A19)</f>
        <v>73592</v>
      </c>
      <c r="H19" s="7">
        <f>SUMIFS(dailyActivity_merged!$K:$K,dailyActivity_merged!$B:$B,'9'!A19)</f>
        <v>628</v>
      </c>
      <c r="I19" s="7">
        <f>SUMIFS(dailyActivity_merged!$L:$L,dailyActivity_merged!$B:$B,'9'!A19)</f>
        <v>513</v>
      </c>
      <c r="J19" s="8">
        <f>SUMIFS(dailyActivity_merged!$M:$M,dailyActivity_merged!$B:$B,'9'!A19)</f>
        <v>6775</v>
      </c>
    </row>
    <row r="20" spans="1:10" x14ac:dyDescent="0.35">
      <c r="A20" s="15">
        <v>42374</v>
      </c>
      <c r="B20" s="7">
        <f>COUNTIFS(dailyActivity_merged!$B:$B,'9'!A20)</f>
        <v>30</v>
      </c>
      <c r="C20" s="7" t="str">
        <f t="shared" si="0"/>
        <v>Active User</v>
      </c>
      <c r="D20" s="7">
        <f>AVERAGEIFS(dailyActivity_merged!$D:$D,dailyActivity_merged!$B:$B,'9'!A20)</f>
        <v>4.9749999940395355</v>
      </c>
      <c r="E20" s="7" t="str">
        <f t="shared" si="1"/>
        <v>Beginner</v>
      </c>
      <c r="F20" s="7">
        <f>SUMIFS(dailyActivity_merged!$D:$D,dailyActivity_merged!$B:$B,'9'!A20)</f>
        <v>149.24999982118607</v>
      </c>
      <c r="G20" s="7">
        <f>SUMIFS(dailyActivity_merged!$O:$O,dailyActivity_merged!$B:$B,'9'!A20)</f>
        <v>66913</v>
      </c>
      <c r="H20" s="7">
        <f>SUMIFS(dailyActivity_merged!$K:$K,dailyActivity_merged!$B:$B,'9'!A20)</f>
        <v>679</v>
      </c>
      <c r="I20" s="7">
        <f>SUMIFS(dailyActivity_merged!$L:$L,dailyActivity_merged!$B:$B,'9'!A20)</f>
        <v>471</v>
      </c>
      <c r="J20" s="8">
        <f>SUMIFS(dailyActivity_merged!$M:$M,dailyActivity_merged!$B:$B,'9'!A20)</f>
        <v>4808</v>
      </c>
    </row>
    <row r="21" spans="1:10" x14ac:dyDescent="0.35">
      <c r="A21" s="15">
        <v>42405</v>
      </c>
      <c r="B21" s="7">
        <f>COUNTIFS(dailyActivity_merged!$B:$B,'9'!A21)</f>
        <v>29</v>
      </c>
      <c r="C21" s="7" t="str">
        <f t="shared" si="0"/>
        <v>Active User</v>
      </c>
      <c r="D21" s="7">
        <f>AVERAGEIFS(dailyActivity_merged!$D:$D,dailyActivity_merged!$B:$B,'9'!A21)</f>
        <v>4.9672413643064184</v>
      </c>
      <c r="E21" s="7" t="str">
        <f t="shared" si="1"/>
        <v>Beginner</v>
      </c>
      <c r="F21" s="7">
        <f>SUMIFS(dailyActivity_merged!$D:$D,dailyActivity_merged!$B:$B,'9'!A21)</f>
        <v>144.04999956488612</v>
      </c>
      <c r="G21" s="7">
        <f>SUMIFS(dailyActivity_merged!$O:$O,dailyActivity_merged!$B:$B,'9'!A21)</f>
        <v>65988</v>
      </c>
      <c r="H21" s="7">
        <f>SUMIFS(dailyActivity_merged!$K:$K,dailyActivity_merged!$B:$B,'9'!A21)</f>
        <v>466</v>
      </c>
      <c r="I21" s="7">
        <f>SUMIFS(dailyActivity_merged!$L:$L,dailyActivity_merged!$B:$B,'9'!A21)</f>
        <v>382</v>
      </c>
      <c r="J21" s="8">
        <f>SUMIFS(dailyActivity_merged!$M:$M,dailyActivity_merged!$B:$B,'9'!A21)</f>
        <v>5418</v>
      </c>
    </row>
    <row r="22" spans="1:10" x14ac:dyDescent="0.35">
      <c r="A22" s="15">
        <v>42434</v>
      </c>
      <c r="B22" s="7">
        <f>COUNTIFS(dailyActivity_merged!$B:$B,'9'!A22)</f>
        <v>29</v>
      </c>
      <c r="C22" s="7" t="str">
        <f t="shared" si="0"/>
        <v>Active User</v>
      </c>
      <c r="D22" s="7">
        <f>AVERAGEIFS(dailyActivity_merged!$D:$D,dailyActivity_merged!$B:$B,'9'!A22)</f>
        <v>6.0944827448833614</v>
      </c>
      <c r="E22" s="7" t="str">
        <f t="shared" si="1"/>
        <v>Intermediate</v>
      </c>
      <c r="F22" s="7">
        <f>SUMIFS(dailyActivity_merged!$D:$D,dailyActivity_merged!$B:$B,'9'!A22)</f>
        <v>176.73999960161748</v>
      </c>
      <c r="G22" s="7">
        <f>SUMIFS(dailyActivity_merged!$O:$O,dailyActivity_merged!$B:$B,'9'!A22)</f>
        <v>71163</v>
      </c>
      <c r="H22" s="7">
        <f>SUMIFS(dailyActivity_merged!$K:$K,dailyActivity_merged!$B:$B,'9'!A22)</f>
        <v>723</v>
      </c>
      <c r="I22" s="7">
        <f>SUMIFS(dailyActivity_merged!$L:$L,dailyActivity_merged!$B:$B,'9'!A22)</f>
        <v>430</v>
      </c>
      <c r="J22" s="8">
        <f>SUMIFS(dailyActivity_merged!$M:$M,dailyActivity_merged!$B:$B,'9'!A22)</f>
        <v>5897</v>
      </c>
    </row>
    <row r="23" spans="1:10" x14ac:dyDescent="0.35">
      <c r="A23" s="15">
        <v>42465</v>
      </c>
      <c r="B23" s="7">
        <f>COUNTIFS(dailyActivity_merged!$B:$B,'9'!A23)</f>
        <v>29</v>
      </c>
      <c r="C23" s="7" t="str">
        <f t="shared" si="0"/>
        <v>Active User</v>
      </c>
      <c r="D23" s="7">
        <f>AVERAGEIFS(dailyActivity_merged!$D:$D,dailyActivity_merged!$B:$B,'9'!A23)</f>
        <v>4.9403447919878456</v>
      </c>
      <c r="E23" s="7" t="str">
        <f t="shared" si="1"/>
        <v>Beginner</v>
      </c>
      <c r="F23" s="7">
        <f>SUMIFS(dailyActivity_merged!$D:$D,dailyActivity_merged!$B:$B,'9'!A23)</f>
        <v>143.26999896764752</v>
      </c>
      <c r="G23" s="7">
        <f>SUMIFS(dailyActivity_merged!$O:$O,dailyActivity_merged!$B:$B,'9'!A23)</f>
        <v>66211</v>
      </c>
      <c r="H23" s="7">
        <f>SUMIFS(dailyActivity_merged!$K:$K,dailyActivity_merged!$B:$B,'9'!A23)</f>
        <v>405</v>
      </c>
      <c r="I23" s="7">
        <f>SUMIFS(dailyActivity_merged!$L:$L,dailyActivity_merged!$B:$B,'9'!A23)</f>
        <v>323</v>
      </c>
      <c r="J23" s="8">
        <f>SUMIFS(dailyActivity_merged!$M:$M,dailyActivity_merged!$B:$B,'9'!A23)</f>
        <v>5214</v>
      </c>
    </row>
    <row r="24" spans="1:10" x14ac:dyDescent="0.35">
      <c r="A24" s="15">
        <v>42495</v>
      </c>
      <c r="B24" s="7">
        <f>COUNTIFS(dailyActivity_merged!$B:$B,'9'!A24)</f>
        <v>29</v>
      </c>
      <c r="C24" s="7" t="str">
        <f t="shared" si="0"/>
        <v>Active User</v>
      </c>
      <c r="D24" s="7">
        <f>AVERAGEIFS(dailyActivity_merged!$D:$D,dailyActivity_merged!$B:$B,'9'!A24)</f>
        <v>6.2165517437046933</v>
      </c>
      <c r="E24" s="7" t="str">
        <f t="shared" si="1"/>
        <v>Intermediate</v>
      </c>
      <c r="F24" s="7">
        <f>SUMIFS(dailyActivity_merged!$D:$D,dailyActivity_merged!$B:$B,'9'!A24)</f>
        <v>180.2800005674361</v>
      </c>
      <c r="G24" s="7">
        <f>SUMIFS(dailyActivity_merged!$O:$O,dailyActivity_merged!$B:$B,'9'!A24)</f>
        <v>70037</v>
      </c>
      <c r="H24" s="7">
        <f>SUMIFS(dailyActivity_merged!$K:$K,dailyActivity_merged!$B:$B,'9'!A24)</f>
        <v>640</v>
      </c>
      <c r="I24" s="7">
        <f>SUMIFS(dailyActivity_merged!$L:$L,dailyActivity_merged!$B:$B,'9'!A24)</f>
        <v>448</v>
      </c>
      <c r="J24" s="8">
        <f>SUMIFS(dailyActivity_merged!$M:$M,dailyActivity_merged!$B:$B,'9'!A24)</f>
        <v>6010</v>
      </c>
    </row>
    <row r="25" spans="1:10" x14ac:dyDescent="0.35">
      <c r="A25" s="15">
        <v>42526</v>
      </c>
      <c r="B25" s="7">
        <f>COUNTIFS(dailyActivity_merged!$B:$B,'9'!A25)</f>
        <v>29</v>
      </c>
      <c r="C25" s="7" t="str">
        <f t="shared" si="0"/>
        <v>Active User</v>
      </c>
      <c r="D25" s="7">
        <f>AVERAGEIFS(dailyActivity_merged!$D:$D,dailyActivity_merged!$B:$B,'9'!A25)</f>
        <v>5.4572413758342639</v>
      </c>
      <c r="E25" s="7" t="str">
        <f t="shared" si="1"/>
        <v>Intermediate</v>
      </c>
      <c r="F25" s="7">
        <f>SUMIFS(dailyActivity_merged!$D:$D,dailyActivity_merged!$B:$B,'9'!A25)</f>
        <v>158.25999989919364</v>
      </c>
      <c r="G25" s="7">
        <f>SUMIFS(dailyActivity_merged!$O:$O,dailyActivity_merged!$B:$B,'9'!A25)</f>
        <v>68877</v>
      </c>
      <c r="H25" s="7">
        <f>SUMIFS(dailyActivity_merged!$K:$K,dailyActivity_merged!$B:$B,'9'!A25)</f>
        <v>592</v>
      </c>
      <c r="I25" s="7">
        <f>SUMIFS(dailyActivity_merged!$L:$L,dailyActivity_merged!$B:$B,'9'!A25)</f>
        <v>328</v>
      </c>
      <c r="J25" s="8">
        <f>SUMIFS(dailyActivity_merged!$M:$M,dailyActivity_merged!$B:$B,'9'!A25)</f>
        <v>5856</v>
      </c>
    </row>
    <row r="26" spans="1:10" x14ac:dyDescent="0.35">
      <c r="A26" s="15">
        <v>42556</v>
      </c>
      <c r="B26" s="7">
        <f>COUNTIFS(dailyActivity_merged!$B:$B,'9'!A26)</f>
        <v>29</v>
      </c>
      <c r="C26" s="7" t="str">
        <f t="shared" si="0"/>
        <v>Active User</v>
      </c>
      <c r="D26" s="7">
        <f>AVERAGEIFS(dailyActivity_merged!$D:$D,dailyActivity_merged!$B:$B,'9'!A26)</f>
        <v>5.1244827714459618</v>
      </c>
      <c r="E26" s="7" t="str">
        <f t="shared" si="1"/>
        <v>Intermediate</v>
      </c>
      <c r="F26" s="7">
        <f>SUMIFS(dailyActivity_merged!$D:$D,dailyActivity_merged!$B:$B,'9'!A26)</f>
        <v>148.6100003719329</v>
      </c>
      <c r="G26" s="7">
        <f>SUMIFS(dailyActivity_merged!$O:$O,dailyActivity_merged!$B:$B,'9'!A26)</f>
        <v>65141</v>
      </c>
      <c r="H26" s="7">
        <f>SUMIFS(dailyActivity_merged!$K:$K,dailyActivity_merged!$B:$B,'9'!A26)</f>
        <v>598</v>
      </c>
      <c r="I26" s="7">
        <f>SUMIFS(dailyActivity_merged!$L:$L,dailyActivity_merged!$B:$B,'9'!A26)</f>
        <v>407</v>
      </c>
      <c r="J26" s="8">
        <f>SUMIFS(dailyActivity_merged!$M:$M,dailyActivity_merged!$B:$B,'9'!A26)</f>
        <v>5256</v>
      </c>
    </row>
    <row r="27" spans="1:10" x14ac:dyDescent="0.35">
      <c r="A27" s="15">
        <v>42587</v>
      </c>
      <c r="B27" s="7">
        <f>COUNTIFS(dailyActivity_merged!$B:$B,'9'!A27)</f>
        <v>27</v>
      </c>
      <c r="C27" s="7" t="str">
        <f t="shared" si="0"/>
        <v>Active User</v>
      </c>
      <c r="D27" s="7">
        <f>AVERAGEIFS(dailyActivity_merged!$D:$D,dailyActivity_merged!$B:$B,'9'!A27)</f>
        <v>5.1399999812797281</v>
      </c>
      <c r="E27" s="7" t="str">
        <f t="shared" si="1"/>
        <v>Intermediate</v>
      </c>
      <c r="F27" s="7">
        <f>SUMIFS(dailyActivity_merged!$D:$D,dailyActivity_merged!$B:$B,'9'!A27)</f>
        <v>138.77999949455267</v>
      </c>
      <c r="G27" s="7">
        <f>SUMIFS(dailyActivity_merged!$O:$O,dailyActivity_merged!$B:$B,'9'!A27)</f>
        <v>62193</v>
      </c>
      <c r="H27" s="7">
        <f>SUMIFS(dailyActivity_merged!$K:$K,dailyActivity_merged!$B:$B,'9'!A27)</f>
        <v>461</v>
      </c>
      <c r="I27" s="7">
        <f>SUMIFS(dailyActivity_merged!$L:$L,dailyActivity_merged!$B:$B,'9'!A27)</f>
        <v>469</v>
      </c>
      <c r="J27" s="8">
        <f>SUMIFS(dailyActivity_merged!$M:$M,dailyActivity_merged!$B:$B,'9'!A27)</f>
        <v>4990</v>
      </c>
    </row>
    <row r="28" spans="1:10" x14ac:dyDescent="0.35">
      <c r="A28" s="15">
        <v>42618</v>
      </c>
      <c r="B28" s="7">
        <f>COUNTIFS(dailyActivity_merged!$B:$B,'9'!A28)</f>
        <v>27</v>
      </c>
      <c r="C28" s="7" t="str">
        <f t="shared" si="0"/>
        <v>Active User</v>
      </c>
      <c r="D28" s="7">
        <f>AVERAGEIFS(dailyActivity_merged!$D:$D,dailyActivity_merged!$B:$B,'9'!A28)</f>
        <v>5.9629629585478066</v>
      </c>
      <c r="E28" s="7" t="str">
        <f t="shared" si="1"/>
        <v>Intermediate</v>
      </c>
      <c r="F28" s="7">
        <f>SUMIFS(dailyActivity_merged!$D:$D,dailyActivity_merged!$B:$B,'9'!A28)</f>
        <v>160.99999988079077</v>
      </c>
      <c r="G28" s="7">
        <f>SUMIFS(dailyActivity_merged!$O:$O,dailyActivity_merged!$B:$B,'9'!A28)</f>
        <v>63063</v>
      </c>
      <c r="H28" s="7">
        <f>SUMIFS(dailyActivity_merged!$K:$K,dailyActivity_merged!$B:$B,'9'!A28)</f>
        <v>617</v>
      </c>
      <c r="I28" s="7">
        <f>SUMIFS(dailyActivity_merged!$L:$L,dailyActivity_merged!$B:$B,'9'!A28)</f>
        <v>418</v>
      </c>
      <c r="J28" s="8">
        <f>SUMIFS(dailyActivity_merged!$M:$M,dailyActivity_merged!$B:$B,'9'!A28)</f>
        <v>5432</v>
      </c>
    </row>
    <row r="29" spans="1:10" x14ac:dyDescent="0.35">
      <c r="A29" s="15">
        <v>42648</v>
      </c>
      <c r="B29" s="7">
        <f>COUNTIFS(dailyActivity_merged!$B:$B,'9'!A29)</f>
        <v>26</v>
      </c>
      <c r="C29" s="7" t="str">
        <f t="shared" si="0"/>
        <v>Active User</v>
      </c>
      <c r="D29" s="7">
        <f>AVERAGEIFS(dailyActivity_merged!$D:$D,dailyActivity_merged!$B:$B,'9'!A29)</f>
        <v>5.6661537530330515</v>
      </c>
      <c r="E29" s="7" t="str">
        <f>IF(D29&lt;5,"Beginner",IF(D29&lt;8,"Intermediate","Pro"))</f>
        <v>Intermediate</v>
      </c>
      <c r="F29" s="7">
        <f>SUMIFS(dailyActivity_merged!$D:$D,dailyActivity_merged!$B:$B,'9'!A29)</f>
        <v>147.31999757885933</v>
      </c>
      <c r="G29" s="7">
        <f>SUMIFS(dailyActivity_merged!$O:$O,dailyActivity_merged!$B:$B,'9'!A29)</f>
        <v>57963</v>
      </c>
      <c r="H29" s="7">
        <f>SUMIFS(dailyActivity_merged!$K:$K,dailyActivity_merged!$B:$B,'9'!A29)</f>
        <v>629</v>
      </c>
      <c r="I29" s="7">
        <f>SUMIFS(dailyActivity_merged!$L:$L,dailyActivity_merged!$B:$B,'9'!A29)</f>
        <v>485</v>
      </c>
      <c r="J29" s="8">
        <f>SUMIFS(dailyActivity_merged!$M:$M,dailyActivity_merged!$B:$B,'9'!A29)</f>
        <v>4663</v>
      </c>
    </row>
    <row r="30" spans="1:10" x14ac:dyDescent="0.35">
      <c r="A30" s="15">
        <v>42679</v>
      </c>
      <c r="B30" s="7">
        <f>COUNTIFS(dailyActivity_merged!$B:$B,'9'!A30)</f>
        <v>24</v>
      </c>
      <c r="C30" s="7" t="str">
        <f t="shared" si="0"/>
        <v>Active User</v>
      </c>
      <c r="D30" s="7">
        <f>AVERAGEIFS(dailyActivity_merged!$D:$D,dailyActivity_merged!$B:$B,'9'!A30)</f>
        <v>5.4945833086967468</v>
      </c>
      <c r="E30" s="7" t="str">
        <f>IF(D30&lt;5,"Beginner",IF(D30&lt;8,"Intermediate","Pro"))</f>
        <v>Intermediate</v>
      </c>
      <c r="F30" s="7">
        <f>SUMIFS(dailyActivity_merged!$D:$D,dailyActivity_merged!$B:$B,'9'!A30)</f>
        <v>131.86999940872192</v>
      </c>
      <c r="G30" s="7">
        <f>SUMIFS(dailyActivity_merged!$O:$O,dailyActivity_merged!$B:$B,'9'!A30)</f>
        <v>52562</v>
      </c>
      <c r="H30" s="7">
        <f>SUMIFS(dailyActivity_merged!$K:$K,dailyActivity_merged!$B:$B,'9'!A30)</f>
        <v>510</v>
      </c>
      <c r="I30" s="7">
        <f>SUMIFS(dailyActivity_merged!$L:$L,dailyActivity_merged!$B:$B,'9'!A30)</f>
        <v>348</v>
      </c>
      <c r="J30" s="8">
        <f>SUMIFS(dailyActivity_merged!$M:$M,dailyActivity_merged!$B:$B,'9'!A30)</f>
        <v>4429</v>
      </c>
    </row>
    <row r="31" spans="1:10" x14ac:dyDescent="0.35">
      <c r="A31" s="15">
        <v>42708</v>
      </c>
      <c r="B31" s="7">
        <f>COUNTIFS(dailyActivity_merged!$B:$B,'9'!A31)</f>
        <v>33</v>
      </c>
      <c r="C31" s="7" t="str">
        <f t="shared" si="0"/>
        <v>Active User</v>
      </c>
      <c r="D31" s="7">
        <f>AVERAGEIFS(dailyActivity_merged!$D:$D,dailyActivity_merged!$B:$B,'9'!A31)</f>
        <v>5.9827272485602991</v>
      </c>
      <c r="E31" s="7" t="str">
        <f>IF(D31&lt;5,"Beginner",IF(D31&lt;8,"Intermediate","Pro"))</f>
        <v>Intermediate</v>
      </c>
      <c r="F31" s="7">
        <f>SUMIFS(dailyActivity_merged!$D:$D,dailyActivity_merged!$B:$B,'9'!A31)</f>
        <v>197.42999920248988</v>
      </c>
      <c r="G31" s="7">
        <f>SUMIFS(dailyActivity_merged!$O:$O,dailyActivity_merged!$B:$B,'9'!A31)</f>
        <v>78893</v>
      </c>
      <c r="H31" s="7">
        <f>SUMIFS(dailyActivity_merged!$K:$K,dailyActivity_merged!$B:$B,'9'!A31)</f>
        <v>736</v>
      </c>
      <c r="I31" s="7">
        <f>SUMIFS(dailyActivity_merged!$L:$L,dailyActivity_merged!$B:$B,'9'!A31)</f>
        <v>259</v>
      </c>
      <c r="J31" s="8">
        <f>SUMIFS(dailyActivity_merged!$M:$M,dailyActivity_merged!$B:$B,'9'!A31)</f>
        <v>6567</v>
      </c>
    </row>
    <row r="32" spans="1:10" x14ac:dyDescent="0.35">
      <c r="A32" s="15">
        <v>42709</v>
      </c>
      <c r="B32" s="7">
        <f>COUNTIFS(dailyActivity_merged!$B:$B,'9'!A32)</f>
        <v>21</v>
      </c>
      <c r="C32" s="7" t="str">
        <f t="shared" si="0"/>
        <v>Active User</v>
      </c>
      <c r="D32" s="7">
        <f>AVERAGEIFS(dailyActivity_merged!$D:$D,dailyActivity_merged!$B:$B,'9'!A32)</f>
        <v>2.4433333211179296</v>
      </c>
      <c r="E32" s="7" t="str">
        <f>IF(D32&lt;5,"Beginner",IF(D32&lt;8,"Intermediate","Pro"))</f>
        <v>Beginner</v>
      </c>
      <c r="F32" s="7">
        <f>SUMIFS(dailyActivity_merged!$D:$D,dailyActivity_merged!$B:$B,'9'!A32)</f>
        <v>51.309999743476524</v>
      </c>
      <c r="G32" s="7">
        <f>SUMIFS(dailyActivity_merged!$O:$O,dailyActivity_merged!$B:$B,'9'!A32)</f>
        <v>23925</v>
      </c>
      <c r="H32" s="7">
        <f>SUMIFS(dailyActivity_merged!$K:$K,dailyActivity_merged!$B:$B,'9'!A32)</f>
        <v>88</v>
      </c>
      <c r="I32" s="7">
        <f>SUMIFS(dailyActivity_merged!$L:$L,dailyActivity_merged!$B:$B,'9'!A32)</f>
        <v>45</v>
      </c>
      <c r="J32" s="8">
        <f>SUMIFS(dailyActivity_merged!$M:$M,dailyActivity_merged!$B:$B,'9'!A32)</f>
        <v>2075</v>
      </c>
    </row>
  </sheetData>
  <autoFilter ref="A1:J32" xr:uid="{00000000-0001-0000-0000-000000000000}"/>
  <pageMargins left="0.7" right="0.7" top="0.75" bottom="0.75" header="0.3" footer="0.3"/>
  <pageSetup orientation="portrait" r:id="rId1"/>
  <ignoredErrors>
    <ignoredError sqref="E2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05B1-183E-4209-9A47-7C980BDA3CDA}">
  <dimension ref="E1:CN2"/>
  <sheetViews>
    <sheetView zoomScaleNormal="100" workbookViewId="0"/>
  </sheetViews>
  <sheetFormatPr defaultRowHeight="14.5" x14ac:dyDescent="0.35"/>
  <cols>
    <col min="1" max="16384" width="8.7265625" style="2"/>
  </cols>
  <sheetData>
    <row r="1" spans="5:92" ht="22" customHeight="1" x14ac:dyDescent="0.35">
      <c r="E1" s="76" t="s">
        <v>47</v>
      </c>
      <c r="F1" s="76"/>
      <c r="O1" s="76" t="s">
        <v>48</v>
      </c>
      <c r="P1" s="76"/>
      <c r="X1" s="76" t="s">
        <v>49</v>
      </c>
      <c r="Y1" s="76"/>
      <c r="Z1" s="76"/>
      <c r="AA1" s="76"/>
      <c r="AG1" s="76" t="s">
        <v>50</v>
      </c>
      <c r="AH1" s="76"/>
      <c r="AI1" s="76"/>
      <c r="AQ1" s="76" t="s">
        <v>51</v>
      </c>
      <c r="AR1" s="76"/>
      <c r="AZ1" s="76" t="s">
        <v>52</v>
      </c>
      <c r="BA1" s="76"/>
      <c r="BB1" s="76"/>
      <c r="BJ1" s="76" t="s">
        <v>53</v>
      </c>
      <c r="BK1" s="76"/>
      <c r="BS1" s="76" t="s">
        <v>54</v>
      </c>
      <c r="BT1" s="76"/>
      <c r="BU1" s="76"/>
      <c r="CC1" s="77" t="s">
        <v>54</v>
      </c>
      <c r="CD1" s="76"/>
      <c r="CL1" s="77" t="s">
        <v>54</v>
      </c>
      <c r="CM1" s="76"/>
      <c r="CN1" s="16"/>
    </row>
    <row r="2" spans="5:92" ht="4.5" customHeight="1" x14ac:dyDescent="0.35"/>
  </sheetData>
  <mergeCells count="11">
    <mergeCell ref="E1:F1"/>
    <mergeCell ref="O1:P1"/>
    <mergeCell ref="X1:Y1"/>
    <mergeCell ref="AG1:AI1"/>
    <mergeCell ref="AQ1:AR1"/>
    <mergeCell ref="Z1:AA1"/>
    <mergeCell ref="AZ1:BB1"/>
    <mergeCell ref="BJ1:BK1"/>
    <mergeCell ref="BS1:BU1"/>
    <mergeCell ref="CC1:CD1"/>
    <mergeCell ref="CL1:CM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4.6328125" style="2" customWidth="1"/>
    <col min="2" max="2" width="19.54296875" style="2" customWidth="1"/>
    <col min="3" max="3" width="18.54296875" style="2" customWidth="1"/>
    <col min="4" max="4" width="20.6328125" style="2" customWidth="1"/>
    <col min="5" max="5" width="14.453125" style="2" customWidth="1"/>
    <col min="6" max="6" width="17.08984375" style="2" customWidth="1"/>
    <col min="7" max="7" width="22.08984375" style="2" customWidth="1"/>
    <col min="8" max="8" width="25.90625" style="2" customWidth="1"/>
    <col min="9" max="9" width="25.81640625" style="2" customWidth="1"/>
    <col min="10" max="10" width="26.7265625" style="2" customWidth="1"/>
    <col min="11" max="11" width="8.7265625" style="2" customWidth="1"/>
    <col min="12" max="12" width="14" style="2" customWidth="1"/>
    <col min="13" max="13" width="16" style="2" customWidth="1"/>
    <col min="14" max="14" width="12.6328125" style="2" customWidth="1"/>
    <col min="15" max="16384" width="8.7265625" style="2"/>
  </cols>
  <sheetData>
    <row r="1" spans="1:14" s="13" customFormat="1" ht="27.5" customHeight="1" thickTop="1" thickBot="1" x14ac:dyDescent="0.4">
      <c r="A1" s="12" t="s">
        <v>32</v>
      </c>
      <c r="B1" s="12" t="s">
        <v>43</v>
      </c>
      <c r="C1" s="12" t="s">
        <v>33</v>
      </c>
      <c r="D1" s="12" t="s">
        <v>34</v>
      </c>
      <c r="E1" s="12" t="s">
        <v>44</v>
      </c>
      <c r="F1" s="12" t="s">
        <v>45</v>
      </c>
      <c r="G1" s="12" t="s">
        <v>35</v>
      </c>
      <c r="H1" s="12" t="s">
        <v>9</v>
      </c>
      <c r="I1" s="12" t="s">
        <v>10</v>
      </c>
      <c r="J1" s="12" t="s">
        <v>11</v>
      </c>
    </row>
    <row r="2" spans="1:14" ht="15.5" thickTop="1" thickBot="1" x14ac:dyDescent="0.4">
      <c r="A2" s="3">
        <v>6962181067</v>
      </c>
      <c r="B2" s="4">
        <f>COUNTIFS(dailyActivity_merged!$A:$A,'1 TO 8'!A2)</f>
        <v>31</v>
      </c>
      <c r="C2" s="4" t="str">
        <f>IF(B2&lt;10,"Light User",IF(B2&lt;20,"Moderate User","Active User"))</f>
        <v>Active User</v>
      </c>
      <c r="D2" s="4">
        <f>AVERAGEIFS(dailyActivity_merged!$D:$D,dailyActivity_merged!$A:$A,'1 TO 8'!A2)</f>
        <v>6.585806477454403</v>
      </c>
      <c r="E2" s="4" t="str">
        <f>IF(D2&lt;5,"Beginner",IF(D2&lt;8,"Intermediate","Pro"))</f>
        <v>Intermediate</v>
      </c>
      <c r="F2" s="4">
        <f>SUMIFS(dailyActivity_merged!$D:$D,dailyActivity_merged!$A:$A,'1 TO 8'!A2)</f>
        <v>204.16000080108648</v>
      </c>
      <c r="G2" s="4">
        <f>SUMIFS(dailyActivity_merged!$O:$O,dailyActivity_merged!$A:$A,'1 TO 8'!A2)</f>
        <v>61443</v>
      </c>
      <c r="H2" s="4">
        <f>SUMIFS(dailyActivity_merged!$K:$K,dailyActivity_merged!$A:$A,'1 TO 8'!A2)</f>
        <v>707</v>
      </c>
      <c r="I2" s="4">
        <f>SUMIFS(dailyActivity_merged!$L:$L,dailyActivity_merged!$A:$A,'1 TO 8'!A2)</f>
        <v>574</v>
      </c>
      <c r="J2" s="5">
        <f>SUMIFS(dailyActivity_merged!$M:$M,dailyActivity_merged!$A:$A,'1 TO 8'!A2)</f>
        <v>7620</v>
      </c>
    </row>
    <row r="3" spans="1:14" ht="16.5" thickTop="1" thickBot="1" x14ac:dyDescent="0.4">
      <c r="A3" s="6">
        <v>1503960366</v>
      </c>
      <c r="B3" s="7">
        <f>COUNTIFS(dailyActivity_merged!$A:$A,'1 TO 8'!A3)</f>
        <v>31</v>
      </c>
      <c r="C3" s="7" t="str">
        <f t="shared" ref="C3:C34" si="0">IF(B3&lt;10,"Light User",IF(B3&lt;20,"Moderate User","Active User"))</f>
        <v>Active User</v>
      </c>
      <c r="D3" s="7">
        <f>AVERAGEIFS(dailyActivity_merged!$D:$D,dailyActivity_merged!$A:$A,'1 TO 8'!A3)</f>
        <v>7.8096773855147834</v>
      </c>
      <c r="E3" s="7" t="str">
        <f t="shared" ref="E3:E34" si="1">IF(D3&lt;5,"Beginner",IF(D3&lt;8,"Intermediate","Pro"))</f>
        <v>Intermediate</v>
      </c>
      <c r="F3" s="7">
        <f>SUMIFS(dailyActivity_merged!$D:$D,dailyActivity_merged!$A:$A,'1 TO 8'!A3)</f>
        <v>242.09999895095828</v>
      </c>
      <c r="G3" s="7">
        <f>SUMIFS(dailyActivity_merged!$O:$O,dailyActivity_merged!$A:$A,'1 TO 8'!A3)</f>
        <v>56309</v>
      </c>
      <c r="H3" s="7">
        <f>SUMIFS(dailyActivity_merged!$K:$K,dailyActivity_merged!$A:$A,'1 TO 8'!A3)</f>
        <v>1200</v>
      </c>
      <c r="I3" s="7">
        <f>SUMIFS(dailyActivity_merged!$L:$L,dailyActivity_merged!$A:$A,'1 TO 8'!A3)</f>
        <v>594</v>
      </c>
      <c r="J3" s="8">
        <f>SUMIFS(dailyActivity_merged!$M:$M,dailyActivity_merged!$A:$A,'1 TO 8'!A3)</f>
        <v>6818</v>
      </c>
      <c r="L3" s="12" t="s">
        <v>36</v>
      </c>
      <c r="M3" s="12" t="s">
        <v>37</v>
      </c>
      <c r="N3" s="12" t="s">
        <v>38</v>
      </c>
    </row>
    <row r="4" spans="1:14" ht="16.5" thickTop="1" thickBot="1" x14ac:dyDescent="0.4">
      <c r="A4" s="6">
        <v>8583815059</v>
      </c>
      <c r="B4" s="7">
        <f>COUNTIFS(dailyActivity_merged!$A:$A,'1 TO 8'!A4)</f>
        <v>31</v>
      </c>
      <c r="C4" s="7" t="str">
        <f t="shared" si="0"/>
        <v>Active User</v>
      </c>
      <c r="D4" s="7">
        <f>AVERAGEIFS(dailyActivity_merged!$D:$D,dailyActivity_merged!$A:$A,'1 TO 8'!A4)</f>
        <v>5.6154838223611172</v>
      </c>
      <c r="E4" s="7" t="str">
        <f t="shared" si="1"/>
        <v>Intermediate</v>
      </c>
      <c r="F4" s="7">
        <f>SUMIFS(dailyActivity_merged!$D:$D,dailyActivity_merged!$A:$A,'1 TO 8'!A4)</f>
        <v>174.07999849319464</v>
      </c>
      <c r="G4" s="7">
        <f>SUMIFS(dailyActivity_merged!$O:$O,dailyActivity_merged!$A:$A,'1 TO 8'!A4)</f>
        <v>84693</v>
      </c>
      <c r="H4" s="7">
        <f>SUMIFS(dailyActivity_merged!$K:$K,dailyActivity_merged!$A:$A,'1 TO 8'!A4)</f>
        <v>300</v>
      </c>
      <c r="I4" s="7">
        <f>SUMIFS(dailyActivity_merged!$L:$L,dailyActivity_merged!$A:$A,'1 TO 8'!A4)</f>
        <v>688</v>
      </c>
      <c r="J4" s="8">
        <f>SUMIFS(dailyActivity_merged!$M:$M,dailyActivity_merged!$A:$A,'1 TO 8'!A4)</f>
        <v>4287</v>
      </c>
      <c r="L4" s="12">
        <f>COUNTIFS($C$2:$C$34,L3)</f>
        <v>30</v>
      </c>
      <c r="M4" s="12">
        <f>COUNTIFS($C$2:$C$34,M3)</f>
        <v>2</v>
      </c>
      <c r="N4" s="12">
        <f>COUNTIFS($C$2:$C$34,N3)</f>
        <v>1</v>
      </c>
    </row>
    <row r="5" spans="1:14" ht="15.5" thickTop="1" thickBot="1" x14ac:dyDescent="0.4">
      <c r="A5" s="6">
        <v>1624580081</v>
      </c>
      <c r="B5" s="7">
        <f>COUNTIFS(dailyActivity_merged!$A:$A,'1 TO 8'!A5)</f>
        <v>31</v>
      </c>
      <c r="C5" s="7" t="str">
        <f t="shared" si="0"/>
        <v>Active User</v>
      </c>
      <c r="D5" s="7">
        <f>AVERAGEIFS(dailyActivity_merged!$D:$D,dailyActivity_merged!$A:$A,'1 TO 8'!A5)</f>
        <v>3.9148387293661795</v>
      </c>
      <c r="E5" s="7" t="str">
        <f t="shared" si="1"/>
        <v>Beginner</v>
      </c>
      <c r="F5" s="7">
        <f>SUMIFS(dailyActivity_merged!$D:$D,dailyActivity_merged!$A:$A,'1 TO 8'!A5)</f>
        <v>121.36000061035156</v>
      </c>
      <c r="G5" s="7">
        <f>SUMIFS(dailyActivity_merged!$O:$O,dailyActivity_merged!$A:$A,'1 TO 8'!A5)</f>
        <v>45984</v>
      </c>
      <c r="H5" s="7">
        <f>SUMIFS(dailyActivity_merged!$K:$K,dailyActivity_merged!$A:$A,'1 TO 8'!A5)</f>
        <v>269</v>
      </c>
      <c r="I5" s="7">
        <f>SUMIFS(dailyActivity_merged!$L:$L,dailyActivity_merged!$A:$A,'1 TO 8'!A5)</f>
        <v>180</v>
      </c>
      <c r="J5" s="8">
        <f>SUMIFS(dailyActivity_merged!$M:$M,dailyActivity_merged!$A:$A,'1 TO 8'!A5)</f>
        <v>4758</v>
      </c>
    </row>
    <row r="6" spans="1:14" ht="16.5" thickTop="1" thickBot="1" x14ac:dyDescent="0.4">
      <c r="A6" s="6">
        <v>4702921684</v>
      </c>
      <c r="B6" s="7">
        <f>COUNTIFS(dailyActivity_merged!$A:$A,'1 TO 8'!A6)</f>
        <v>31</v>
      </c>
      <c r="C6" s="7" t="str">
        <f t="shared" si="0"/>
        <v>Active User</v>
      </c>
      <c r="D6" s="7">
        <f>AVERAGEIFS(dailyActivity_merged!$D:$D,dailyActivity_merged!$A:$A,'1 TO 8'!A6)</f>
        <v>6.9551612830931147</v>
      </c>
      <c r="E6" s="7" t="str">
        <f t="shared" si="1"/>
        <v>Intermediate</v>
      </c>
      <c r="F6" s="7">
        <f>SUMIFS(dailyActivity_merged!$D:$D,dailyActivity_merged!$A:$A,'1 TO 8'!A6)</f>
        <v>215.60999977588656</v>
      </c>
      <c r="G6" s="7">
        <f>SUMIFS(dailyActivity_merged!$O:$O,dailyActivity_merged!$A:$A,'1 TO 8'!A6)</f>
        <v>91932</v>
      </c>
      <c r="H6" s="7">
        <f>SUMIFS(dailyActivity_merged!$K:$K,dailyActivity_merged!$A:$A,'1 TO 8'!A6)</f>
        <v>159</v>
      </c>
      <c r="I6" s="7">
        <f>SUMIFS(dailyActivity_merged!$L:$L,dailyActivity_merged!$A:$A,'1 TO 8'!A6)</f>
        <v>807</v>
      </c>
      <c r="J6" s="8">
        <f>SUMIFS(dailyActivity_merged!$M:$M,dailyActivity_merged!$A:$A,'1 TO 8'!A6)</f>
        <v>7362</v>
      </c>
      <c r="L6" s="12" t="s">
        <v>39</v>
      </c>
      <c r="M6" s="12" t="s">
        <v>40</v>
      </c>
      <c r="N6" s="12" t="s">
        <v>41</v>
      </c>
    </row>
    <row r="7" spans="1:14" ht="16.5" thickTop="1" thickBot="1" x14ac:dyDescent="0.4">
      <c r="A7" s="6">
        <v>1844505072</v>
      </c>
      <c r="B7" s="7">
        <f>COUNTIFS(dailyActivity_merged!$A:$A,'1 TO 8'!A7)</f>
        <v>31</v>
      </c>
      <c r="C7" s="7" t="str">
        <f t="shared" si="0"/>
        <v>Active User</v>
      </c>
      <c r="D7" s="7">
        <f>AVERAGEIFS(dailyActivity_merged!$D:$D,dailyActivity_merged!$A:$A,'1 TO 8'!A7)</f>
        <v>1.7061290368437778</v>
      </c>
      <c r="E7" s="7" t="str">
        <f t="shared" si="1"/>
        <v>Beginner</v>
      </c>
      <c r="F7" s="7">
        <f>SUMIFS(dailyActivity_merged!$D:$D,dailyActivity_merged!$A:$A,'1 TO 8'!A7)</f>
        <v>52.890000142157113</v>
      </c>
      <c r="G7" s="7">
        <f>SUMIFS(dailyActivity_merged!$O:$O,dailyActivity_merged!$A:$A,'1 TO 8'!A7)</f>
        <v>48778</v>
      </c>
      <c r="H7" s="7">
        <f>SUMIFS(dailyActivity_merged!$K:$K,dailyActivity_merged!$A:$A,'1 TO 8'!A7)</f>
        <v>4</v>
      </c>
      <c r="I7" s="7">
        <f>SUMIFS(dailyActivity_merged!$L:$L,dailyActivity_merged!$A:$A,'1 TO 8'!A7)</f>
        <v>40</v>
      </c>
      <c r="J7" s="8">
        <f>SUMIFS(dailyActivity_merged!$M:$M,dailyActivity_merged!$A:$A,'1 TO 8'!A7)</f>
        <v>3579</v>
      </c>
      <c r="L7" s="12">
        <f>COUNTIFS($E$2:$E$34,L6)</f>
        <v>14</v>
      </c>
      <c r="M7" s="12">
        <f>COUNTIFS($E$2:$E$34,M6)</f>
        <v>14</v>
      </c>
      <c r="N7" s="12">
        <f>COUNTIFS($E$2:$E$34,N6)</f>
        <v>5</v>
      </c>
    </row>
    <row r="8" spans="1:14" ht="15" thickTop="1" x14ac:dyDescent="0.35">
      <c r="A8" s="6">
        <v>8053475328</v>
      </c>
      <c r="B8" s="7">
        <f>COUNTIFS(dailyActivity_merged!$A:$A,'1 TO 8'!A8)</f>
        <v>31</v>
      </c>
      <c r="C8" s="7" t="str">
        <f t="shared" si="0"/>
        <v>Active User</v>
      </c>
      <c r="D8" s="7">
        <f>AVERAGEIFS(dailyActivity_merged!$D:$D,dailyActivity_merged!$A:$A,'1 TO 8'!A8)</f>
        <v>11.475161198646786</v>
      </c>
      <c r="E8" s="7" t="str">
        <f t="shared" si="1"/>
        <v>Pro</v>
      </c>
      <c r="F8" s="7">
        <f>SUMIFS(dailyActivity_merged!$D:$D,dailyActivity_merged!$A:$A,'1 TO 8'!A8)</f>
        <v>355.72999715805037</v>
      </c>
      <c r="G8" s="7">
        <f>SUMIFS(dailyActivity_merged!$O:$O,dailyActivity_merged!$A:$A,'1 TO 8'!A8)</f>
        <v>91320</v>
      </c>
      <c r="H8" s="7">
        <f>SUMIFS(dailyActivity_merged!$K:$K,dailyActivity_merged!$A:$A,'1 TO 8'!A8)</f>
        <v>2640</v>
      </c>
      <c r="I8" s="7">
        <f>SUMIFS(dailyActivity_merged!$L:$L,dailyActivity_merged!$A:$A,'1 TO 8'!A8)</f>
        <v>297</v>
      </c>
      <c r="J8" s="8">
        <f>SUMIFS(dailyActivity_merged!$M:$M,dailyActivity_merged!$A:$A,'1 TO 8'!A8)</f>
        <v>4680</v>
      </c>
    </row>
    <row r="9" spans="1:14" x14ac:dyDescent="0.35">
      <c r="A9" s="6">
        <v>1927972279</v>
      </c>
      <c r="B9" s="7">
        <f>COUNTIFS(dailyActivity_merged!$A:$A,'1 TO 8'!A9)</f>
        <v>31</v>
      </c>
      <c r="C9" s="7" t="str">
        <f t="shared" si="0"/>
        <v>Active User</v>
      </c>
      <c r="D9" s="7">
        <f>AVERAGEIFS(dailyActivity_merged!$D:$D,dailyActivity_merged!$A:$A,'1 TO 8'!A9)</f>
        <v>0.63451612308140759</v>
      </c>
      <c r="E9" s="7" t="str">
        <f t="shared" si="1"/>
        <v>Beginner</v>
      </c>
      <c r="F9" s="7">
        <f>SUMIFS(dailyActivity_merged!$D:$D,dailyActivity_merged!$A:$A,'1 TO 8'!A9)</f>
        <v>19.669999815523635</v>
      </c>
      <c r="G9" s="7">
        <f>SUMIFS(dailyActivity_merged!$O:$O,dailyActivity_merged!$A:$A,'1 TO 8'!A9)</f>
        <v>67357</v>
      </c>
      <c r="H9" s="7">
        <f>SUMIFS(dailyActivity_merged!$K:$K,dailyActivity_merged!$A:$A,'1 TO 8'!A9)</f>
        <v>41</v>
      </c>
      <c r="I9" s="7">
        <f>SUMIFS(dailyActivity_merged!$L:$L,dailyActivity_merged!$A:$A,'1 TO 8'!A9)</f>
        <v>24</v>
      </c>
      <c r="J9" s="8">
        <f>SUMIFS(dailyActivity_merged!$M:$M,dailyActivity_merged!$A:$A,'1 TO 8'!A9)</f>
        <v>1196</v>
      </c>
    </row>
    <row r="10" spans="1:14" x14ac:dyDescent="0.35">
      <c r="A10" s="6">
        <v>4388161847</v>
      </c>
      <c r="B10" s="7">
        <f>COUNTIFS(dailyActivity_merged!$A:$A,'1 TO 8'!A10)</f>
        <v>31</v>
      </c>
      <c r="C10" s="7" t="str">
        <f t="shared" si="0"/>
        <v>Active User</v>
      </c>
      <c r="D10" s="7">
        <f>AVERAGEIFS(dailyActivity_merged!$D:$D,dailyActivity_merged!$A:$A,'1 TO 8'!A10)</f>
        <v>8.393225892897572</v>
      </c>
      <c r="E10" s="7" t="str">
        <f t="shared" si="1"/>
        <v>Pro</v>
      </c>
      <c r="F10" s="7">
        <f>SUMIFS(dailyActivity_merged!$D:$D,dailyActivity_merged!$A:$A,'1 TO 8'!A10)</f>
        <v>260.19000267982472</v>
      </c>
      <c r="G10" s="7">
        <f>SUMIFS(dailyActivity_merged!$O:$O,dailyActivity_merged!$A:$A,'1 TO 8'!A10)</f>
        <v>95910</v>
      </c>
      <c r="H10" s="7">
        <f>SUMIFS(dailyActivity_merged!$K:$K,dailyActivity_merged!$A:$A,'1 TO 8'!A10)</f>
        <v>718</v>
      </c>
      <c r="I10" s="7">
        <f>SUMIFS(dailyActivity_merged!$L:$L,dailyActivity_merged!$A:$A,'1 TO 8'!A10)</f>
        <v>631</v>
      </c>
      <c r="J10" s="8">
        <f>SUMIFS(dailyActivity_merged!$M:$M,dailyActivity_merged!$A:$A,'1 TO 8'!A10)</f>
        <v>7110</v>
      </c>
    </row>
    <row r="11" spans="1:14" x14ac:dyDescent="0.35">
      <c r="A11" s="6">
        <v>2022484408</v>
      </c>
      <c r="B11" s="7">
        <f>COUNTIFS(dailyActivity_merged!$A:$A,'1 TO 8'!A11)</f>
        <v>31</v>
      </c>
      <c r="C11" s="7" t="str">
        <f t="shared" si="0"/>
        <v>Active User</v>
      </c>
      <c r="D11" s="7">
        <f>AVERAGEIFS(dailyActivity_merged!$D:$D,dailyActivity_merged!$A:$A,'1 TO 8'!A11)</f>
        <v>8.0841934911666371</v>
      </c>
      <c r="E11" s="7" t="str">
        <f t="shared" si="1"/>
        <v>Pro</v>
      </c>
      <c r="F11" s="7">
        <f>SUMIFS(dailyActivity_merged!$D:$D,dailyActivity_merged!$A:$A,'1 TO 8'!A11)</f>
        <v>250.60999822616574</v>
      </c>
      <c r="G11" s="7">
        <f>SUMIFS(dailyActivity_merged!$O:$O,dailyActivity_merged!$A:$A,'1 TO 8'!A11)</f>
        <v>77809</v>
      </c>
      <c r="H11" s="7">
        <f>SUMIFS(dailyActivity_merged!$K:$K,dailyActivity_merged!$A:$A,'1 TO 8'!A11)</f>
        <v>1125</v>
      </c>
      <c r="I11" s="7">
        <f>SUMIFS(dailyActivity_merged!$L:$L,dailyActivity_merged!$A:$A,'1 TO 8'!A11)</f>
        <v>600</v>
      </c>
      <c r="J11" s="8">
        <f>SUMIFS(dailyActivity_merged!$M:$M,dailyActivity_merged!$A:$A,'1 TO 8'!A11)</f>
        <v>7981</v>
      </c>
    </row>
    <row r="12" spans="1:14" x14ac:dyDescent="0.35">
      <c r="A12" s="6">
        <v>4558609924</v>
      </c>
      <c r="B12" s="7">
        <f>COUNTIFS(dailyActivity_merged!$A:$A,'1 TO 8'!A12)</f>
        <v>31</v>
      </c>
      <c r="C12" s="7" t="str">
        <f t="shared" si="0"/>
        <v>Active User</v>
      </c>
      <c r="D12" s="7">
        <f>AVERAGEIFS(dailyActivity_merged!$D:$D,dailyActivity_merged!$A:$A,'1 TO 8'!A12)</f>
        <v>5.0806451766721663</v>
      </c>
      <c r="E12" s="7" t="str">
        <f t="shared" si="1"/>
        <v>Intermediate</v>
      </c>
      <c r="F12" s="7">
        <f>SUMIFS(dailyActivity_merged!$D:$D,dailyActivity_merged!$A:$A,'1 TO 8'!A12)</f>
        <v>157.50000047683716</v>
      </c>
      <c r="G12" s="7">
        <f>SUMIFS(dailyActivity_merged!$O:$O,dailyActivity_merged!$A:$A,'1 TO 8'!A12)</f>
        <v>63031</v>
      </c>
      <c r="H12" s="7">
        <f>SUMIFS(dailyActivity_merged!$K:$K,dailyActivity_merged!$A:$A,'1 TO 8'!A12)</f>
        <v>322</v>
      </c>
      <c r="I12" s="7">
        <f>SUMIFS(dailyActivity_merged!$L:$L,dailyActivity_merged!$A:$A,'1 TO 8'!A12)</f>
        <v>425</v>
      </c>
      <c r="J12" s="8">
        <f>SUMIFS(dailyActivity_merged!$M:$M,dailyActivity_merged!$A:$A,'1 TO 8'!A12)</f>
        <v>8834</v>
      </c>
    </row>
    <row r="13" spans="1:14" x14ac:dyDescent="0.35">
      <c r="A13" s="6">
        <v>2026352035</v>
      </c>
      <c r="B13" s="7">
        <f>COUNTIFS(dailyActivity_merged!$A:$A,'1 TO 8'!A13)</f>
        <v>31</v>
      </c>
      <c r="C13" s="7" t="str">
        <f t="shared" si="0"/>
        <v>Active User</v>
      </c>
      <c r="D13" s="7">
        <f>AVERAGEIFS(dailyActivity_merged!$D:$D,dailyActivity_merged!$A:$A,'1 TO 8'!A13)</f>
        <v>3.4548387152533384</v>
      </c>
      <c r="E13" s="7" t="str">
        <f t="shared" si="1"/>
        <v>Beginner</v>
      </c>
      <c r="F13" s="7">
        <f>SUMIFS(dailyActivity_merged!$D:$D,dailyActivity_merged!$A:$A,'1 TO 8'!A13)</f>
        <v>107.10000017285348</v>
      </c>
      <c r="G13" s="7">
        <f>SUMIFS(dailyActivity_merged!$O:$O,dailyActivity_merged!$A:$A,'1 TO 8'!A13)</f>
        <v>47760</v>
      </c>
      <c r="H13" s="7">
        <f>SUMIFS(dailyActivity_merged!$K:$K,dailyActivity_merged!$A:$A,'1 TO 8'!A13)</f>
        <v>3</v>
      </c>
      <c r="I13" s="7">
        <f>SUMIFS(dailyActivity_merged!$L:$L,dailyActivity_merged!$A:$A,'1 TO 8'!A13)</f>
        <v>8</v>
      </c>
      <c r="J13" s="8">
        <f>SUMIFS(dailyActivity_merged!$M:$M,dailyActivity_merged!$A:$A,'1 TO 8'!A13)</f>
        <v>7956</v>
      </c>
    </row>
    <row r="14" spans="1:14" x14ac:dyDescent="0.35">
      <c r="A14" s="6">
        <v>5553957443</v>
      </c>
      <c r="B14" s="7">
        <f>COUNTIFS(dailyActivity_merged!$A:$A,'1 TO 8'!A14)</f>
        <v>31</v>
      </c>
      <c r="C14" s="7" t="str">
        <f t="shared" si="0"/>
        <v>Active User</v>
      </c>
      <c r="D14" s="7">
        <f>AVERAGEIFS(dailyActivity_merged!$D:$D,dailyActivity_merged!$A:$A,'1 TO 8'!A14)</f>
        <v>5.6396774495801596</v>
      </c>
      <c r="E14" s="7" t="str">
        <f t="shared" si="1"/>
        <v>Intermediate</v>
      </c>
      <c r="F14" s="7">
        <f>SUMIFS(dailyActivity_merged!$D:$D,dailyActivity_merged!$A:$A,'1 TO 8'!A14)</f>
        <v>174.83000093698496</v>
      </c>
      <c r="G14" s="7">
        <f>SUMIFS(dailyActivity_merged!$O:$O,dailyActivity_merged!$A:$A,'1 TO 8'!A14)</f>
        <v>58146</v>
      </c>
      <c r="H14" s="7">
        <f>SUMIFS(dailyActivity_merged!$K:$K,dailyActivity_merged!$A:$A,'1 TO 8'!A14)</f>
        <v>726</v>
      </c>
      <c r="I14" s="7">
        <f>SUMIFS(dailyActivity_merged!$L:$L,dailyActivity_merged!$A:$A,'1 TO 8'!A14)</f>
        <v>403</v>
      </c>
      <c r="J14" s="8">
        <f>SUMIFS(dailyActivity_merged!$M:$M,dailyActivity_merged!$A:$A,'1 TO 8'!A14)</f>
        <v>6392</v>
      </c>
    </row>
    <row r="15" spans="1:14" x14ac:dyDescent="0.35">
      <c r="A15" s="6">
        <v>2320127002</v>
      </c>
      <c r="B15" s="7">
        <f>COUNTIFS(dailyActivity_merged!$A:$A,'1 TO 8'!A15)</f>
        <v>31</v>
      </c>
      <c r="C15" s="7" t="str">
        <f t="shared" si="0"/>
        <v>Active User</v>
      </c>
      <c r="D15" s="7">
        <f>AVERAGEIFS(dailyActivity_merged!$D:$D,dailyActivity_merged!$A:$A,'1 TO 8'!A15)</f>
        <v>3.1877419044894557</v>
      </c>
      <c r="E15" s="7" t="str">
        <f t="shared" si="1"/>
        <v>Beginner</v>
      </c>
      <c r="F15" s="7">
        <f>SUMIFS(dailyActivity_merged!$D:$D,dailyActivity_merged!$A:$A,'1 TO 8'!A15)</f>
        <v>98.819999039173126</v>
      </c>
      <c r="G15" s="7">
        <f>SUMIFS(dailyActivity_merged!$O:$O,dailyActivity_merged!$A:$A,'1 TO 8'!A15)</f>
        <v>53449</v>
      </c>
      <c r="H15" s="7">
        <f>SUMIFS(dailyActivity_merged!$K:$K,dailyActivity_merged!$A:$A,'1 TO 8'!A15)</f>
        <v>42</v>
      </c>
      <c r="I15" s="7">
        <f>SUMIFS(dailyActivity_merged!$L:$L,dailyActivity_merged!$A:$A,'1 TO 8'!A15)</f>
        <v>80</v>
      </c>
      <c r="J15" s="8">
        <f>SUMIFS(dailyActivity_merged!$M:$M,dailyActivity_merged!$A:$A,'1 TO 8'!A15)</f>
        <v>6144</v>
      </c>
    </row>
    <row r="16" spans="1:14" x14ac:dyDescent="0.35">
      <c r="A16" s="6">
        <v>7086361926</v>
      </c>
      <c r="B16" s="7">
        <f>COUNTIFS(dailyActivity_merged!$A:$A,'1 TO 8'!A16)</f>
        <v>31</v>
      </c>
      <c r="C16" s="7" t="str">
        <f t="shared" si="0"/>
        <v>Active User</v>
      </c>
      <c r="D16" s="7">
        <f>AVERAGEIFS(dailyActivity_merged!$D:$D,dailyActivity_merged!$A:$A,'1 TO 8'!A16)</f>
        <v>6.3880645078156268</v>
      </c>
      <c r="E16" s="7" t="str">
        <f t="shared" si="1"/>
        <v>Intermediate</v>
      </c>
      <c r="F16" s="7">
        <f>SUMIFS(dailyActivity_merged!$D:$D,dailyActivity_merged!$A:$A,'1 TO 8'!A16)</f>
        <v>198.02999974228445</v>
      </c>
      <c r="G16" s="7">
        <f>SUMIFS(dailyActivity_merged!$O:$O,dailyActivity_merged!$A:$A,'1 TO 8'!A16)</f>
        <v>79557</v>
      </c>
      <c r="H16" s="7">
        <f>SUMIFS(dailyActivity_merged!$K:$K,dailyActivity_merged!$A:$A,'1 TO 8'!A16)</f>
        <v>1320</v>
      </c>
      <c r="I16" s="7">
        <f>SUMIFS(dailyActivity_merged!$L:$L,dailyActivity_merged!$A:$A,'1 TO 8'!A16)</f>
        <v>786</v>
      </c>
      <c r="J16" s="8">
        <f>SUMIFS(dailyActivity_merged!$M:$M,dailyActivity_merged!$A:$A,'1 TO 8'!A16)</f>
        <v>4459</v>
      </c>
    </row>
    <row r="17" spans="1:10" x14ac:dyDescent="0.35">
      <c r="A17" s="6">
        <v>2873212765</v>
      </c>
      <c r="B17" s="7">
        <f>COUNTIFS(dailyActivity_merged!$A:$A,'1 TO 8'!A17)</f>
        <v>31</v>
      </c>
      <c r="C17" s="7" t="str">
        <f t="shared" si="0"/>
        <v>Active User</v>
      </c>
      <c r="D17" s="7">
        <f>AVERAGEIFS(dailyActivity_merged!$D:$D,dailyActivity_merged!$A:$A,'1 TO 8'!A17)</f>
        <v>5.1016128601566439</v>
      </c>
      <c r="E17" s="7" t="str">
        <f t="shared" si="1"/>
        <v>Intermediate</v>
      </c>
      <c r="F17" s="7">
        <f>SUMIFS(dailyActivity_merged!$D:$D,dailyActivity_merged!$A:$A,'1 TO 8'!A17)</f>
        <v>158.14999866485596</v>
      </c>
      <c r="G17" s="7">
        <f>SUMIFS(dailyActivity_merged!$O:$O,dailyActivity_merged!$A:$A,'1 TO 8'!A17)</f>
        <v>59426</v>
      </c>
      <c r="H17" s="7">
        <f>SUMIFS(dailyActivity_merged!$K:$K,dailyActivity_merged!$A:$A,'1 TO 8'!A17)</f>
        <v>437</v>
      </c>
      <c r="I17" s="7">
        <f>SUMIFS(dailyActivity_merged!$L:$L,dailyActivity_merged!$A:$A,'1 TO 8'!A17)</f>
        <v>190</v>
      </c>
      <c r="J17" s="8">
        <f>SUMIFS(dailyActivity_merged!$M:$M,dailyActivity_merged!$A:$A,'1 TO 8'!A17)</f>
        <v>9548</v>
      </c>
    </row>
    <row r="18" spans="1:10" x14ac:dyDescent="0.35">
      <c r="A18" s="6">
        <v>8378563200</v>
      </c>
      <c r="B18" s="7">
        <f>COUNTIFS(dailyActivity_merged!$A:$A,'1 TO 8'!A18)</f>
        <v>31</v>
      </c>
      <c r="C18" s="7" t="str">
        <f t="shared" si="0"/>
        <v>Active User</v>
      </c>
      <c r="D18" s="7">
        <f>AVERAGEIFS(dailyActivity_merged!$D:$D,dailyActivity_merged!$A:$A,'1 TO 8'!A18)</f>
        <v>6.9135484618525318</v>
      </c>
      <c r="E18" s="7" t="str">
        <f t="shared" si="1"/>
        <v>Intermediate</v>
      </c>
      <c r="F18" s="7">
        <f>SUMIFS(dailyActivity_merged!$D:$D,dailyActivity_merged!$A:$A,'1 TO 8'!A18)</f>
        <v>214.32000231742848</v>
      </c>
      <c r="G18" s="7">
        <f>SUMIFS(dailyActivity_merged!$O:$O,dailyActivity_merged!$A:$A,'1 TO 8'!A18)</f>
        <v>106534</v>
      </c>
      <c r="H18" s="7">
        <f>SUMIFS(dailyActivity_merged!$K:$K,dailyActivity_merged!$A:$A,'1 TO 8'!A18)</f>
        <v>1819</v>
      </c>
      <c r="I18" s="7">
        <f>SUMIFS(dailyActivity_merged!$L:$L,dailyActivity_merged!$A:$A,'1 TO 8'!A18)</f>
        <v>318</v>
      </c>
      <c r="J18" s="8">
        <f>SUMIFS(dailyActivity_merged!$M:$M,dailyActivity_merged!$A:$A,'1 TO 8'!A18)</f>
        <v>4839</v>
      </c>
    </row>
    <row r="19" spans="1:10" x14ac:dyDescent="0.35">
      <c r="A19" s="6">
        <v>4020332650</v>
      </c>
      <c r="B19" s="7">
        <f>COUNTIFS(dailyActivity_merged!$A:$A,'1 TO 8'!A19)</f>
        <v>31</v>
      </c>
      <c r="C19" s="7" t="str">
        <f t="shared" si="0"/>
        <v>Active User</v>
      </c>
      <c r="D19" s="7">
        <f>AVERAGEIFS(dailyActivity_merged!$D:$D,dailyActivity_merged!$A:$A,'1 TO 8'!A19)</f>
        <v>1.6261290389323431</v>
      </c>
      <c r="E19" s="7" t="str">
        <f t="shared" si="1"/>
        <v>Beginner</v>
      </c>
      <c r="F19" s="7">
        <f>SUMIFS(dailyActivity_merged!$D:$D,dailyActivity_merged!$A:$A,'1 TO 8'!A19)</f>
        <v>50.410000206902637</v>
      </c>
      <c r="G19" s="7">
        <f>SUMIFS(dailyActivity_merged!$O:$O,dailyActivity_merged!$A:$A,'1 TO 8'!A19)</f>
        <v>73960</v>
      </c>
      <c r="H19" s="7">
        <f>SUMIFS(dailyActivity_merged!$K:$K,dailyActivity_merged!$A:$A,'1 TO 8'!A19)</f>
        <v>161</v>
      </c>
      <c r="I19" s="7">
        <f>SUMIFS(dailyActivity_merged!$L:$L,dailyActivity_merged!$A:$A,'1 TO 8'!A19)</f>
        <v>166</v>
      </c>
      <c r="J19" s="8">
        <f>SUMIFS(dailyActivity_merged!$M:$M,dailyActivity_merged!$A:$A,'1 TO 8'!A19)</f>
        <v>2385</v>
      </c>
    </row>
    <row r="20" spans="1:10" x14ac:dyDescent="0.35">
      <c r="A20" s="6">
        <v>8877689391</v>
      </c>
      <c r="B20" s="7">
        <f>COUNTIFS(dailyActivity_merged!$A:$A,'1 TO 8'!A20)</f>
        <v>31</v>
      </c>
      <c r="C20" s="7" t="str">
        <f t="shared" si="0"/>
        <v>Active User</v>
      </c>
      <c r="D20" s="7">
        <f>AVERAGEIFS(dailyActivity_merged!$D:$D,dailyActivity_merged!$A:$A,'1 TO 8'!A20)</f>
        <v>13.212903138129944</v>
      </c>
      <c r="E20" s="7" t="str">
        <f t="shared" si="1"/>
        <v>Pro</v>
      </c>
      <c r="F20" s="7">
        <f>SUMIFS(dailyActivity_merged!$D:$D,dailyActivity_merged!$A:$A,'1 TO 8'!A20)</f>
        <v>409.59999728202826</v>
      </c>
      <c r="G20" s="7">
        <f>SUMIFS(dailyActivity_merged!$O:$O,dailyActivity_merged!$A:$A,'1 TO 8'!A20)</f>
        <v>106028</v>
      </c>
      <c r="H20" s="7">
        <f>SUMIFS(dailyActivity_merged!$K:$K,dailyActivity_merged!$A:$A,'1 TO 8'!A20)</f>
        <v>2048</v>
      </c>
      <c r="I20" s="7">
        <f>SUMIFS(dailyActivity_merged!$L:$L,dailyActivity_merged!$A:$A,'1 TO 8'!A20)</f>
        <v>308</v>
      </c>
      <c r="J20" s="8">
        <f>SUMIFS(dailyActivity_merged!$M:$M,dailyActivity_merged!$A:$A,'1 TO 8'!A20)</f>
        <v>7276</v>
      </c>
    </row>
    <row r="21" spans="1:10" x14ac:dyDescent="0.35">
      <c r="A21" s="6">
        <v>4319703577</v>
      </c>
      <c r="B21" s="7">
        <f>COUNTIFS(dailyActivity_merged!$A:$A,'1 TO 8'!A21)</f>
        <v>31</v>
      </c>
      <c r="C21" s="7" t="str">
        <f t="shared" si="0"/>
        <v>Active User</v>
      </c>
      <c r="D21" s="7">
        <f>AVERAGEIFS(dailyActivity_merged!$D:$D,dailyActivity_merged!$A:$A,'1 TO 8'!A21)</f>
        <v>4.8922580470361057</v>
      </c>
      <c r="E21" s="7" t="str">
        <f t="shared" si="1"/>
        <v>Beginner</v>
      </c>
      <c r="F21" s="7">
        <f>SUMIFS(dailyActivity_merged!$D:$D,dailyActivity_merged!$A:$A,'1 TO 8'!A21)</f>
        <v>151.65999945811927</v>
      </c>
      <c r="G21" s="7">
        <f>SUMIFS(dailyActivity_merged!$O:$O,dailyActivity_merged!$A:$A,'1 TO 8'!A21)</f>
        <v>63168</v>
      </c>
      <c r="H21" s="7">
        <f>SUMIFS(dailyActivity_merged!$K:$K,dailyActivity_merged!$A:$A,'1 TO 8'!A21)</f>
        <v>111</v>
      </c>
      <c r="I21" s="7">
        <f>SUMIFS(dailyActivity_merged!$L:$L,dailyActivity_merged!$A:$A,'1 TO 8'!A21)</f>
        <v>382</v>
      </c>
      <c r="J21" s="8">
        <f>SUMIFS(dailyActivity_merged!$M:$M,dailyActivity_merged!$A:$A,'1 TO 8'!A21)</f>
        <v>7092</v>
      </c>
    </row>
    <row r="22" spans="1:10" x14ac:dyDescent="0.35">
      <c r="A22" s="6">
        <v>4445114986</v>
      </c>
      <c r="B22" s="7">
        <f>COUNTIFS(dailyActivity_merged!$A:$A,'1 TO 8'!A22)</f>
        <v>31</v>
      </c>
      <c r="C22" s="7" t="str">
        <f t="shared" si="0"/>
        <v>Active User</v>
      </c>
      <c r="D22" s="7">
        <f>AVERAGEIFS(dailyActivity_merged!$D:$D,dailyActivity_merged!$A:$A,'1 TO 8'!A22)</f>
        <v>3.2458064402303388</v>
      </c>
      <c r="E22" s="7" t="str">
        <f t="shared" si="1"/>
        <v>Beginner</v>
      </c>
      <c r="F22" s="7">
        <f>SUMIFS(dailyActivity_merged!$D:$D,dailyActivity_merged!$A:$A,'1 TO 8'!A22)</f>
        <v>100.6199996471405</v>
      </c>
      <c r="G22" s="7">
        <f>SUMIFS(dailyActivity_merged!$O:$O,dailyActivity_merged!$A:$A,'1 TO 8'!A22)</f>
        <v>67772</v>
      </c>
      <c r="H22" s="7">
        <f>SUMIFS(dailyActivity_merged!$K:$K,dailyActivity_merged!$A:$A,'1 TO 8'!A22)</f>
        <v>205</v>
      </c>
      <c r="I22" s="7">
        <f>SUMIFS(dailyActivity_merged!$L:$L,dailyActivity_merged!$A:$A,'1 TO 8'!A22)</f>
        <v>54</v>
      </c>
      <c r="J22" s="8">
        <f>SUMIFS(dailyActivity_merged!$M:$M,dailyActivity_merged!$A:$A,'1 TO 8'!A22)</f>
        <v>6482</v>
      </c>
    </row>
    <row r="23" spans="1:10" x14ac:dyDescent="0.35">
      <c r="A23" s="6">
        <v>1644430081</v>
      </c>
      <c r="B23" s="7">
        <f>COUNTIFS(dailyActivity_merged!$A:$A,'1 TO 8'!A23)</f>
        <v>30</v>
      </c>
      <c r="C23" s="7" t="str">
        <f t="shared" si="0"/>
        <v>Active User</v>
      </c>
      <c r="D23" s="7">
        <f>AVERAGEIFS(dailyActivity_merged!$D:$D,dailyActivity_merged!$A:$A,'1 TO 8'!A23)</f>
        <v>5.2953333536783873</v>
      </c>
      <c r="E23" s="7" t="str">
        <f t="shared" si="1"/>
        <v>Intermediate</v>
      </c>
      <c r="F23" s="7">
        <f>SUMIFS(dailyActivity_merged!$D:$D,dailyActivity_merged!$A:$A,'1 TO 8'!A23)</f>
        <v>158.86000061035162</v>
      </c>
      <c r="G23" s="7">
        <f>SUMIFS(dailyActivity_merged!$O:$O,dailyActivity_merged!$A:$A,'1 TO 8'!A23)</f>
        <v>84339</v>
      </c>
      <c r="H23" s="7">
        <f>SUMIFS(dailyActivity_merged!$K:$K,dailyActivity_merged!$A:$A,'1 TO 8'!A23)</f>
        <v>287</v>
      </c>
      <c r="I23" s="7">
        <f>SUMIFS(dailyActivity_merged!$L:$L,dailyActivity_merged!$A:$A,'1 TO 8'!A23)</f>
        <v>641</v>
      </c>
      <c r="J23" s="8">
        <f>SUMIFS(dailyActivity_merged!$M:$M,dailyActivity_merged!$A:$A,'1 TO 8'!A23)</f>
        <v>5354</v>
      </c>
    </row>
    <row r="24" spans="1:10" x14ac:dyDescent="0.35">
      <c r="A24" s="6">
        <v>5577150313</v>
      </c>
      <c r="B24" s="7">
        <f>COUNTIFS(dailyActivity_merged!$A:$A,'1 TO 8'!A24)</f>
        <v>30</v>
      </c>
      <c r="C24" s="7" t="str">
        <f t="shared" si="0"/>
        <v>Active User</v>
      </c>
      <c r="D24" s="7">
        <f>AVERAGEIFS(dailyActivity_merged!$D:$D,dailyActivity_merged!$A:$A,'1 TO 8'!A24)</f>
        <v>6.2133333047231041</v>
      </c>
      <c r="E24" s="7" t="str">
        <f t="shared" si="1"/>
        <v>Intermediate</v>
      </c>
      <c r="F24" s="7">
        <f>SUMIFS(dailyActivity_merged!$D:$D,dailyActivity_merged!$A:$A,'1 TO 8'!A24)</f>
        <v>186.39999914169312</v>
      </c>
      <c r="G24" s="7">
        <f>SUMIFS(dailyActivity_merged!$O:$O,dailyActivity_merged!$A:$A,'1 TO 8'!A24)</f>
        <v>100789</v>
      </c>
      <c r="H24" s="7">
        <f>SUMIFS(dailyActivity_merged!$K:$K,dailyActivity_merged!$A:$A,'1 TO 8'!A24)</f>
        <v>2620</v>
      </c>
      <c r="I24" s="7">
        <f>SUMIFS(dailyActivity_merged!$L:$L,dailyActivity_merged!$A:$A,'1 TO 8'!A24)</f>
        <v>895</v>
      </c>
      <c r="J24" s="8">
        <f>SUMIFS(dailyActivity_merged!$M:$M,dailyActivity_merged!$A:$A,'1 TO 8'!A24)</f>
        <v>4438</v>
      </c>
    </row>
    <row r="25" spans="1:10" x14ac:dyDescent="0.35">
      <c r="A25" s="6">
        <v>3977333714</v>
      </c>
      <c r="B25" s="7">
        <f>COUNTIFS(dailyActivity_merged!$A:$A,'1 TO 8'!A25)</f>
        <v>30</v>
      </c>
      <c r="C25" s="7" t="str">
        <f t="shared" si="0"/>
        <v>Active User</v>
      </c>
      <c r="D25" s="7">
        <f>AVERAGEIFS(dailyActivity_merged!$D:$D,dailyActivity_merged!$A:$A,'1 TO 8'!A25)</f>
        <v>7.5169999440511095</v>
      </c>
      <c r="E25" s="7" t="str">
        <f t="shared" si="1"/>
        <v>Intermediate</v>
      </c>
      <c r="F25" s="7">
        <f>SUMIFS(dailyActivity_merged!$D:$D,dailyActivity_merged!$A:$A,'1 TO 8'!A25)</f>
        <v>225.50999832153329</v>
      </c>
      <c r="G25" s="7">
        <f>SUMIFS(dailyActivity_merged!$O:$O,dailyActivity_merged!$A:$A,'1 TO 8'!A25)</f>
        <v>45410</v>
      </c>
      <c r="H25" s="7">
        <f>SUMIFS(dailyActivity_merged!$K:$K,dailyActivity_merged!$A:$A,'1 TO 8'!A25)</f>
        <v>567</v>
      </c>
      <c r="I25" s="7">
        <f>SUMIFS(dailyActivity_merged!$L:$L,dailyActivity_merged!$A:$A,'1 TO 8'!A25)</f>
        <v>1838</v>
      </c>
      <c r="J25" s="8">
        <f>SUMIFS(dailyActivity_merged!$M:$M,dailyActivity_merged!$A:$A,'1 TO 8'!A25)</f>
        <v>5243</v>
      </c>
    </row>
    <row r="26" spans="1:10" x14ac:dyDescent="0.35">
      <c r="A26" s="6">
        <v>6290855005</v>
      </c>
      <c r="B26" s="7">
        <f>COUNTIFS(dailyActivity_merged!$A:$A,'1 TO 8'!A26)</f>
        <v>29</v>
      </c>
      <c r="C26" s="7" t="str">
        <f t="shared" si="0"/>
        <v>Active User</v>
      </c>
      <c r="D26" s="7">
        <f>AVERAGEIFS(dailyActivity_merged!$D:$D,dailyActivity_merged!$A:$A,'1 TO 8'!A26)</f>
        <v>4.2724138046133104</v>
      </c>
      <c r="E26" s="7" t="str">
        <f t="shared" si="1"/>
        <v>Beginner</v>
      </c>
      <c r="F26" s="7">
        <f>SUMIFS(dailyActivity_merged!$D:$D,dailyActivity_merged!$A:$A,'1 TO 8'!A26)</f>
        <v>123.90000033378601</v>
      </c>
      <c r="G26" s="7">
        <f>SUMIFS(dailyActivity_merged!$O:$O,dailyActivity_merged!$A:$A,'1 TO 8'!A26)</f>
        <v>75389</v>
      </c>
      <c r="H26" s="7">
        <f>SUMIFS(dailyActivity_merged!$K:$K,dailyActivity_merged!$A:$A,'1 TO 8'!A26)</f>
        <v>80</v>
      </c>
      <c r="I26" s="7">
        <f>SUMIFS(dailyActivity_merged!$L:$L,dailyActivity_merged!$A:$A,'1 TO 8'!A26)</f>
        <v>110</v>
      </c>
      <c r="J26" s="8">
        <f>SUMIFS(dailyActivity_merged!$M:$M,dailyActivity_merged!$A:$A,'1 TO 8'!A26)</f>
        <v>6596</v>
      </c>
    </row>
    <row r="27" spans="1:10" x14ac:dyDescent="0.35">
      <c r="A27" s="6">
        <v>8792009665</v>
      </c>
      <c r="B27" s="7">
        <f>COUNTIFS(dailyActivity_merged!$A:$A,'1 TO 8'!A27)</f>
        <v>29</v>
      </c>
      <c r="C27" s="7" t="str">
        <f t="shared" si="0"/>
        <v>Active User</v>
      </c>
      <c r="D27" s="7">
        <f>AVERAGEIFS(dailyActivity_merged!$D:$D,dailyActivity_merged!$A:$A,'1 TO 8'!A27)</f>
        <v>1.1865517168209478</v>
      </c>
      <c r="E27" s="7" t="str">
        <f t="shared" si="1"/>
        <v>Beginner</v>
      </c>
      <c r="F27" s="7">
        <f>SUMIFS(dailyActivity_merged!$D:$D,dailyActivity_merged!$A:$A,'1 TO 8'!A27)</f>
        <v>34.409999787807486</v>
      </c>
      <c r="G27" s="7">
        <f>SUMIFS(dailyActivity_merged!$O:$O,dailyActivity_merged!$A:$A,'1 TO 8'!A27)</f>
        <v>56907</v>
      </c>
      <c r="H27" s="7">
        <f>SUMIFS(dailyActivity_merged!$K:$K,dailyActivity_merged!$A:$A,'1 TO 8'!A27)</f>
        <v>28</v>
      </c>
      <c r="I27" s="7">
        <f>SUMIFS(dailyActivity_merged!$L:$L,dailyActivity_merged!$A:$A,'1 TO 8'!A27)</f>
        <v>117</v>
      </c>
      <c r="J27" s="8">
        <f>SUMIFS(dailyActivity_merged!$M:$M,dailyActivity_merged!$A:$A,'1 TO 8'!A27)</f>
        <v>2662</v>
      </c>
    </row>
    <row r="28" spans="1:10" x14ac:dyDescent="0.35">
      <c r="A28" s="6">
        <v>6117666160</v>
      </c>
      <c r="B28" s="7">
        <f>COUNTIFS(dailyActivity_merged!$A:$A,'1 TO 8'!A28)</f>
        <v>28</v>
      </c>
      <c r="C28" s="7" t="str">
        <f t="shared" si="0"/>
        <v>Active User</v>
      </c>
      <c r="D28" s="7">
        <f>AVERAGEIFS(dailyActivity_merged!$D:$D,dailyActivity_merged!$A:$A,'1 TO 8'!A28)</f>
        <v>5.342142914022717</v>
      </c>
      <c r="E28" s="7" t="str">
        <f t="shared" si="1"/>
        <v>Intermediate</v>
      </c>
      <c r="F28" s="7">
        <f>SUMIFS(dailyActivity_merged!$D:$D,dailyActivity_merged!$A:$A,'1 TO 8'!A28)</f>
        <v>149.58000159263608</v>
      </c>
      <c r="G28" s="7">
        <f>SUMIFS(dailyActivity_merged!$O:$O,dailyActivity_merged!$A:$A,'1 TO 8'!A28)</f>
        <v>63312</v>
      </c>
      <c r="H28" s="7">
        <f>SUMIFS(dailyActivity_merged!$K:$K,dailyActivity_merged!$A:$A,'1 TO 8'!A28)</f>
        <v>44</v>
      </c>
      <c r="I28" s="7">
        <f>SUMIFS(dailyActivity_merged!$L:$L,dailyActivity_merged!$A:$A,'1 TO 8'!A28)</f>
        <v>57</v>
      </c>
      <c r="J28" s="8">
        <f>SUMIFS(dailyActivity_merged!$M:$M,dailyActivity_merged!$A:$A,'1 TO 8'!A28)</f>
        <v>8074</v>
      </c>
    </row>
    <row r="29" spans="1:10" x14ac:dyDescent="0.35">
      <c r="A29" s="6">
        <v>6775888955</v>
      </c>
      <c r="B29" s="7">
        <f>COUNTIFS(dailyActivity_merged!$A:$A,'1 TO 8'!A29)</f>
        <v>26</v>
      </c>
      <c r="C29" s="7" t="str">
        <f t="shared" si="0"/>
        <v>Active User</v>
      </c>
      <c r="D29" s="7">
        <f>AVERAGEIFS(dailyActivity_merged!$D:$D,dailyActivity_merged!$A:$A,'1 TO 8'!A29)</f>
        <v>1.8134615161241252</v>
      </c>
      <c r="E29" s="7" t="str">
        <f t="shared" si="1"/>
        <v>Beginner</v>
      </c>
      <c r="F29" s="7">
        <f>SUMIFS(dailyActivity_merged!$D:$D,dailyActivity_merged!$A:$A,'1 TO 8'!A29)</f>
        <v>47.149999419227257</v>
      </c>
      <c r="G29" s="7">
        <f>SUMIFS(dailyActivity_merged!$O:$O,dailyActivity_merged!$A:$A,'1 TO 8'!A29)</f>
        <v>55426</v>
      </c>
      <c r="H29" s="7">
        <f>SUMIFS(dailyActivity_merged!$K:$K,dailyActivity_merged!$A:$A,'1 TO 8'!A29)</f>
        <v>286</v>
      </c>
      <c r="I29" s="7">
        <f>SUMIFS(dailyActivity_merged!$L:$L,dailyActivity_merged!$A:$A,'1 TO 8'!A29)</f>
        <v>385</v>
      </c>
      <c r="J29" s="8">
        <f>SUMIFS(dailyActivity_merged!$M:$M,dailyActivity_merged!$A:$A,'1 TO 8'!A29)</f>
        <v>1044</v>
      </c>
    </row>
    <row r="30" spans="1:10" x14ac:dyDescent="0.35">
      <c r="A30" s="6">
        <v>7007744171</v>
      </c>
      <c r="B30" s="7">
        <f>COUNTIFS(dailyActivity_merged!$A:$A,'1 TO 8'!A30)</f>
        <v>26</v>
      </c>
      <c r="C30" s="7" t="str">
        <f t="shared" si="0"/>
        <v>Active User</v>
      </c>
      <c r="D30" s="7">
        <f>AVERAGEIFS(dailyActivity_merged!$D:$D,dailyActivity_merged!$A:$A,'1 TO 8'!A30)</f>
        <v>8.0153845915427571</v>
      </c>
      <c r="E30" s="7" t="str">
        <f t="shared" si="1"/>
        <v>Pro</v>
      </c>
      <c r="F30" s="7">
        <f>SUMIFS(dailyActivity_merged!$D:$D,dailyActivity_merged!$A:$A,'1 TO 8'!A30)</f>
        <v>208.39999938011169</v>
      </c>
      <c r="G30" s="7">
        <f>SUMIFS(dailyActivity_merged!$O:$O,dailyActivity_merged!$A:$A,'1 TO 8'!A30)</f>
        <v>66144</v>
      </c>
      <c r="H30" s="7">
        <f>SUMIFS(dailyActivity_merged!$K:$K,dailyActivity_merged!$A:$A,'1 TO 8'!A30)</f>
        <v>807</v>
      </c>
      <c r="I30" s="7">
        <f>SUMIFS(dailyActivity_merged!$L:$L,dailyActivity_merged!$A:$A,'1 TO 8'!A30)</f>
        <v>423</v>
      </c>
      <c r="J30" s="8">
        <f>SUMIFS(dailyActivity_merged!$M:$M,dailyActivity_merged!$A:$A,'1 TO 8'!A30)</f>
        <v>7299</v>
      </c>
    </row>
    <row r="31" spans="1:10" x14ac:dyDescent="0.35">
      <c r="A31" s="6">
        <v>3372868164</v>
      </c>
      <c r="B31" s="7">
        <f>COUNTIFS(dailyActivity_merged!$A:$A,'1 TO 8'!A31)</f>
        <v>20</v>
      </c>
      <c r="C31" s="7" t="str">
        <f t="shared" si="0"/>
        <v>Active User</v>
      </c>
      <c r="D31" s="7">
        <f>AVERAGEIFS(dailyActivity_merged!$D:$D,dailyActivity_merged!$A:$A,'1 TO 8'!A31)</f>
        <v>4.707000041007996</v>
      </c>
      <c r="E31" s="7" t="str">
        <f t="shared" si="1"/>
        <v>Beginner</v>
      </c>
      <c r="F31" s="7">
        <f>SUMIFS(dailyActivity_merged!$D:$D,dailyActivity_merged!$A:$A,'1 TO 8'!A31)</f>
        <v>94.140000820159912</v>
      </c>
      <c r="G31" s="7">
        <f>SUMIFS(dailyActivity_merged!$O:$O,dailyActivity_merged!$A:$A,'1 TO 8'!A31)</f>
        <v>38662</v>
      </c>
      <c r="H31" s="7">
        <f>SUMIFS(dailyActivity_merged!$K:$K,dailyActivity_merged!$A:$A,'1 TO 8'!A31)</f>
        <v>183</v>
      </c>
      <c r="I31" s="7">
        <f>SUMIFS(dailyActivity_merged!$L:$L,dailyActivity_merged!$A:$A,'1 TO 8'!A31)</f>
        <v>82</v>
      </c>
      <c r="J31" s="8">
        <f>SUMIFS(dailyActivity_merged!$M:$M,dailyActivity_merged!$A:$A,'1 TO 8'!A31)</f>
        <v>6558</v>
      </c>
    </row>
    <row r="32" spans="1:10" x14ac:dyDescent="0.35">
      <c r="A32" s="6">
        <v>8253242879</v>
      </c>
      <c r="B32" s="7">
        <f>COUNTIFS(dailyActivity_merged!$A:$A,'1 TO 8'!A32)</f>
        <v>19</v>
      </c>
      <c r="C32" s="7" t="str">
        <f t="shared" si="0"/>
        <v>Moderate User</v>
      </c>
      <c r="D32" s="7">
        <f>AVERAGEIFS(dailyActivity_merged!$D:$D,dailyActivity_merged!$A:$A,'1 TO 8'!A32)</f>
        <v>4.6673684684853809</v>
      </c>
      <c r="E32" s="7" t="str">
        <f t="shared" si="1"/>
        <v>Beginner</v>
      </c>
      <c r="F32" s="7">
        <f>SUMIFS(dailyActivity_merged!$D:$D,dailyActivity_merged!$A:$A,'1 TO 8'!A32)</f>
        <v>88.680000901222243</v>
      </c>
      <c r="G32" s="7">
        <f>SUMIFS(dailyActivity_merged!$O:$O,dailyActivity_merged!$A:$A,'1 TO 8'!A32)</f>
        <v>33972</v>
      </c>
      <c r="H32" s="7">
        <f>SUMIFS(dailyActivity_merged!$K:$K,dailyActivity_merged!$A:$A,'1 TO 8'!A32)</f>
        <v>390</v>
      </c>
      <c r="I32" s="7">
        <f>SUMIFS(dailyActivity_merged!$L:$L,dailyActivity_merged!$A:$A,'1 TO 8'!A32)</f>
        <v>272</v>
      </c>
      <c r="J32" s="8">
        <f>SUMIFS(dailyActivity_merged!$M:$M,dailyActivity_merged!$A:$A,'1 TO 8'!A32)</f>
        <v>2221</v>
      </c>
    </row>
    <row r="33" spans="1:10" x14ac:dyDescent="0.35">
      <c r="A33" s="6">
        <v>2347167796</v>
      </c>
      <c r="B33" s="7">
        <f>COUNTIFS(dailyActivity_merged!$A:$A,'1 TO 8'!A33)</f>
        <v>18</v>
      </c>
      <c r="C33" s="7" t="str">
        <f t="shared" si="0"/>
        <v>Moderate User</v>
      </c>
      <c r="D33" s="7">
        <f>AVERAGEIFS(dailyActivity_merged!$D:$D,dailyActivity_merged!$A:$A,'1 TO 8'!A33)</f>
        <v>6.3555555359150011</v>
      </c>
      <c r="E33" s="7" t="str">
        <f t="shared" si="1"/>
        <v>Intermediate</v>
      </c>
      <c r="F33" s="7">
        <f>SUMIFS(dailyActivity_merged!$D:$D,dailyActivity_merged!$A:$A,'1 TO 8'!A33)</f>
        <v>114.39999964647002</v>
      </c>
      <c r="G33" s="7">
        <f>SUMIFS(dailyActivity_merged!$O:$O,dailyActivity_merged!$A:$A,'1 TO 8'!A33)</f>
        <v>36782</v>
      </c>
      <c r="H33" s="7">
        <f>SUMIFS(dailyActivity_merged!$K:$K,dailyActivity_merged!$A:$A,'1 TO 8'!A33)</f>
        <v>243</v>
      </c>
      <c r="I33" s="7">
        <f>SUMIFS(dailyActivity_merged!$L:$L,dailyActivity_merged!$A:$A,'1 TO 8'!A33)</f>
        <v>370</v>
      </c>
      <c r="J33" s="8">
        <f>SUMIFS(dailyActivity_merged!$M:$M,dailyActivity_merged!$A:$A,'1 TO 8'!A33)</f>
        <v>4545</v>
      </c>
    </row>
    <row r="34" spans="1:10" ht="15" thickBot="1" x14ac:dyDescent="0.4">
      <c r="A34" s="9">
        <v>4057192912</v>
      </c>
      <c r="B34" s="10">
        <f>COUNTIFS(dailyActivity_merged!$A:$A,'1 TO 8'!A34)</f>
        <v>4</v>
      </c>
      <c r="C34" s="10" t="str">
        <f t="shared" si="0"/>
        <v>Light User</v>
      </c>
      <c r="D34" s="10">
        <f>AVERAGEIFS(dailyActivity_merged!$D:$D,dailyActivity_merged!$A:$A,'1 TO 8'!A34)</f>
        <v>2.8625000119209298</v>
      </c>
      <c r="E34" s="10" t="str">
        <f t="shared" si="1"/>
        <v>Beginner</v>
      </c>
      <c r="F34" s="10">
        <f>SUMIFS(dailyActivity_merged!$D:$D,dailyActivity_merged!$A:$A,'1 TO 8'!A34)</f>
        <v>11.450000047683719</v>
      </c>
      <c r="G34" s="10">
        <f>SUMIFS(dailyActivity_merged!$O:$O,dailyActivity_merged!$A:$A,'1 TO 8'!A34)</f>
        <v>7895</v>
      </c>
      <c r="H34" s="10">
        <f>SUMIFS(dailyActivity_merged!$K:$K,dailyActivity_merged!$A:$A,'1 TO 8'!A34)</f>
        <v>3</v>
      </c>
      <c r="I34" s="10">
        <f>SUMIFS(dailyActivity_merged!$L:$L,dailyActivity_merged!$A:$A,'1 TO 8'!A34)</f>
        <v>6</v>
      </c>
      <c r="J34" s="11">
        <f>SUMIFS(dailyActivity_merged!$M:$M,dailyActivity_merged!$A:$A,'1 TO 8'!A34)</f>
        <v>412</v>
      </c>
    </row>
    <row r="35" spans="1:10" ht="15" thickTop="1" x14ac:dyDescent="0.35"/>
  </sheetData>
  <autoFilter ref="A1:J34" xr:uid="{00000000-0001-0000-01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1"/>
  <sheetViews>
    <sheetView workbookViewId="0"/>
  </sheetViews>
  <sheetFormatPr defaultRowHeight="14.5" x14ac:dyDescent="0.35"/>
  <cols>
    <col min="1" max="1" width="10.81640625" bestFit="1" customWidth="1"/>
    <col min="2" max="2" width="10.7265625" style="1" bestFit="1" customWidth="1"/>
    <col min="3" max="3" width="9.453125" bestFit="1" customWidth="1"/>
    <col min="4" max="4" width="12.08984375" bestFit="1" customWidth="1"/>
    <col min="5" max="5" width="14.1796875" bestFit="1" customWidth="1"/>
    <col min="6" max="6" width="21.36328125" bestFit="1" customWidth="1"/>
    <col min="7" max="7" width="16.7265625" bestFit="1" customWidth="1"/>
    <col min="8" max="8" width="22.81640625" bestFit="1" customWidth="1"/>
    <col min="9" max="9" width="17" bestFit="1" customWidth="1"/>
    <col min="10" max="10" width="21.54296875" bestFit="1" customWidth="1"/>
    <col min="11" max="11" width="16.453125" bestFit="1" customWidth="1"/>
    <col min="12" max="12" width="17.26953125" bestFit="1" customWidth="1"/>
    <col min="13" max="13" width="18.08984375" bestFit="1" customWidth="1"/>
    <col min="14" max="14" width="16.08984375" bestFit="1" customWidth="1"/>
    <col min="15" max="15" width="7.453125" bestFit="1" customWidth="1"/>
  </cols>
  <sheetData>
    <row r="1" spans="1:15" x14ac:dyDescent="0.35">
      <c r="A1" t="s">
        <v>91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 t="s">
        <v>14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 t="s">
        <v>15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 t="s">
        <v>16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 t="s">
        <v>17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 t="s">
        <v>18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 t="s">
        <v>19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 t="s">
        <v>20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 t="s">
        <v>21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 t="s">
        <v>22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 t="s">
        <v>23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 t="s">
        <v>24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 t="s">
        <v>25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 t="s">
        <v>26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 t="s">
        <v>27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 t="s">
        <v>28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 t="s">
        <v>29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 t="s">
        <v>30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 t="s">
        <v>31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 t="s">
        <v>14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 t="s">
        <v>15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 t="s">
        <v>16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 t="s">
        <v>17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 t="s">
        <v>18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 t="s">
        <v>19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 t="s">
        <v>20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 t="s">
        <v>21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 t="s">
        <v>22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 t="s">
        <v>23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 t="s">
        <v>24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 t="s">
        <v>25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 t="s">
        <v>26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 t="s">
        <v>27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 t="s">
        <v>28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 t="s">
        <v>29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 t="s">
        <v>30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 t="s">
        <v>31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 t="s">
        <v>14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 t="s">
        <v>15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 t="s">
        <v>16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 t="s">
        <v>17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 t="s">
        <v>18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 t="s">
        <v>19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 t="s">
        <v>20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 t="s">
        <v>21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 t="s">
        <v>22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 t="s">
        <v>23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 t="s">
        <v>24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 t="s">
        <v>25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 t="s">
        <v>26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 t="s">
        <v>27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 t="s">
        <v>28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 t="s">
        <v>29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 t="s">
        <v>30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 t="s">
        <v>31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 t="s">
        <v>14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 t="s">
        <v>15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 t="s">
        <v>16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 t="s">
        <v>17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 t="s">
        <v>18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 t="s">
        <v>19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 t="s">
        <v>20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 t="s">
        <v>21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 t="s">
        <v>22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 t="s">
        <v>23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 t="s">
        <v>24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 t="s">
        <v>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 t="s">
        <v>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 t="s">
        <v>28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 t="s">
        <v>29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 t="s">
        <v>30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 t="s">
        <v>31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 t="s">
        <v>14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 t="s">
        <v>15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 t="s">
        <v>16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 t="s">
        <v>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 t="s">
        <v>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 t="s">
        <v>19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 t="s">
        <v>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 t="s">
        <v>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 t="s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 t="s">
        <v>23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 t="s">
        <v>24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 t="s">
        <v>25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 t="s">
        <v>26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 t="s">
        <v>27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 t="s">
        <v>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 t="s">
        <v>29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 t="s">
        <v>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 t="s">
        <v>31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 t="s">
        <v>14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 t="s">
        <v>15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 t="s">
        <v>16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 t="s">
        <v>17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 t="s">
        <v>18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 t="s">
        <v>19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 t="s">
        <v>20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 t="s">
        <v>21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 t="s">
        <v>22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 t="s">
        <v>23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 t="s">
        <v>24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 t="s">
        <v>25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 t="s">
        <v>26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 t="s">
        <v>27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 t="s">
        <v>28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 t="s">
        <v>29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 t="s">
        <v>30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 t="s">
        <v>31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 t="s">
        <v>14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 t="s">
        <v>15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 t="s">
        <v>16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 t="s">
        <v>17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 t="s">
        <v>18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 t="s">
        <v>19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 t="s">
        <v>20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 t="s">
        <v>21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 t="s">
        <v>22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 t="s">
        <v>23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 t="s">
        <v>24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 t="s">
        <v>25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 t="s">
        <v>26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 t="s">
        <v>27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 t="s">
        <v>28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 t="s">
        <v>29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 t="s">
        <v>30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 t="s">
        <v>31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 t="s">
        <v>14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 t="s">
        <v>15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 t="s">
        <v>16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 t="s">
        <v>17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 t="s">
        <v>18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 t="s">
        <v>19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 t="s">
        <v>20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 t="s">
        <v>21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 t="s">
        <v>22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 t="s">
        <v>23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 t="s">
        <v>24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 t="s">
        <v>25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 t="s">
        <v>26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 t="s">
        <v>27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 t="s">
        <v>28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 t="s">
        <v>29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 t="s">
        <v>30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 t="s">
        <v>31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 t="s">
        <v>14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 t="s">
        <v>15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 t="s">
        <v>16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 t="s">
        <v>17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 t="s">
        <v>18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 t="s">
        <v>19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 t="s">
        <v>20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 t="s">
        <v>21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 t="s">
        <v>22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 t="s">
        <v>23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 t="s">
        <v>24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 t="s">
        <v>25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 t="s">
        <v>26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 t="s">
        <v>27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 t="s">
        <v>28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 t="s">
        <v>29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 t="s">
        <v>30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 t="s">
        <v>14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 t="s">
        <v>15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 t="s">
        <v>16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 t="s">
        <v>17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 t="s">
        <v>18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 t="s">
        <v>19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 t="s">
        <v>20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 t="s">
        <v>21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 t="s">
        <v>22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 t="s">
        <v>23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 t="s">
        <v>24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 t="s">
        <v>25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 t="s">
        <v>26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 t="s">
        <v>27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 t="s">
        <v>28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 t="s">
        <v>29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 t="s">
        <v>30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 t="s">
        <v>31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 t="s">
        <v>14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 t="s">
        <v>15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 t="s">
        <v>16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 t="s">
        <v>17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 t="s">
        <v>18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 t="s">
        <v>19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 t="s">
        <v>20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 t="s">
        <v>21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 t="s">
        <v>22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 t="s">
        <v>23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 t="s">
        <v>24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 t="s">
        <v>25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 t="s">
        <v>26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 t="s">
        <v>27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 t="s">
        <v>28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 t="s">
        <v>29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 t="s">
        <v>30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 t="s">
        <v>31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 t="s">
        <v>14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 t="s">
        <v>15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 t="s">
        <v>16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 t="s">
        <v>17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 t="s">
        <v>18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 t="s">
        <v>19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 t="s">
        <v>20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 t="s">
        <v>21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 t="s">
        <v>22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 t="s">
        <v>23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 t="s">
        <v>24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 t="s">
        <v>25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 t="s">
        <v>26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 t="s">
        <v>27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 t="s">
        <v>28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 t="s">
        <v>29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 t="s">
        <v>30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 t="s">
        <v>31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 t="s">
        <v>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 t="s">
        <v>15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 t="s">
        <v>16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 t="s">
        <v>17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 t="s">
        <v>18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 t="s">
        <v>19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 t="s">
        <v>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 t="s">
        <v>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 t="s">
        <v>22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 t="s">
        <v>23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 t="s">
        <v>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 t="s">
        <v>25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 t="s">
        <v>26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 t="s">
        <v>27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 t="s">
        <v>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 t="s">
        <v>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 t="s">
        <v>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 t="s">
        <v>31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 t="s">
        <v>14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 t="s">
        <v>15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 t="s">
        <v>16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 t="s">
        <v>14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 t="s">
        <v>15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 t="s">
        <v>16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 t="s">
        <v>17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 t="s">
        <v>18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 t="s">
        <v>19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 t="s">
        <v>20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 t="s">
        <v>21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 t="s">
        <v>22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 t="s">
        <v>23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 t="s">
        <v>24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 t="s">
        <v>25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 t="s">
        <v>26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 t="s">
        <v>27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 t="s">
        <v>28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 t="s">
        <v>29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 t="s">
        <v>30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 t="s">
        <v>31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 t="s">
        <v>14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 t="s">
        <v>15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 t="s">
        <v>16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 t="s">
        <v>17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 t="s">
        <v>18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 t="s">
        <v>19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 t="s">
        <v>20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 t="s">
        <v>21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 t="s">
        <v>22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 t="s">
        <v>23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 t="s">
        <v>24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 t="s">
        <v>25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 t="s">
        <v>26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 t="s">
        <v>27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 t="s">
        <v>28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 t="s">
        <v>29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 t="s">
        <v>30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 t="s">
        <v>31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 t="s">
        <v>14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 t="s">
        <v>15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 t="s">
        <v>16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 t="s">
        <v>17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 t="s">
        <v>18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 t="s">
        <v>19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 t="s">
        <v>20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 t="s">
        <v>21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 t="s">
        <v>22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 t="s">
        <v>23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 t="s">
        <v>24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 t="s">
        <v>25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 t="s">
        <v>26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 t="s">
        <v>27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 t="s">
        <v>28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 t="s">
        <v>29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 t="s">
        <v>30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 t="s">
        <v>31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 t="s">
        <v>14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 t="s">
        <v>15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 t="s">
        <v>16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 t="s">
        <v>17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 t="s">
        <v>18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 t="s">
        <v>19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 t="s">
        <v>20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 t="s">
        <v>21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 t="s">
        <v>22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 t="s">
        <v>23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 t="s">
        <v>24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 t="s">
        <v>25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 t="s">
        <v>26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 t="s">
        <v>27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 t="s">
        <v>28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 t="s">
        <v>29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 t="s">
        <v>30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 t="s">
        <v>31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 t="s">
        <v>14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 t="s">
        <v>15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 t="s">
        <v>16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 t="s">
        <v>17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 t="s">
        <v>18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 t="s">
        <v>19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 t="s">
        <v>20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 t="s">
        <v>21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 t="s">
        <v>22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 t="s">
        <v>23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 t="s">
        <v>24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 t="s">
        <v>25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 t="s">
        <v>26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 t="s">
        <v>27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 t="s">
        <v>28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 t="s">
        <v>29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 t="s">
        <v>30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 t="s">
        <v>31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 t="s">
        <v>14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 t="s">
        <v>15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 t="s">
        <v>16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 t="s">
        <v>17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 t="s">
        <v>18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 t="s">
        <v>19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 t="s">
        <v>20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 t="s">
        <v>21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 t="s">
        <v>22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 t="s">
        <v>23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 t="s">
        <v>24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 t="s">
        <v>25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 t="s">
        <v>26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 t="s">
        <v>27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 t="s">
        <v>28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 t="s">
        <v>29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 t="s">
        <v>30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 t="s">
        <v>31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 t="s">
        <v>14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 t="s">
        <v>15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 t="s">
        <v>16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 t="s">
        <v>17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 t="s">
        <v>18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 t="s">
        <v>19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 t="s">
        <v>20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 t="s">
        <v>21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 t="s">
        <v>22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 t="s">
        <v>23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 t="s">
        <v>24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 t="s">
        <v>25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 t="s">
        <v>26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 t="s">
        <v>27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 t="s">
        <v>28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 t="s">
        <v>29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 t="s">
        <v>30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 t="s">
        <v>31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 t="s">
        <v>14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 t="s">
        <v>15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 t="s">
        <v>16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 t="s">
        <v>17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 t="s">
        <v>18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 t="s">
        <v>19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 t="s">
        <v>20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 t="s">
        <v>21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 t="s">
        <v>22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 t="s">
        <v>23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 t="s">
        <v>24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 t="s">
        <v>25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 t="s">
        <v>26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 t="s">
        <v>27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 t="s">
        <v>28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 t="s">
        <v>29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 t="s">
        <v>30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 t="s">
        <v>31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 t="s">
        <v>14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 t="s">
        <v>15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 t="s">
        <v>16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 t="s">
        <v>17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 t="s">
        <v>18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 t="s">
        <v>19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 t="s">
        <v>20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 t="s">
        <v>21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 t="s">
        <v>22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 t="s">
        <v>23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 t="s">
        <v>24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 t="s">
        <v>25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 t="s">
        <v>26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 t="s">
        <v>27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 t="s">
        <v>28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 t="s">
        <v>29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 t="s">
        <v>30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 t="s">
        <v>31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 t="s">
        <v>14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 t="s">
        <v>15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 t="s">
        <v>16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 t="s">
        <v>17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 t="s">
        <v>18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 t="s">
        <v>19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 t="s">
        <v>20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 t="s">
        <v>21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 t="s">
        <v>22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 t="s">
        <v>23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 t="s">
        <v>24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 t="s">
        <v>25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 t="s">
        <v>26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 t="s">
        <v>27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 t="s">
        <v>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 t="s">
        <v>29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 t="s">
        <v>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 t="s">
        <v>31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 t="s">
        <v>14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 t="s">
        <v>15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 t="s">
        <v>16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 t="s">
        <v>17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 t="s">
        <v>18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 t="s">
        <v>19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 t="s">
        <v>20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 t="s">
        <v>21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 t="s">
        <v>22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 t="s">
        <v>23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 t="s">
        <v>24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 t="s">
        <v>25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 t="s">
        <v>26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 t="s">
        <v>27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 t="s">
        <v>28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 t="s">
        <v>29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 t="s">
        <v>30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 t="s">
        <v>31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 t="s">
        <v>14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 t="s">
        <v>15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 t="s">
        <v>16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 t="s">
        <v>17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 t="s">
        <v>18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 t="s">
        <v>19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 t="s">
        <v>20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 t="s">
        <v>21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 t="s">
        <v>22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 t="s">
        <v>23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 t="s">
        <v>24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 t="s">
        <v>25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 t="s">
        <v>26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 t="s">
        <v>27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 t="s">
        <v>28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 t="s">
        <v>29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 t="s">
        <v>30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 t="s">
        <v>31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 t="s">
        <v>14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 t="s">
        <v>15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 t="s">
        <v>16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 t="s">
        <v>17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 t="s">
        <v>18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 t="s">
        <v>19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 t="s">
        <v>20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 t="s">
        <v>21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 t="s">
        <v>22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 t="s">
        <v>23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 t="s">
        <v>24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 t="s">
        <v>25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 t="s">
        <v>26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 t="s">
        <v>27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 t="s">
        <v>28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 t="s">
        <v>29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 t="s">
        <v>30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 t="s">
        <v>31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 t="s">
        <v>14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 t="s">
        <v>15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 t="s">
        <v>16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 t="s">
        <v>17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 t="s">
        <v>18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 t="s">
        <v>19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 t="s">
        <v>20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 t="s">
        <v>21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 t="s">
        <v>22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 t="s">
        <v>23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 t="s">
        <v>24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 t="s">
        <v>25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 t="s">
        <v>26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 t="s">
        <v>27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 t="s">
        <v>28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 t="s">
        <v>29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 t="s">
        <v>30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 t="s">
        <v>31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 t="s">
        <v>14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 t="s">
        <v>15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 t="s">
        <v>16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 t="s">
        <v>17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 t="s">
        <v>18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 t="s">
        <v>19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 t="s">
        <v>20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 t="s">
        <v>21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 t="s">
        <v>22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 t="s">
        <v>23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 t="s">
        <v>24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 t="s">
        <v>25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 t="s">
        <v>26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 t="s">
        <v>27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 t="s">
        <v>28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 t="s">
        <v>29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 t="s">
        <v>30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 t="s">
        <v>31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 t="s">
        <v>14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 t="s">
        <v>15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 t="s">
        <v>16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 t="s">
        <v>17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 t="s">
        <v>18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 t="s">
        <v>19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 t="s">
        <v>20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 t="s">
        <v>21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 t="s">
        <v>22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 t="s">
        <v>23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 t="s">
        <v>24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 t="s">
        <v>25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 t="s">
        <v>26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 t="s">
        <v>27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 t="s">
        <v>28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 t="s">
        <v>29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 t="s">
        <v>30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 t="s">
        <v>31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 t="s">
        <v>14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 t="s">
        <v>15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 t="s">
        <v>16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 t="s">
        <v>17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 t="s">
        <v>18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 t="s">
        <v>19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 t="s">
        <v>20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 t="s">
        <v>21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 t="s">
        <v>22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 t="s">
        <v>23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 t="s">
        <v>24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 t="s">
        <v>25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 t="s">
        <v>26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 t="s">
        <v>27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 t="s">
        <v>28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 t="s">
        <v>29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 t="s">
        <v>30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 t="s">
        <v>31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 t="s">
        <v>14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 t="s">
        <v>15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 t="s">
        <v>16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 t="s">
        <v>17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 t="s">
        <v>18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 t="s">
        <v>19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 t="s">
        <v>20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 t="s">
        <v>21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 t="s">
        <v>22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 t="s">
        <v>23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 t="s">
        <v>24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 t="s">
        <v>25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 t="s">
        <v>26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 t="s">
        <v>27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 t="s">
        <v>28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 t="s">
        <v>29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 t="s">
        <v>30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 t="s">
        <v>31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 t="s">
        <v>14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 t="s">
        <v>15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 t="s">
        <v>16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 t="s">
        <v>17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 t="s">
        <v>18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 t="s">
        <v>19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 t="s">
        <v>20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 t="s">
        <v>21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 t="s">
        <v>22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 t="s">
        <v>23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 t="s">
        <v>24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 t="s">
        <v>25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 t="s">
        <v>26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 t="s">
        <v>27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 t="s">
        <v>28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 t="s">
        <v>29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 t="s">
        <v>30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 t="s">
        <v>31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Criteria</vt:lpstr>
      <vt:lpstr>Visualization With Dates(9)</vt:lpstr>
      <vt:lpstr>9</vt:lpstr>
      <vt:lpstr>Visualization With ID's(1 to 8)</vt:lpstr>
      <vt:lpstr>1 TO 8</vt:lpstr>
      <vt:lpstr>dailyActivity_merged</vt:lpstr>
      <vt:lpstr>Active_Minutes</vt:lpstr>
      <vt:lpstr>Calories_Burned</vt:lpstr>
      <vt:lpstr>Count_Of_IDS</vt:lpstr>
      <vt:lpstr>eight_8</vt:lpstr>
      <vt:lpstr>five_8</vt:lpstr>
      <vt:lpstr>four_8</vt:lpstr>
      <vt:lpstr>IDS</vt:lpstr>
      <vt:lpstr>Levels</vt:lpstr>
      <vt:lpstr>Mean_Distance</vt:lpstr>
      <vt:lpstr>one_8</vt:lpstr>
      <vt:lpstr>seven_8</vt:lpstr>
      <vt:lpstr>six_8</vt:lpstr>
      <vt:lpstr>Status_User</vt:lpstr>
      <vt:lpstr>three_8</vt:lpstr>
      <vt:lpstr>Total_Step</vt:lpstr>
      <vt:lpstr>two_8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Ahsan Ali</dc:creator>
  <cp:lastModifiedBy>Mohammed Ahsan Ali</cp:lastModifiedBy>
  <dcterms:created xsi:type="dcterms:W3CDTF">2023-08-06T07:46:43Z</dcterms:created>
  <dcterms:modified xsi:type="dcterms:W3CDTF">2023-08-11T12:43:36Z</dcterms:modified>
</cp:coreProperties>
</file>