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026 Order" sheetId="1" r:id="rId3"/>
  </sheets>
  <definedNames/>
  <calcPr/>
</workbook>
</file>

<file path=xl/sharedStrings.xml><?xml version="1.0" encoding="utf-8"?>
<sst xmlns="http://schemas.openxmlformats.org/spreadsheetml/2006/main" count="29" uniqueCount="29">
  <si>
    <t>Vendor Name</t>
  </si>
  <si>
    <t>Digikey</t>
  </si>
  <si>
    <t>Vendor Website</t>
  </si>
  <si>
    <t>www.digikey.com</t>
  </si>
  <si>
    <t>Vendor
Address</t>
  </si>
  <si>
    <t>701 Brooks Ave South, PO Box 677</t>
  </si>
  <si>
    <t>Vendor Phone</t>
  </si>
  <si>
    <t>1-800-244-4539</t>
  </si>
  <si>
    <t>Thief River Falls, MN 56701-0677</t>
  </si>
  <si>
    <t>Quantity</t>
  </si>
  <si>
    <t>Part Number</t>
  </si>
  <si>
    <t>Description</t>
  </si>
  <si>
    <t>Price</t>
  </si>
  <si>
    <t>Extended</t>
  </si>
  <si>
    <t>STM32L476 64-pin LQFP</t>
  </si>
  <si>
    <t>Push button (OFF - Moment on)</t>
  </si>
  <si>
    <t>8MHz external crystal</t>
  </si>
  <si>
    <t>20pF Cap 0603</t>
  </si>
  <si>
    <t>10k 1% 0603 1/4W Resistor</t>
  </si>
  <si>
    <t xml:space="preserve">Ferrite Bead, 600Ohm impedence, 350mA
</t>
  </si>
  <si>
    <t>0603 X7R 100nF 16V Cap</t>
  </si>
  <si>
    <t>0603 Tantalum 4.7uF 16V Cap</t>
  </si>
  <si>
    <t>0603 X5R 1uF 16V Cap</t>
  </si>
  <si>
    <t>390 Ohm Resistor, 0603, 1%</t>
  </si>
  <si>
    <t>Analog LDO regulator, 3V3 output, 300mA</t>
  </si>
  <si>
    <t>2.2uF X7R 10V Cap</t>
  </si>
  <si>
    <t>10nF X7R 16V Cap</t>
  </si>
  <si>
    <t>Female pin Jumpers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</si>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</sst>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color rgb="FFFFFF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name val="Seri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</fills>
  <borders count="11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5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5" fillId="0" fontId="2" numFmtId="0" xfId="0" applyBorder="1" applyFont="1"/>
    <xf borderId="0" fillId="3" fontId="2" numFmtId="0" xfId="0" applyFill="1" applyFont="1"/>
    <xf borderId="6" fillId="3" fontId="2" numFmtId="0" xfId="0" applyBorder="1" applyFont="1"/>
    <xf borderId="5" fillId="4" fontId="2" numFmtId="0" xfId="0" applyBorder="1" applyFill="1" applyFont="1"/>
    <xf borderId="0" fillId="4" fontId="2" numFmtId="0" xfId="0" applyFont="1"/>
    <xf borderId="6" fillId="4" fontId="2" numFmtId="0" xfId="0" applyBorder="1" applyFont="1"/>
    <xf borderId="5" fillId="2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2" numFmtId="164" xfId="0" applyAlignment="1" applyBorder="1" applyFont="1" applyNumberFormat="1">
      <alignment readingOrder="0"/>
    </xf>
    <xf borderId="6" fillId="0" fontId="2" numFmtId="164" xfId="0" applyBorder="1" applyFont="1" applyNumberFormat="1"/>
    <xf borderId="0" fillId="0" fontId="2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7" fillId="0" fontId="2" numFmtId="0" xfId="0" applyBorder="1" applyFont="1"/>
    <xf borderId="2" fillId="0" fontId="2" numFmtId="0" xfId="0" applyBorder="1" applyFont="1"/>
    <xf borderId="7" fillId="0" fontId="2" numFmtId="164" xfId="0" applyBorder="1" applyFont="1" applyNumberFormat="1"/>
    <xf borderId="8" fillId="3" fontId="2" numFmtId="0" xfId="0" applyBorder="1" applyFont="1"/>
    <xf borderId="9" fillId="3" fontId="2" numFmtId="0" xfId="0" applyBorder="1" applyFont="1"/>
    <xf borderId="9" fillId="5" fontId="8" numFmtId="0" xfId="0" applyAlignment="1" applyBorder="1" applyFill="1" applyFont="1">
      <alignment readingOrder="0"/>
    </xf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  <col customWidth="1" min="3" max="3" width="28.29"/>
    <col customWidth="1" min="5" max="5" width="16.71"/>
    <col customWidth="1" min="6" max="6" width="26.4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3"/>
    </row>
    <row r="2">
      <c r="A2" s="6" t="s">
        <v>4</v>
      </c>
      <c r="B2" s="2" t="s">
        <v>5</v>
      </c>
      <c r="C2" s="3"/>
      <c r="D2" s="7" t="s">
        <v>6</v>
      </c>
      <c r="E2" s="2" t="s">
        <v>7</v>
      </c>
      <c r="F2" s="3"/>
    </row>
    <row r="3">
      <c r="A3" s="8"/>
      <c r="B3" s="2" t="s">
        <v>8</v>
      </c>
      <c r="C3" s="3"/>
      <c r="D3" s="9"/>
      <c r="E3" s="9"/>
      <c r="F3" s="10"/>
    </row>
    <row r="4" ht="6.0" customHeight="1">
      <c r="A4" s="11"/>
      <c r="B4" s="12"/>
      <c r="C4" s="12"/>
      <c r="D4" s="12"/>
      <c r="E4" s="12"/>
      <c r="F4" s="13"/>
    </row>
    <row r="5">
      <c r="A5" s="14" t="s">
        <v>9</v>
      </c>
      <c r="B5" s="15" t="s">
        <v>10</v>
      </c>
      <c r="C5" s="15" t="s">
        <v>11</v>
      </c>
      <c r="E5" s="15" t="s">
        <v>12</v>
      </c>
      <c r="F5" s="16" t="s">
        <v>13</v>
      </c>
    </row>
    <row r="6">
      <c r="A6" s="17">
        <v>3.0</v>
      </c>
      <c r="B6" s="18" t="str">
        <f>HYPERLINK("https://www.digikey.com/product-detail/en/stmicroelectronics/STM32L476RGT6/497-15877-ND/5344353","497-15877-ND ")</f>
        <v>497-15877-ND </v>
      </c>
      <c r="C6" s="2" t="s">
        <v>14</v>
      </c>
      <c r="D6" s="3"/>
      <c r="E6" s="19">
        <v>9.46</v>
      </c>
      <c r="F6" s="20">
        <f t="shared" ref="F6:F29" si="1">E6*A6</f>
        <v>28.38</v>
      </c>
    </row>
    <row r="7">
      <c r="A7" s="17">
        <v>4.0</v>
      </c>
      <c r="B7" s="18" t="str">
        <f>HYPERLINK("https://www.digikey.com/product-detail/en/c-k/D6C90-F1-LFS/401-1969-ND/1466326","401-1969-ND ")</f>
        <v>401-1969-ND </v>
      </c>
      <c r="C7" s="21" t="s">
        <v>15</v>
      </c>
      <c r="D7" s="3"/>
      <c r="E7" s="19">
        <v>1.1</v>
      </c>
      <c r="F7" s="20">
        <f t="shared" si="1"/>
        <v>4.4</v>
      </c>
    </row>
    <row r="8">
      <c r="A8" s="17">
        <v>5.0</v>
      </c>
      <c r="B8" s="18" t="str">
        <f>HYPERLINK("https://www.digikey.com/product-detail/en/ecs-inc/ECS-80-18-4/X164-ND/217582","X164-ND")</f>
        <v>X164-ND</v>
      </c>
      <c r="C8" s="2" t="s">
        <v>16</v>
      </c>
      <c r="D8" s="3"/>
      <c r="E8" s="19">
        <v>0.78</v>
      </c>
      <c r="F8" s="20">
        <f t="shared" si="1"/>
        <v>3.9</v>
      </c>
    </row>
    <row r="9">
      <c r="A9" s="17">
        <v>10.0</v>
      </c>
      <c r="B9" s="22" t="str">
        <f>HYPERLINK("https://www.digikey.com/product-detail/en/yageo/CC0603GRNPO9BN200/311-3924-1-ND/8025013","311-3924-1-ND")</f>
        <v>311-3924-1-ND</v>
      </c>
      <c r="C9" s="2" t="s">
        <v>17</v>
      </c>
      <c r="D9" s="3"/>
      <c r="E9" s="19">
        <v>0.15</v>
      </c>
      <c r="F9" s="20">
        <f t="shared" si="1"/>
        <v>1.5</v>
      </c>
    </row>
    <row r="10">
      <c r="A10" s="17">
        <v>25.0</v>
      </c>
      <c r="B10" s="18" t="str">
        <f>HYPERLINK("https://www.digikey.com/product-detail/en/rohm-semiconductor/ESR03EZPF1002/RHM10KADCT-ND/1983753","RHM10KADCT-ND")</f>
        <v>RHM10KADCT-ND</v>
      </c>
      <c r="C10" s="2" t="s">
        <v>18</v>
      </c>
      <c r="D10" s="3"/>
      <c r="E10" s="19">
        <v>0.14</v>
      </c>
      <c r="F10" s="20">
        <f t="shared" si="1"/>
        <v>3.5</v>
      </c>
    </row>
    <row r="11">
      <c r="A11" s="17">
        <v>10.0</v>
      </c>
      <c r="B11" s="22" t="str">
        <f>HYPERLINK("https://www.digikey.com/product-detail/en/taiyo-yuden/BK1608HS601-T/587-1874-1-ND/1465344","587-1874-1-ND")</f>
        <v>587-1874-1-ND</v>
      </c>
      <c r="C11" s="2" t="s">
        <v>19</v>
      </c>
      <c r="D11" s="3"/>
      <c r="E11" s="19">
        <v>0.1</v>
      </c>
      <c r="F11" s="20">
        <f t="shared" si="1"/>
        <v>1</v>
      </c>
    </row>
    <row r="12">
      <c r="A12" s="17">
        <v>20.0</v>
      </c>
      <c r="B12" s="22" t="str">
        <f>HYPERLINK("https://www.digikey.com/product-detail/en/yageo/CC0603KRX7R7BB104/311-1088-1-ND/302998","311-1088-1-ND ")</f>
        <v>311-1088-1-ND </v>
      </c>
      <c r="C12" s="2" t="s">
        <v>20</v>
      </c>
      <c r="D12" s="3"/>
      <c r="E12" s="19">
        <v>0.1</v>
      </c>
      <c r="F12" s="20">
        <f t="shared" si="1"/>
        <v>2</v>
      </c>
    </row>
    <row r="13">
      <c r="A13" s="17">
        <v>5.0</v>
      </c>
      <c r="B13" s="23" t="str">
        <f>HYPERLINK("https://www.digikey.com/product-detail/en/avx-corporation/F981C475MMA/478-8656-1-ND/4005565","478-8656-1-ND ")</f>
        <v>478-8656-1-ND </v>
      </c>
      <c r="C13" s="2" t="s">
        <v>21</v>
      </c>
      <c r="D13" s="3"/>
      <c r="E13" s="19">
        <v>0.77</v>
      </c>
      <c r="F13" s="20">
        <f t="shared" si="1"/>
        <v>3.85</v>
      </c>
      <c r="G13" s="24"/>
    </row>
    <row r="14">
      <c r="A14" s="17">
        <v>10.0</v>
      </c>
      <c r="B14" s="22" t="str">
        <f>HYPERLINK("https://www.digikey.com/product-detail/en/murata-electronics-north-america/GRT188R61C105KE13D/490-12315-1-ND/5417016"," 490-12315-1-ND ")</f>
        <v> 490-12315-1-ND </v>
      </c>
      <c r="C14" s="2" t="s">
        <v>22</v>
      </c>
      <c r="D14" s="3"/>
      <c r="E14" s="19">
        <v>0.22</v>
      </c>
      <c r="F14" s="20">
        <f t="shared" si="1"/>
        <v>2.2</v>
      </c>
    </row>
    <row r="15">
      <c r="A15" s="17">
        <v>10.0</v>
      </c>
      <c r="B15" s="22" t="str">
        <f>HYPERLINK("https://www.digikey.be/product-detail/en/vishay-dale/CRCW0603390RFKEAHP/541-390SCT-ND/2826013","541-390SCT-ND")</f>
        <v>541-390SCT-ND</v>
      </c>
      <c r="C15" s="2" t="s">
        <v>23</v>
      </c>
      <c r="D15" s="3"/>
      <c r="E15" s="19">
        <v>0.18</v>
      </c>
      <c r="F15" s="20">
        <f t="shared" si="1"/>
        <v>1.8</v>
      </c>
    </row>
    <row r="16">
      <c r="A16" s="17">
        <v>3.0</v>
      </c>
      <c r="B16" s="22" t="str">
        <f>HYPERLINK("https://www.digikey.com/product-detail/en/analog-devices-inc/ADP1714AUJZ-3.3-R7/ADP1714AUJZ-3.3-R7CT-ND/1630680","ADP1714AUJZ-3.3-R7CT-ND")</f>
        <v>ADP1714AUJZ-3.3-R7CT-ND</v>
      </c>
      <c r="C16" s="2" t="s">
        <v>24</v>
      </c>
      <c r="D16" s="3"/>
      <c r="E16" s="19">
        <v>1.61</v>
      </c>
      <c r="F16" s="20">
        <f t="shared" si="1"/>
        <v>4.83</v>
      </c>
    </row>
    <row r="17">
      <c r="A17" s="17">
        <v>5.0</v>
      </c>
      <c r="B17" s="22" t="str">
        <f>HYPERLINK("https://www.digikey.ca/product-detail/en/tdk-corporation/C1608X7R1A225K080AE/445-173620-1-ND/5809691","445-173620-1-ND")</f>
        <v>445-173620-1-ND</v>
      </c>
      <c r="C17" s="2" t="s">
        <v>25</v>
      </c>
      <c r="D17" s="3"/>
      <c r="E17" s="19">
        <v>0.33</v>
      </c>
      <c r="F17" s="20">
        <f t="shared" si="1"/>
        <v>1.65</v>
      </c>
    </row>
    <row r="18">
      <c r="A18" s="17">
        <v>10.0</v>
      </c>
      <c r="B18" s="22" t="str">
        <f>HYPERLINK("https://www.digikey.com/product-detail/en/yageo/CC0603KRX7R7BB103/311-3369-1-ND/6818339","311-3369-1-ND")</f>
        <v>311-3369-1-ND</v>
      </c>
      <c r="C18" s="2" t="s">
        <v>26</v>
      </c>
      <c r="D18" s="3"/>
      <c r="E18" s="19">
        <v>0.1</v>
      </c>
      <c r="F18" s="20">
        <f t="shared" si="1"/>
        <v>1</v>
      </c>
    </row>
    <row r="19">
      <c r="A19" s="17">
        <v>10.0</v>
      </c>
      <c r="B19" s="22" t="str">
        <f>HYPERLINK("https://www.digikey.com/product-detail/en/harwin-inc/M7581-05/952-2169-ND/3728135","952-2169-ND ")</f>
        <v>952-2169-ND </v>
      </c>
      <c r="C19" s="2" t="s">
        <v>27</v>
      </c>
      <c r="D19" s="3"/>
      <c r="E19" s="19">
        <v>0.19</v>
      </c>
      <c r="F19" s="20">
        <f t="shared" si="1"/>
        <v>1.9</v>
      </c>
    </row>
    <row r="20">
      <c r="A20" s="25"/>
      <c r="B20" s="25"/>
      <c r="C20" s="26"/>
      <c r="D20" s="3"/>
      <c r="E20" s="27"/>
      <c r="F20" s="20">
        <f t="shared" si="1"/>
        <v>0</v>
      </c>
    </row>
    <row r="21">
      <c r="A21" s="25"/>
      <c r="B21" s="25"/>
      <c r="C21" s="26"/>
      <c r="D21" s="3"/>
      <c r="E21" s="27"/>
      <c r="F21" s="20">
        <f t="shared" si="1"/>
        <v>0</v>
      </c>
    </row>
    <row r="22">
      <c r="A22" s="25"/>
      <c r="B22" s="25"/>
      <c r="C22" s="26"/>
      <c r="D22" s="3"/>
      <c r="E22" s="27"/>
      <c r="F22" s="20">
        <f t="shared" si="1"/>
        <v>0</v>
      </c>
    </row>
    <row r="23">
      <c r="A23" s="25"/>
      <c r="B23" s="25"/>
      <c r="C23" s="26"/>
      <c r="D23" s="3"/>
      <c r="E23" s="27"/>
      <c r="F23" s="20">
        <f t="shared" si="1"/>
        <v>0</v>
      </c>
    </row>
    <row r="24">
      <c r="A24" s="25"/>
      <c r="B24" s="25"/>
      <c r="C24" s="26"/>
      <c r="D24" s="3"/>
      <c r="E24" s="27"/>
      <c r="F24" s="20">
        <f t="shared" si="1"/>
        <v>0</v>
      </c>
    </row>
    <row r="25">
      <c r="A25" s="25"/>
      <c r="B25" s="25"/>
      <c r="C25" s="26"/>
      <c r="D25" s="3"/>
      <c r="E25" s="27"/>
      <c r="F25" s="20">
        <f t="shared" si="1"/>
        <v>0</v>
      </c>
    </row>
    <row r="26">
      <c r="A26" s="25"/>
      <c r="B26" s="25"/>
      <c r="C26" s="26"/>
      <c r="D26" s="3"/>
      <c r="E26" s="27"/>
      <c r="F26" s="20">
        <f t="shared" si="1"/>
        <v>0</v>
      </c>
    </row>
    <row r="27">
      <c r="A27" s="25"/>
      <c r="B27" s="25"/>
      <c r="C27" s="26"/>
      <c r="D27" s="3"/>
      <c r="E27" s="27"/>
      <c r="F27" s="20">
        <f t="shared" si="1"/>
        <v>0</v>
      </c>
    </row>
    <row r="28">
      <c r="A28" s="25"/>
      <c r="B28" s="25"/>
      <c r="C28" s="26"/>
      <c r="D28" s="3"/>
      <c r="E28" s="27"/>
      <c r="F28" s="20">
        <f t="shared" si="1"/>
        <v>0</v>
      </c>
    </row>
    <row r="29">
      <c r="A29" s="25"/>
      <c r="B29" s="25"/>
      <c r="C29" s="26"/>
      <c r="D29" s="3"/>
      <c r="E29" s="27"/>
      <c r="F29" s="20">
        <f t="shared" si="1"/>
        <v>0</v>
      </c>
    </row>
    <row r="30">
      <c r="A30" s="28"/>
      <c r="B30" s="29"/>
      <c r="C30" s="29"/>
      <c r="D30" s="29"/>
      <c r="E30" s="30" t="s">
        <v>28</v>
      </c>
      <c r="F30" s="31">
        <f>sum(F6:F29)</f>
        <v>61.91</v>
      </c>
    </row>
  </sheetData>
  <mergeCells count="32">
    <mergeCell ref="B2:C2"/>
    <mergeCell ref="B1:C1"/>
    <mergeCell ref="A2:A3"/>
    <mergeCell ref="G1:J1"/>
    <mergeCell ref="G2:J2"/>
    <mergeCell ref="E1:F1"/>
    <mergeCell ref="E2:F2"/>
    <mergeCell ref="B3:C3"/>
    <mergeCell ref="C11:D11"/>
    <mergeCell ref="C10:D10"/>
    <mergeCell ref="C5:D5"/>
    <mergeCell ref="C6:D6"/>
    <mergeCell ref="C8:D8"/>
    <mergeCell ref="C9:D9"/>
    <mergeCell ref="C12:D12"/>
    <mergeCell ref="C19:D19"/>
    <mergeCell ref="C18:D18"/>
    <mergeCell ref="C15:D15"/>
    <mergeCell ref="C14:D14"/>
    <mergeCell ref="C16:D16"/>
    <mergeCell ref="C17:D17"/>
    <mergeCell ref="C13:D13"/>
    <mergeCell ref="C28:D28"/>
    <mergeCell ref="C29:D29"/>
    <mergeCell ref="C20:D20"/>
    <mergeCell ref="C22:D22"/>
    <mergeCell ref="C21:D21"/>
    <mergeCell ref="C24:D24"/>
    <mergeCell ref="C25:D25"/>
    <mergeCell ref="C26:D26"/>
    <mergeCell ref="C27:D27"/>
    <mergeCell ref="C23:D23"/>
  </mergeCells>
  <hyperlinks>
    <hyperlink r:id="rId1" ref="E1"/>
  </hyperlinks>
  <drawing r:id="rId2"/>
</worksheet>
</file>