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<sst xmlns="http://schemas.openxmlformats.org/spreadsheetml/2006/main" count="136" uniqueCount="93">
  <si>
    <t>Item</t>
  </si>
  <si>
    <t>Start Date</t>
  </si>
  <si>
    <t>End Date</t>
  </si>
  <si>
    <t>TODAY</t>
  </si>
  <si>
    <t>Senior Project</t>
  </si>
  <si>
    <t>ECE 401/5</t>
  </si>
  <si>
    <t>ECE 402/6</t>
  </si>
  <si>
    <t>ECE 403</t>
  </si>
  <si>
    <t>ECE 401</t>
  </si>
  <si>
    <t>Action Item</t>
  </si>
  <si>
    <t>Document Name</t>
  </si>
  <si>
    <t>Font</t>
  </si>
  <si>
    <t>Abstract</t>
  </si>
  <si>
    <t>Please create a Google Teams document that contains your abstract.</t>
  </si>
  <si>
    <t>12 pt Times New Roman</t>
  </si>
  <si>
    <t>Abstract Revisions I</t>
  </si>
  <si>
    <t>Revise Abstract based on comments</t>
  </si>
  <si>
    <t>Specifications</t>
  </si>
  <si>
    <t>Please create a Google Teams document that contains your specifications. The font size shall be 12 pt and the font shall be Times New Roman.</t>
  </si>
  <si>
    <t>Specs</t>
  </si>
  <si>
    <t>Abstract Revisions II
Specifications Revision I</t>
  </si>
  <si>
    <t>Revise Abstract and Specs based on comments</t>
  </si>
  <si>
    <t>Feasibility</t>
  </si>
  <si>
    <t>Please create/write/edit a Google Teams document that contains your feasibility. The font size shall be 12 pt and the font shall be Times New Roman.</t>
  </si>
  <si>
    <t>Expense Report</t>
  </si>
  <si>
    <t>Please create/write/edit a Google Teams sheet that contains your expense report. The font size shall be 10 pt and the font shall be Arial.</t>
  </si>
  <si>
    <t>10 pt Arial</t>
  </si>
  <si>
    <t>Abstract Revisions III
Specifications Revision II
Feasiblity Revision I</t>
  </si>
  <si>
    <t>Revise Abstract, Specs, &amp; Feasibility based on comments</t>
  </si>
  <si>
    <t>Contract</t>
  </si>
  <si>
    <t>Please create/write/edit a Google Teams document that contains your contract.</t>
  </si>
  <si>
    <t>Extended Feasibility</t>
  </si>
  <si>
    <t>Please extended your Google Teams feasibiilty document.</t>
  </si>
  <si>
    <t>Schedule</t>
  </si>
  <si>
    <t>Please create/write/edit a Google Teams sheet that contains your project schedule.</t>
  </si>
  <si>
    <t>Gannt Chart</t>
  </si>
  <si>
    <t>Final Revisions</t>
  </si>
  <si>
    <t>Revise any and all documents based on comments</t>
  </si>
  <si>
    <t>Proposal Package Due</t>
  </si>
  <si>
    <t>Proposal Package (Abstract, Extended Feasibility, Contract, Notebooks, Revision Control, Schedule, and Expense Report).  Place notebooks in Sheaff's mailbox, 101 Barrows before the office closes.</t>
  </si>
  <si>
    <t>ECE 402/406</t>
  </si>
  <si>
    <t>Microphone Testing</t>
  </si>
  <si>
    <t>Test the microphone output</t>
  </si>
  <si>
    <t>Power Supply Design</t>
  </si>
  <si>
    <t>Design and test power supply, decide whether to use buck or boost converter</t>
  </si>
  <si>
    <t>Amplify Microphone Output</t>
  </si>
  <si>
    <t>Design operational amplifier with feedback network</t>
  </si>
  <si>
    <t>Software design - Frequency Detection</t>
  </si>
  <si>
    <t>Write codethat will use digital signal processing to detect fundamental frequency</t>
  </si>
  <si>
    <t xml:space="preserve">Written Progress Report #1 </t>
  </si>
  <si>
    <t>Written Progress report due</t>
  </si>
  <si>
    <t>Written Progress
Report #1</t>
  </si>
  <si>
    <t xml:space="preserve">Verification Report
</t>
  </si>
  <si>
    <t>Verification
Report #1</t>
  </si>
  <si>
    <t>Parts Order #1</t>
  </si>
  <si>
    <t>Justification
Report #1</t>
  </si>
  <si>
    <t>Analog Filter Design</t>
  </si>
  <si>
    <t>Design analog filter that will filter unwanted harmonics</t>
  </si>
  <si>
    <t>Up to date schedule &amp; Verification</t>
  </si>
  <si>
    <t>Analog to Digital Conversion</t>
  </si>
  <si>
    <t>Test selected analog to digital converter</t>
  </si>
  <si>
    <t>Circuit Schematic Design</t>
  </si>
  <si>
    <t>Revise and update circuit design schematic</t>
  </si>
  <si>
    <t xml:space="preserve">Written Progress Report #2 </t>
  </si>
  <si>
    <t>Written progress report #2 due</t>
  </si>
  <si>
    <t>Written Progress
Report #2</t>
  </si>
  <si>
    <t>Breadboard Prototyping</t>
  </si>
  <si>
    <t>Build prototype circuit on breadboard, test the output, analyze data, comparing to contract specifications</t>
  </si>
  <si>
    <t>Design PCB</t>
  </si>
  <si>
    <t>Design and submit PCB for ordering</t>
  </si>
  <si>
    <t>LCD Software and finalizing software for frequency detection</t>
  </si>
  <si>
    <t>Write software to communicate with LCD, writing frequency to display</t>
  </si>
  <si>
    <t>PCB Order #1</t>
  </si>
  <si>
    <t>Justification
Report #2</t>
  </si>
  <si>
    <t>Construct circuit</t>
  </si>
  <si>
    <t>Oral Progress Reports</t>
  </si>
  <si>
    <t>Oral progress report meeting time</t>
  </si>
  <si>
    <t>PCB Order #2</t>
  </si>
  <si>
    <t>Justification
Report #3</t>
  </si>
  <si>
    <t>Qualifies Week</t>
  </si>
  <si>
    <t xml:space="preserve">Design Review </t>
  </si>
  <si>
    <t>Total Percent Complete</t>
  </si>
  <si>
    <t>Written Report: First Round</t>
  </si>
  <si>
    <t>Written report #1 due</t>
  </si>
  <si>
    <t>Written report #1</t>
  </si>
  <si>
    <t>Written Report: Polished</t>
  </si>
  <si>
    <t>Written Report : Polished due</t>
  </si>
  <si>
    <t>Polished Report</t>
  </si>
  <si>
    <t>Presentation:Specifications
and Execution</t>
  </si>
  <si>
    <t>Work on presentations, prepare for day of presentation</t>
  </si>
  <si>
    <t>Final Package</t>
  </si>
  <si>
    <t>Senior capstone report due date</t>
  </si>
  <si>
    <t>Capstone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</si>
</sst>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&quot; &quot;d&quot;, &quot;yyyy"/>
    <numFmt numFmtId="165" formatCode="mmm d, yyyy"/>
    <numFmt numFmtId="166" formatCode="mmm d,yyyy"/>
  </numFmts>
  <fonts count="14">
    <font>
      <sz val="10.0"/>
      <color rgb="FF000000"/>
      <name val="Arial"/>
    </font>
    <font>
      <b/>
      <name val="Arial"/>
    </font>
    <font/>
    <font>
      <name val="Arial"/>
    </font>
    <font>
      <b/>
    </font>
    <font>
      <b/>
      <u/>
      <name val="Arial"/>
    </font>
    <font>
      <b/>
      <u/>
      <name val="Arial"/>
    </font>
    <font>
      <b/>
      <u/>
      <name val="Arial"/>
    </font>
    <font>
      <b/>
      <u/>
      <name val="Arial"/>
    </font>
    <font>
      <b/>
      <u/>
      <name val="Arial"/>
    </font>
    <font>
      <b/>
      <u/>
      <name val="Arial"/>
    </font>
    <font>
      <b/>
      <u/>
      <name val="Arial"/>
    </font>
    <font>
      <b/>
      <u/>
      <name val="Arial"/>
    </font>
    <font>
      <b/>
      <u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F6B26B"/>
        <bgColor rgb="FFF6B26B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vertical="bottom"/>
    </xf>
    <xf borderId="4" fillId="0" fontId="2" numFmtId="0" xfId="0" applyBorder="1" applyFont="1"/>
    <xf borderId="0" fillId="2" fontId="2" numFmtId="0" xfId="0" applyFill="1" applyFont="1"/>
    <xf borderId="1" fillId="0" fontId="1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3" fillId="0" fontId="3" numFmtId="164" xfId="0" applyAlignment="1" applyBorder="1" applyFont="1" applyNumberFormat="1">
      <alignment horizontal="right" vertical="bottom"/>
    </xf>
    <xf borderId="3" fillId="0" fontId="3" numFmtId="164" xfId="0" applyAlignment="1" applyBorder="1" applyFont="1" applyNumberFormat="1">
      <alignment vertical="bottom"/>
    </xf>
    <xf borderId="2" fillId="0" fontId="3" numFmtId="164" xfId="0" applyAlignment="1" applyBorder="1" applyFont="1" applyNumberFormat="1">
      <alignment horizontal="right" readingOrder="0" vertical="bottom"/>
    </xf>
    <xf borderId="3" fillId="0" fontId="3" numFmtId="164" xfId="0" applyAlignment="1" applyBorder="1" applyFont="1" applyNumberFormat="1">
      <alignment readingOrder="0" vertical="bottom"/>
    </xf>
    <xf borderId="2" fillId="0" fontId="3" numFmtId="164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vertical="bottom"/>
    </xf>
    <xf borderId="0" fillId="3" fontId="2" numFmtId="0" xfId="0" applyFill="1" applyFont="1"/>
    <xf borderId="0" fillId="3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readingOrder="0" vertical="bottom"/>
    </xf>
    <xf borderId="3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shrinkToFit="0" vertical="bottom" wrapText="0"/>
    </xf>
    <xf borderId="3" fillId="0" fontId="4" numFmtId="0" xfId="0" applyAlignment="1" applyBorder="1" applyFont="1">
      <alignment horizontal="center" readingOrder="0"/>
    </xf>
    <xf borderId="0" fillId="2" fontId="2" numFmtId="0" xfId="0" applyFont="1"/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readingOrder="0" shrinkToFit="0" vertical="bottom" wrapText="1"/>
    </xf>
    <xf borderId="3" fillId="0" fontId="5" numFmtId="0" xfId="0" applyAlignment="1" applyBorder="1" applyFont="1">
      <alignment vertical="bottom"/>
    </xf>
    <xf borderId="3" fillId="0" fontId="2" numFmtId="0" xfId="0" applyBorder="1" applyFont="1"/>
    <xf borderId="1" fillId="0" fontId="1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vertical="center"/>
    </xf>
    <xf borderId="3" fillId="0" fontId="3" numFmtId="164" xfId="0" applyAlignment="1" applyBorder="1" applyFont="1" applyNumberFormat="1">
      <alignment horizontal="center" vertical="center"/>
    </xf>
    <xf borderId="3" fillId="0" fontId="3" numFmtId="164" xfId="0" applyAlignment="1" applyBorder="1" applyFont="1" applyNumberForma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3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center"/>
    </xf>
    <xf borderId="3" fillId="0" fontId="7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readingOrder="0"/>
    </xf>
    <xf borderId="2" fillId="0" fontId="3" numFmtId="164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shrinkToFit="0" vertical="bottom" wrapText="1"/>
    </xf>
    <xf borderId="2" fillId="0" fontId="8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readingOrder="0" shrinkToFit="0" wrapText="1"/>
    </xf>
    <xf borderId="0" fillId="3" fontId="2" numFmtId="0" xfId="0" applyFont="1"/>
    <xf borderId="1" fillId="0" fontId="1" numFmtId="0" xfId="0" applyAlignment="1" applyBorder="1" applyFont="1">
      <alignment horizontal="left" readingOrder="0" vertical="bottom"/>
    </xf>
    <xf borderId="3" fillId="0" fontId="3" numFmtId="164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horizontal="left" readingOrder="0" vertical="bottom"/>
    </xf>
    <xf borderId="1" fillId="0" fontId="3" numFmtId="0" xfId="0" applyAlignment="1" applyBorder="1" applyFont="1">
      <alignment horizontal="left" vertical="bottom"/>
    </xf>
    <xf borderId="3" fillId="0" fontId="3" numFmtId="0" xfId="0" applyAlignment="1" applyBorder="1" applyFont="1">
      <alignment horizontal="left" readingOrder="0" vertical="bottom"/>
    </xf>
    <xf borderId="3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readingOrder="0" vertical="bottom"/>
    </xf>
    <xf borderId="2" fillId="0" fontId="3" numFmtId="164" xfId="0" applyAlignment="1" applyBorder="1" applyFont="1" applyNumberFormat="1">
      <alignment horizontal="center" readingOrder="0" vertical="bottom"/>
    </xf>
    <xf borderId="2" fillId="0" fontId="3" numFmtId="0" xfId="0" applyAlignment="1" applyBorder="1" applyFont="1">
      <alignment shrinkToFit="0" vertical="bottom" wrapText="1"/>
    </xf>
    <xf borderId="2" fillId="0" fontId="10" numFmtId="0" xfId="0" applyAlignment="1" applyBorder="1" applyFont="1">
      <alignment horizontal="center" readingOrder="0" vertical="bottom"/>
    </xf>
    <xf borderId="0" fillId="2" fontId="3" numFmtId="0" xfId="0" applyAlignment="1" applyFont="1">
      <alignment vertical="bottom"/>
    </xf>
    <xf borderId="3" fillId="0" fontId="3" numFmtId="0" xfId="0" applyAlignment="1" applyBorder="1" applyFont="1">
      <alignment horizontal="left" readingOrder="0" shrinkToFit="0" vertical="bottom" wrapText="0"/>
    </xf>
    <xf borderId="3" fillId="0" fontId="1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left" readingOrder="0" vertical="bottom"/>
    </xf>
    <xf borderId="3" fillId="0" fontId="1" numFmtId="0" xfId="0" applyAlignment="1" applyBorder="1" applyFont="1">
      <alignment horizontal="left" vertical="bottom"/>
    </xf>
    <xf borderId="3" fillId="0" fontId="3" numFmtId="165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left" readingOrder="0" vertical="bottom"/>
    </xf>
    <xf borderId="2" fillId="0" fontId="3" numFmtId="164" xfId="0" applyAlignment="1" applyBorder="1" applyFont="1" applyNumberFormat="1">
      <alignment horizontal="center" readingOrder="0"/>
    </xf>
    <xf borderId="2" fillId="0" fontId="12" numFmtId="0" xfId="0" applyAlignment="1" applyBorder="1" applyFont="1">
      <alignment horizontal="center" readingOrder="0"/>
    </xf>
    <xf borderId="2" fillId="0" fontId="3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center" wrapText="0"/>
    </xf>
    <xf borderId="3" fillId="0" fontId="3" numFmtId="165" xfId="0" applyAlignment="1" applyBorder="1" applyFont="1" applyNumberFormat="1">
      <alignment horizontal="center" readingOrder="0" shrinkToFit="0" vertical="center" wrapText="0"/>
    </xf>
    <xf borderId="1" fillId="0" fontId="2" numFmtId="0" xfId="0" applyAlignment="1" applyBorder="1" applyFont="1">
      <alignment horizontal="left" readingOrder="0"/>
    </xf>
    <xf borderId="3" fillId="0" fontId="2" numFmtId="166" xfId="0" applyAlignment="1" applyBorder="1" applyFont="1" applyNumberFormat="1">
      <alignment readingOrder="0"/>
    </xf>
    <xf borderId="1" fillId="0" fontId="2" numFmtId="0" xfId="0" applyBorder="1" applyFont="1"/>
    <xf borderId="0" fillId="0" fontId="1" numFmtId="0" xfId="0" applyAlignment="1" applyFont="1">
      <alignment horizontal="left" readingOrder="0" vertical="bottom"/>
    </xf>
    <xf borderId="0" fillId="0" fontId="2" numFmtId="9" xfId="0" applyAlignment="1" applyFont="1" applyNumberFormat="1">
      <alignment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readingOrder="0"/>
    </xf>
    <xf borderId="1" fillId="4" fontId="1" numFmtId="0" xfId="0" applyAlignment="1" applyBorder="1" applyFill="1" applyFont="1">
      <alignment horizontal="right" readingOrder="0" vertical="bottom"/>
    </xf>
    <xf borderId="3" fillId="4" fontId="3" numFmtId="0" xfId="0" applyAlignment="1" applyBorder="1" applyFont="1">
      <alignment vertical="bottom"/>
    </xf>
    <xf borderId="3" fillId="4" fontId="3" numFmtId="0" xfId="0" applyAlignment="1" applyBorder="1" applyFont="1">
      <alignment readingOrder="0" shrinkToFit="0" vertical="bottom" wrapText="1"/>
    </xf>
    <xf borderId="3" fillId="4" fontId="13" numFmtId="0" xfId="0" applyAlignment="1" applyBorder="1" applyFont="1">
      <alignment vertical="bottom"/>
    </xf>
    <xf borderId="3" fillId="4" fontId="2" numFmtId="0" xfId="0" applyBorder="1" applyFont="1"/>
    <xf borderId="3" fillId="0" fontId="1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40.43"/>
    <col customWidth="1" min="3" max="3" width="12.0"/>
    <col customWidth="1" min="4" max="4" width="12.14"/>
    <col customWidth="1" min="5" max="5" width="105.57"/>
    <col customWidth="1" min="6" max="6" width="43.86"/>
    <col customWidth="1" min="7" max="7" width="17.43"/>
  </cols>
  <sheetData>
    <row r="1">
      <c r="A1" s="1" t="s">
        <v>0</v>
      </c>
      <c r="B1" s="2"/>
      <c r="C1" s="3" t="s">
        <v>1</v>
      </c>
      <c r="D1" s="3" t="s">
        <v>2</v>
      </c>
      <c r="E1" s="4"/>
      <c r="F1" s="5"/>
      <c r="G1" s="5"/>
      <c r="H1" s="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3</v>
      </c>
      <c r="B2" s="5"/>
      <c r="C2" s="5"/>
      <c r="D2" s="2"/>
      <c r="E2" s="8" t="str">
        <f>IFERROR(__xludf.DUMMYFUNCTION("SPARKLINE({int(today()-C3),1,int(D3-today())},{""charttype"",""bar"";""color1"",""white"";""color2"",""red""})"),"")</f>
        <v/>
      </c>
      <c r="F2" s="5"/>
      <c r="G2" s="5"/>
      <c r="H2" s="2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9" t="s">
        <v>4</v>
      </c>
      <c r="B3" s="2"/>
      <c r="C3" s="10">
        <v>43122.0</v>
      </c>
      <c r="D3" s="10">
        <v>43588.0</v>
      </c>
      <c r="E3" s="8" t="str">
        <f>IFERROR(__xludf.DUMMYFUNCTION("SPARKLINE(split(rept(""7,"",round((int(D3)-int(C3))/7)),"",""),{""charttype"",""bar"";""color1"",""white"";""color2"",""#d6e8f0""})"),"")</f>
        <v/>
      </c>
      <c r="F3" s="5"/>
      <c r="G3" s="5"/>
      <c r="H3" s="2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5</v>
      </c>
      <c r="B4" s="2"/>
      <c r="C4" s="10">
        <f>C3</f>
        <v>43122</v>
      </c>
      <c r="D4" s="11">
        <v>43224.0</v>
      </c>
      <c r="E4" s="8" t="str">
        <f>IFERROR(__xludf.DUMMYFUNCTION("SPARKLINE({int(C4)-int($C$3),int(D4)-int($C4)},{""charttype"",""bar"";""color1"",""white"";""color2"",if(G4=""Complete"",""lightgrey"",if(today()&gt;D4,""orange"",F4));""empty"",""zero""; ""max"",int($D$3)-int($C$3)})"),"")</f>
        <v/>
      </c>
      <c r="F4" s="5"/>
      <c r="G4" s="5"/>
      <c r="H4" s="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">
        <v>6</v>
      </c>
      <c r="B5" s="2"/>
      <c r="C5" s="12">
        <v>43347.0</v>
      </c>
      <c r="D5" s="13">
        <v>43455.0</v>
      </c>
      <c r="E5" s="8" t="str">
        <f>IFERROR(__xludf.DUMMYFUNCTION("SPARKLINE({int(C5)-int($C$3),int(D5)-int($C5)},{""charttype"",""bar"";""color1"",""white"";""color2"",if(G5=""Complete"",""lightgrey"",if(today()&gt;D5,""orange"",F5));""empty"",""zero""; ""max"",int($D$3)-int($C$3)})"),"")</f>
        <v/>
      </c>
      <c r="F5" s="5"/>
      <c r="G5" s="5"/>
      <c r="H5" s="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 t="s">
        <v>7</v>
      </c>
      <c r="B6" s="2"/>
      <c r="C6" s="12">
        <v>43487.0</v>
      </c>
      <c r="D6" s="14">
        <f>D3</f>
        <v>43588</v>
      </c>
      <c r="E6" s="15" t="str">
        <f>IFERROR(__xludf.DUMMYFUNCTION("SPARKLINE({int(C6)-int($C$3),int(D6)-int($C6)},{""charttype"",""bar"";""color1"",""white"";""color2"",if(G6=""Complete"",""lightgrey"",if(today()&gt;D6,""orange"",F6));""empty"",""zero""; ""max"",int($D$3)-int($C$3)})"),"")</f>
        <v/>
      </c>
      <c r="F6" s="5"/>
      <c r="G6" s="5"/>
      <c r="H6" s="2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6"/>
      <c r="B7" s="16"/>
      <c r="C7" s="16"/>
      <c r="D7" s="16"/>
      <c r="E7" s="16"/>
      <c r="F7" s="16"/>
      <c r="G7" s="16"/>
      <c r="H7" s="17"/>
      <c r="I7" s="18"/>
      <c r="J7" s="18"/>
      <c r="K7" s="18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 t="s">
        <v>0</v>
      </c>
      <c r="B8" s="2"/>
      <c r="C8" s="3" t="s">
        <v>1</v>
      </c>
      <c r="D8" s="3" t="s">
        <v>2</v>
      </c>
      <c r="E8" s="1" t="s">
        <v>8</v>
      </c>
      <c r="F8" s="19" t="s">
        <v>9</v>
      </c>
      <c r="G8" s="20" t="s">
        <v>10</v>
      </c>
      <c r="H8" s="21" t="s">
        <v>11</v>
      </c>
      <c r="I8" s="22"/>
      <c r="J8" s="22"/>
      <c r="K8" s="22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7" t="s">
        <v>3</v>
      </c>
      <c r="B9" s="5"/>
      <c r="C9" s="5"/>
      <c r="D9" s="2"/>
      <c r="E9" s="23" t="str">
        <f>IFERROR(__xludf.DUMMYFUNCTION("SPARKLINE({int(today()-C10),1,int(D10-today())},{""charttype"",""bar"";""color1"",""white"";""color2"",""red""})"),"")</f>
        <v/>
      </c>
      <c r="F9" s="24"/>
      <c r="G9" s="25"/>
      <c r="H9" s="2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27" t="s">
        <v>8</v>
      </c>
      <c r="B10" s="2"/>
      <c r="C10" s="10">
        <v>43122.0</v>
      </c>
      <c r="D10" s="10">
        <f>D4</f>
        <v>43224</v>
      </c>
      <c r="E10" s="23" t="str">
        <f>IFERROR(__xludf.DUMMYFUNCTION("SPARKLINE(split(rept(""7,"",round((int(D10)-int(C10))/7)),"",""),{""charttype"",""bar"";""color1"",""white"";""color2"",""#d6e8f0""})"),"")</f>
        <v/>
      </c>
      <c r="F10" s="24"/>
      <c r="G10" s="25"/>
      <c r="H10" s="2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8" t="s">
        <v>12</v>
      </c>
      <c r="B11" s="2"/>
      <c r="C11" s="29">
        <f>C4</f>
        <v>43122</v>
      </c>
      <c r="D11" s="30">
        <v>43145.0</v>
      </c>
      <c r="E11" s="23" t="str">
        <f>IFERROR(__xludf.DUMMYFUNCTION("SPARKLINE({int(C11)-int($C$3),int(D11)-int($C11)},{""charttype"",""bar"";""color1"",""white"";""color2"",if(G11=""Complete"",""lightgrey"",if(today()&gt;D11,""orange"",F11));""empty"",""zero""; ""max"",int($D$10)-int($C$10)})"),"")</f>
        <v/>
      </c>
      <c r="F11" s="24" t="s">
        <v>13</v>
      </c>
      <c r="G11" s="31" t="s">
        <v>12</v>
      </c>
      <c r="H11" s="32" t="s">
        <v>14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3" t="s">
        <v>15</v>
      </c>
      <c r="B12" s="2"/>
      <c r="C12" s="30">
        <v>43145.0</v>
      </c>
      <c r="D12" s="30">
        <v>43157.0</v>
      </c>
      <c r="E12" s="23" t="str">
        <f>IFERROR(__xludf.DUMMYFUNCTION("SPARKLINE({int(C12)-int($C$3),int(D12)-int($C12)},{""charttype"",""bar"";""color1"",""white"";""color2"",if(G12=""Complete"",""lightgrey"",if(today()&gt;D12,""orange"",F12));""empty"",""zero""; ""max"",int($D$10)-int($C$10)})"),"")</f>
        <v/>
      </c>
      <c r="F12" s="24" t="s">
        <v>16</v>
      </c>
      <c r="G12" s="34"/>
      <c r="H12" s="2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28" t="s">
        <v>17</v>
      </c>
      <c r="B13" s="2"/>
      <c r="C13" s="30">
        <v>43145.0</v>
      </c>
      <c r="D13" s="30">
        <v>43157.0</v>
      </c>
      <c r="E13" s="23" t="str">
        <f>IFERROR(__xludf.DUMMYFUNCTION("SPARKLINE({int(C13)-int($C$3),int(D13)-int($C13)},{""charttype"",""bar"";""color1"",""white"";""color2"",if(G13=""Complete"",""lightgrey"",if(today()&gt;D13,""orange"",F13));""empty"",""zero""; ""max"",int($D$10)-int($C$10)})"),"")</f>
        <v/>
      </c>
      <c r="F13" s="24" t="s">
        <v>18</v>
      </c>
      <c r="G13" s="35" t="s">
        <v>19</v>
      </c>
      <c r="H13" s="32" t="s">
        <v>14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33" t="s">
        <v>20</v>
      </c>
      <c r="B14" s="2"/>
      <c r="C14" s="30">
        <v>43157.0</v>
      </c>
      <c r="D14" s="30">
        <v>43164.0</v>
      </c>
      <c r="E14" s="23" t="str">
        <f>IFERROR(__xludf.DUMMYFUNCTION("SPARKLINE({int(C14)-int($C$3),int(D14)-int($C14)},{""charttype"",""bar"";""color1"",""white"";""color2"",if(G14=""Complete"",""lightgrey"",if(today()&gt;D14,""orange"",F14));""empty"",""zero""; ""max"",int($D$10)-int($C$10)})"),"")</f>
        <v/>
      </c>
      <c r="F14" s="24" t="s">
        <v>21</v>
      </c>
      <c r="G14" s="36"/>
      <c r="H14" s="2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28" t="s">
        <v>22</v>
      </c>
      <c r="B15" s="2"/>
      <c r="C15" s="30">
        <v>43150.0</v>
      </c>
      <c r="D15" s="30">
        <v>43164.0</v>
      </c>
      <c r="E15" s="23" t="str">
        <f>IFERROR(__xludf.DUMMYFUNCTION("SPARKLINE({int(C15)-int($C$3),int(D15)-int($C15)},{""charttype"",""bar"";""color1"",""white"";""color2"",if(G15=""Complete"",""lightgrey"",if(today()&gt;D15,""orange"",F15));""empty"",""zero""; ""max"",int($D$10)-int($C$10)})"),"")</f>
        <v/>
      </c>
      <c r="F15" s="24" t="s">
        <v>23</v>
      </c>
      <c r="G15" s="35" t="s">
        <v>22</v>
      </c>
      <c r="H15" s="32" t="s">
        <v>14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37" t="s">
        <v>24</v>
      </c>
      <c r="B16" s="2"/>
      <c r="C16" s="30">
        <v>43164.0</v>
      </c>
      <c r="D16" s="30">
        <v>43185.0</v>
      </c>
      <c r="E16" s="23" t="str">
        <f>IFERROR(__xludf.DUMMYFUNCTION("SPARKLINE({int(C16)-int($C$3),int(D16)-int($C16)},{""charttype"",""bar"";""color1"",""white"";""color2"",if(G16=""Complete"",""lightgrey"",if(today()&gt;D16,""orange"",F16));""empty"",""zero""; ""max"",int($D$10)-int($C$10)})"),"")</f>
        <v/>
      </c>
      <c r="F16" s="24" t="s">
        <v>25</v>
      </c>
      <c r="G16" s="35" t="s">
        <v>24</v>
      </c>
      <c r="H16" s="38" t="s">
        <v>26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33" t="s">
        <v>27</v>
      </c>
      <c r="B17" s="2"/>
      <c r="C17" s="30">
        <v>43164.0</v>
      </c>
      <c r="D17" s="30">
        <v>43185.0</v>
      </c>
      <c r="E17" s="23" t="str">
        <f>IFERROR(__xludf.DUMMYFUNCTION("SPARKLINE({int(C17)-int($C$3),int(D17)-int($C17)},{""charttype"",""bar"";""color1"",""white"";""color2"",if(G17=""Complete"",""lightgrey"",if(today()&gt;D17,""orange"",F17));""empty"",""zero""; ""max"",int($D$10)-int($C$10)})"),"")</f>
        <v/>
      </c>
      <c r="F17" s="24" t="s">
        <v>28</v>
      </c>
      <c r="G17" s="35"/>
      <c r="H17" s="2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37" t="s">
        <v>29</v>
      </c>
      <c r="B18" s="2"/>
      <c r="C18" s="30">
        <v>43185.0</v>
      </c>
      <c r="D18" s="30">
        <v>43201.0</v>
      </c>
      <c r="E18" s="23" t="str">
        <f>IFERROR(__xludf.DUMMYFUNCTION("SPARKLINE({int(C18)-int($C$3),int(D18)-int($C18)},{""charttype"",""bar"";""color1"",""white"";""color2"",if(G18=""Complete"",""lightgrey"",if(today()&gt;D18,""orange"",F18));""empty"",""zero""; ""max"",int($D$10)-int($C$10)})"),"")</f>
        <v/>
      </c>
      <c r="F18" s="24" t="s">
        <v>30</v>
      </c>
      <c r="G18" s="35" t="s">
        <v>29</v>
      </c>
      <c r="H18" s="32" t="s">
        <v>14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37" t="s">
        <v>31</v>
      </c>
      <c r="B19" s="2"/>
      <c r="C19" s="30">
        <v>43185.0</v>
      </c>
      <c r="D19" s="30">
        <v>43201.0</v>
      </c>
      <c r="E19" s="23" t="str">
        <f>IFERROR(__xludf.DUMMYFUNCTION("SPARKLINE({int(C19)-int($C$3),int(D19)-int($C19)},{""charttype"",""bar"";""color1"",""white"";""color2"",if(G19=""Complete"",""lightgrey"",if(today()&gt;D19,""orange"",F19));""empty"",""zero""; ""max"",int($D$10)-int($C$10)})"),"")</f>
        <v/>
      </c>
      <c r="F19" s="24" t="s">
        <v>32</v>
      </c>
      <c r="G19" s="35"/>
      <c r="H19" s="2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33" t="s">
        <v>33</v>
      </c>
      <c r="B20" s="2"/>
      <c r="C20" s="39">
        <v>43185.0</v>
      </c>
      <c r="D20" s="39">
        <v>43201.0</v>
      </c>
      <c r="E20" s="40" t="str">
        <f>IFERROR(__xludf.DUMMYFUNCTION("SPARKLINE({int(C20)-int($C$3),int(D20)-int($C20)},{""charttype"",""bar"";""color1"",""white"";""color2"",if(G20=""Complete"",""lightgrey"",if(today()&gt;D20,""orange"",F20));""empty"",""zero""; ""max"",int($D$10)-int($C$10)})"),"")</f>
        <v/>
      </c>
      <c r="F20" s="41" t="s">
        <v>34</v>
      </c>
      <c r="G20" s="42" t="s">
        <v>35</v>
      </c>
      <c r="H20" s="38" t="s">
        <v>26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33" t="s">
        <v>36</v>
      </c>
      <c r="B21" s="2"/>
      <c r="C21" s="30">
        <v>43201.0</v>
      </c>
      <c r="D21" s="30">
        <f>D22</f>
        <v>43224</v>
      </c>
      <c r="E21" s="23" t="str">
        <f>IFERROR(__xludf.DUMMYFUNCTION("SPARKLINE({int(C21)-int($C$3),int(D21)-int($C21)},{""charttype"",""bar"";""color1"",""white"";""color2"",if(G21=""Complete"",""lightgrey"",if(today()&gt;D21,""orange"",F21));""empty"",""zero""; ""max"",int($D$10)-int($C$10)})"),"")</f>
        <v/>
      </c>
      <c r="F21" s="24" t="s">
        <v>37</v>
      </c>
      <c r="G21" s="43"/>
      <c r="H21" s="2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44" t="s">
        <v>38</v>
      </c>
      <c r="B22" s="5"/>
      <c r="C22" s="2"/>
      <c r="D22" s="29">
        <f>D4</f>
        <v>43224</v>
      </c>
      <c r="E22" s="23" t="str">
        <f>IFERROR(__xludf.DUMMYFUNCTION("SPARKLINE({int(C22)-int($C$3),int(D22)-int($C22)},{""charttype"",""bar"";""color1"",""white"";""color2"",if(G22=""Complete"",""lightgrey"",if(today()&gt;D22,""orange"",F22));""empty"",""zero""; ""max"",int($D$3)-int($C$3)})"),"")</f>
        <v/>
      </c>
      <c r="F22" s="45" t="s">
        <v>39</v>
      </c>
      <c r="G22" s="5"/>
      <c r="H22" s="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46"/>
      <c r="B23" s="46"/>
      <c r="C23" s="46"/>
      <c r="D23" s="46"/>
      <c r="E23" s="46"/>
      <c r="F23" s="46"/>
      <c r="G23" s="46"/>
      <c r="H23" s="4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" t="s">
        <v>0</v>
      </c>
      <c r="B24" s="2"/>
      <c r="C24" s="3" t="s">
        <v>1</v>
      </c>
      <c r="D24" s="3" t="s">
        <v>2</v>
      </c>
      <c r="E24" s="3" t="s">
        <v>40</v>
      </c>
      <c r="F24" s="19" t="s">
        <v>9</v>
      </c>
      <c r="G24" s="20" t="s">
        <v>10</v>
      </c>
      <c r="H24" s="21" t="s">
        <v>11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7" t="s">
        <v>3</v>
      </c>
      <c r="B25" s="5"/>
      <c r="C25" s="5"/>
      <c r="D25" s="2"/>
      <c r="E25" s="23" t="str">
        <f>IFERROR(__xludf.DUMMYFUNCTION("SPARKLINE({int(today()-C26),1,int(D26-today())},{""charttype"",""bar"";""color1"",""white"";""color2"",""red""})"),"")</f>
        <v/>
      </c>
      <c r="F25" s="24"/>
      <c r="G25" s="25"/>
      <c r="H25" s="2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47" t="s">
        <v>40</v>
      </c>
      <c r="B26" s="2"/>
      <c r="C26" s="48">
        <v>43347.0</v>
      </c>
      <c r="D26" s="48">
        <v>43455.0</v>
      </c>
      <c r="E26" s="23" t="str">
        <f>IFERROR(__xludf.DUMMYFUNCTION("SPARKLINE(split(rept(""7,"",round((int(D26)-int(C26))/7)),"",""),{""charttype"",""bar"";""color1"",""white"";""color2"",""#d6e8f0""})"),"")</f>
        <v/>
      </c>
      <c r="F26" s="24"/>
      <c r="G26" s="25"/>
      <c r="H26" s="2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49" t="s">
        <v>41</v>
      </c>
      <c r="B27" s="2"/>
      <c r="C27" s="30">
        <v>43347.0</v>
      </c>
      <c r="D27" s="30">
        <v>43349.0</v>
      </c>
      <c r="E27" s="23" t="str">
        <f>IFERROR(__xludf.DUMMYFUNCTION("SPARKLINE({int(C27)-int($C$26),int(D27)-int($C27)},{""charttype"",""bar"";""color1"",""white"";""color2"",if(G27=""Complete"",""lightgrey"",if(today()&gt;D27,""orange"",F27));""empty"",""zero""; ""max"",int($D$10)-int($C$10)})"),"")</f>
        <v/>
      </c>
      <c r="F27" s="24" t="s">
        <v>42</v>
      </c>
      <c r="G27" s="31"/>
      <c r="H27" s="32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27.75" customHeight="1">
      <c r="A28" s="50" t="s">
        <v>43</v>
      </c>
      <c r="B28" s="2"/>
      <c r="C28" s="30">
        <v>43347.0</v>
      </c>
      <c r="D28" s="30">
        <v>43356.0</v>
      </c>
      <c r="E28" s="23" t="str">
        <f>IFERROR(__xludf.DUMMYFUNCTION("SPARKLINE({int(C28)-int($C$26),int(D28)-int($C28)},{""charttype"",""bar"";""color1"",""white"";""color2"",if(G28=""Complete"",""lightgrey"",if(today()&gt;D28,""orange"",F28));""empty"",""zero""; ""max"",int($D$10)-int($C$10)})"),"")</f>
        <v/>
      </c>
      <c r="F28" s="24" t="s">
        <v>44</v>
      </c>
      <c r="G28" s="34"/>
      <c r="H28" s="2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50" t="s">
        <v>45</v>
      </c>
      <c r="B29" s="2"/>
      <c r="C29" s="30">
        <v>43349.0</v>
      </c>
      <c r="D29" s="30">
        <v>43356.0</v>
      </c>
      <c r="E29" s="23" t="str">
        <f>IFERROR(__xludf.DUMMYFUNCTION("SPARKLINE({int(C29)-int($C$26),int(D29)-int($C29)},{""charttype"",""bar"";""color1"",""white"";""color2"",if(G29=""Complete"",""lightgrey"",if(today()&gt;D29,""orange"",F29));""empty"",""zero""; ""max"",int($D$10)-int($C$10)})"),"")</f>
        <v/>
      </c>
      <c r="F29" s="24" t="s">
        <v>46</v>
      </c>
      <c r="G29" s="36"/>
      <c r="H29" s="2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49" t="s">
        <v>47</v>
      </c>
      <c r="B30" s="2"/>
      <c r="C30" s="30">
        <v>43349.0</v>
      </c>
      <c r="D30" s="30">
        <v>43358.0</v>
      </c>
      <c r="E30" s="23" t="str">
        <f>IFERROR(__xludf.DUMMYFUNCTION("SPARKLINE({int(C30)-int($C$26),int(D30)-int($C30)},{""charttype"",""bar"";""color1"",""white"";""color2"",if(G30=""Complete"",""lightgrey"",if(today()&gt;D30,""orange"",F30));""empty"",""zero""; ""max"",int($D$10)-int($C$10)})"),"")</f>
        <v/>
      </c>
      <c r="F30" s="24" t="s">
        <v>48</v>
      </c>
      <c r="G30" s="35"/>
      <c r="H30" s="32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51" t="s">
        <v>49</v>
      </c>
      <c r="B31" s="52"/>
      <c r="C31" s="30">
        <v>43353.0</v>
      </c>
      <c r="D31" s="30">
        <v>43363.0</v>
      </c>
      <c r="E31" s="23" t="str">
        <f>IFERROR(__xludf.DUMMYFUNCTION("SPARKLINE({int(C31)-int($C$26),int(D31)-int($C31)},{""charttype"",""bar"";""color1"",""white"";""color2"",if(G31=""Complete"",""lightgrey"",if(today()&gt;D31,""orange"",F31));""empty"",""zero""; ""max"",int($D$10)-int($C$10)})"),"")</f>
        <v/>
      </c>
      <c r="F31" s="24" t="s">
        <v>50</v>
      </c>
      <c r="G31" s="35" t="s">
        <v>51</v>
      </c>
      <c r="H31" s="32" t="s">
        <v>14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53" t="s">
        <v>52</v>
      </c>
      <c r="B32" s="2"/>
      <c r="C32" s="54">
        <v>43353.0</v>
      </c>
      <c r="D32" s="54">
        <v>43356.0</v>
      </c>
      <c r="E32" s="40" t="str">
        <f>IFERROR(__xludf.DUMMYFUNCTION("SPARKLINE({int(C32)-int($C$26),int(D32)-int($C32)},{""charttype"",""bar"";""color1"",""white"";""color2"",if(G32=""Complete"",""lightgrey"",if(today()&gt;D32,""orange"",F32));""empty"",""zero""; ""max"",int($D$10)-int($C$10)})"),"")</f>
        <v/>
      </c>
      <c r="F32" s="55" t="s">
        <v>50</v>
      </c>
      <c r="G32" s="56" t="s">
        <v>53</v>
      </c>
      <c r="H32" s="55" t="s">
        <v>14</v>
      </c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>
      <c r="A33" s="49" t="s">
        <v>54</v>
      </c>
      <c r="B33" s="2"/>
      <c r="C33" s="30">
        <v>43361.0</v>
      </c>
      <c r="D33" s="30">
        <v>43361.0</v>
      </c>
      <c r="E33" s="23" t="str">
        <f>IFERROR(__xludf.DUMMYFUNCTION("SPARKLINE({int(C33)-int($C$26),int(D33)-int($C33)},{""charttype"",""bar"";""color1"",""white"";""color2"",if(G33=""Complete"",""lightgrey"",if(today()&gt;D33,""orange"",F33));""empty"",""zero""; ""max"",int($D$10)-int($C$10)})"),"")</f>
        <v/>
      </c>
      <c r="F33" s="24" t="s">
        <v>50</v>
      </c>
      <c r="G33" s="35" t="s">
        <v>55</v>
      </c>
      <c r="H33" s="32" t="s">
        <v>14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58" t="s">
        <v>56</v>
      </c>
      <c r="B34" s="52"/>
      <c r="C34" s="30">
        <v>43354.0</v>
      </c>
      <c r="D34" s="30">
        <v>43361.0</v>
      </c>
      <c r="E34" s="23" t="str">
        <f>IFERROR(__xludf.DUMMYFUNCTION("SPARKLINE({int(C34)-int($C$26),int(D34)-int($C34)},{""charttype"",""bar"";""color1"",""white"";""color2"",if(G34=""Complete"",""lightgrey"",if(today()&gt;D34,""orange"",F34));""empty"",""zero""; ""max"",int($D$10)-int($C$10)})"),"")</f>
        <v/>
      </c>
      <c r="F34" s="24" t="s">
        <v>57</v>
      </c>
      <c r="G34" s="35"/>
      <c r="H34" s="32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6.0" customHeight="1">
      <c r="A35" s="51" t="s">
        <v>58</v>
      </c>
      <c r="B35" s="51"/>
      <c r="C35" s="30">
        <v>43356.0</v>
      </c>
      <c r="D35" s="30">
        <v>43363.0</v>
      </c>
      <c r="E35" s="23" t="str">
        <f>IFERROR(__xludf.DUMMYFUNCTION("SPARKLINE({int(C35)-int($C$26),int(D35)-int($C35)},{""charttype"",""bar"";""color1"",""white"";""color2"",if(G35=""Complete"",""lightgrey"",if(today()&gt;D35,""orange"",F35));""empty"",""zero""; ""max"",int($D$10)-int($C$10)})"),"")</f>
        <v/>
      </c>
      <c r="F35" s="24"/>
      <c r="G35" s="59"/>
      <c r="H35" s="38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51" t="s">
        <v>59</v>
      </c>
      <c r="B36" s="52"/>
      <c r="C36" s="30">
        <v>43361.0</v>
      </c>
      <c r="D36" s="30">
        <v>43368.0</v>
      </c>
      <c r="E36" s="23" t="str">
        <f>IFERROR(__xludf.DUMMYFUNCTION("SPARKLINE({int(C36)-int($C$26),int(D36)-int($C36)},{""charttype"",""bar"";""color1"",""white"";""color2"",if(G36=""Complete"",""lightgrey"",if(today()&gt;D36,""orange"",F36));""empty"",""zero""; ""max"",int($D$10)-int($C$10)})"),"")</f>
        <v/>
      </c>
      <c r="F36" s="24" t="s">
        <v>60</v>
      </c>
      <c r="G36" s="35"/>
      <c r="H36" s="2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50" t="s">
        <v>61</v>
      </c>
      <c r="B37" s="2"/>
      <c r="C37" s="30">
        <v>43361.0</v>
      </c>
      <c r="D37" s="30">
        <v>43374.0</v>
      </c>
      <c r="E37" s="23" t="str">
        <f>IFERROR(__xludf.DUMMYFUNCTION("SPARKLINE({int(C37)-int($C$26),int(D37)-int($C37)},{""charttype"",""bar"";""color1"",""white"";""color2"",if(G37=""Complete"",""lightgrey"",if(today()&gt;D37,""orange"",F37));""empty"",""zero""; ""max"",int($D$10)-int($C$10)})"),"")</f>
        <v/>
      </c>
      <c r="F37" s="24" t="s">
        <v>62</v>
      </c>
      <c r="G37" s="35"/>
      <c r="H37" s="2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49" t="s">
        <v>63</v>
      </c>
      <c r="B38" s="2"/>
      <c r="C38" s="30">
        <v>43369.0</v>
      </c>
      <c r="D38" s="30">
        <v>43377.0</v>
      </c>
      <c r="E38" s="23" t="str">
        <f>IFERROR(__xludf.DUMMYFUNCTION("SPARKLINE({int(C38)-int($C$26),int(D38)-int($C38)},{""charttype"",""bar"";""color1"",""white"";""color2"",if(G38=""Complete"",""lightgrey"",if(today()&gt;D38,""orange"",F38));""empty"",""zero""; ""max"",int($D$10)-int($C$10)})"),"")</f>
        <v/>
      </c>
      <c r="F38" s="24" t="s">
        <v>64</v>
      </c>
      <c r="G38" s="59" t="s">
        <v>65</v>
      </c>
      <c r="H38" s="32" t="s">
        <v>14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0" t="s">
        <v>66</v>
      </c>
      <c r="B39" s="61"/>
      <c r="C39" s="62">
        <v>43374.0</v>
      </c>
      <c r="D39" s="30">
        <v>43376.0</v>
      </c>
      <c r="E39" s="23" t="str">
        <f>IFERROR(__xludf.DUMMYFUNCTION("SPARKLINE({int(C39)-int($C$26),int(D39)-int($C39)},{""charttype"",""bar"";""color1"",""white"";""color2"",if(G39=""Complete"",""lightgrey"",if(today()&gt;D39,""orange"",F39));""empty"",""zero""; ""max"",int($D$10)-int($C$10)})"),"")</f>
        <v/>
      </c>
      <c r="F39" s="24" t="s">
        <v>67</v>
      </c>
      <c r="G39" s="35"/>
      <c r="H39" s="32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3" t="s">
        <v>68</v>
      </c>
      <c r="B40" s="2"/>
      <c r="C40" s="62">
        <v>43374.0</v>
      </c>
      <c r="D40" s="30">
        <v>43376.0</v>
      </c>
      <c r="E40" s="23" t="str">
        <f>IFERROR(__xludf.DUMMYFUNCTION("SPARKLINE({int(C40)-int($C$26),int(D40)-int($C40)},{""charttype"",""bar"";""color1"",""white"";""color2"",if(G40=""Complete"",""lightgrey"",if(today()&gt;D40,""orange"",F40));""empty"",""zero""; ""max"",int($D$10)-int($C$10)})"),"")</f>
        <v/>
      </c>
      <c r="F40" s="24" t="s">
        <v>69</v>
      </c>
      <c r="G40" s="35"/>
      <c r="H40" s="32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49" t="s">
        <v>70</v>
      </c>
      <c r="B41" s="2"/>
      <c r="C41" s="30">
        <v>43375.0</v>
      </c>
      <c r="D41" s="30">
        <v>43391.0</v>
      </c>
      <c r="E41" s="23" t="str">
        <f>IFERROR(__xludf.DUMMYFUNCTION("SPARKLINE({int(C41)-int($C$26),int(D41)-int($C41)},{""charttype"",""bar"";""color1"",""white"";""color2"",if(G41=""Complete"",""lightgrey"",if(today()&gt;D41,""orange"",F41));""empty"",""zero""; ""max"",int($D$10)-int($C$10)})"),"")</f>
        <v/>
      </c>
      <c r="F41" s="24" t="s">
        <v>71</v>
      </c>
      <c r="G41" s="59"/>
      <c r="H41" s="38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53" t="s">
        <v>72</v>
      </c>
      <c r="B42" s="2"/>
      <c r="C42" s="64">
        <v>43376.0</v>
      </c>
      <c r="D42" s="64">
        <v>43376.0</v>
      </c>
      <c r="E42" s="40" t="str">
        <f>IFERROR(__xludf.DUMMYFUNCTION("SPARKLINE({int(C42)-int($C$26),int(D42)-int($C42)},{""charttype"",""bar"";""color1"",""white"";""color2"",if(G42=""Complete"",""lightgrey"",if(today()&gt;D42,""orange"",F42));""empty"",""zero""; ""max"",int($D$10)-int($C$10)})"),"")</f>
        <v/>
      </c>
      <c r="F42" s="55" t="s">
        <v>50</v>
      </c>
      <c r="G42" s="65" t="s">
        <v>73</v>
      </c>
      <c r="H42" s="55" t="s">
        <v>14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>
      <c r="A43" s="47" t="s">
        <v>74</v>
      </c>
      <c r="B43" s="2"/>
      <c r="C43" s="30">
        <v>43391.0</v>
      </c>
      <c r="D43" s="30">
        <v>43416.0</v>
      </c>
      <c r="E43" s="23" t="str">
        <f>IFERROR(__xludf.DUMMYFUNCTION("SPARKLINE({int(C43)-int($C$26),int(D43)-int($C43)},{""charttype"",""bar"";""color1"",""white"";""color2"",if(G43=""Complete"",""lightgrey"",if(today()&gt;D43,""orange"",F43));""empty"",""zero""; ""max"",int($D$10)-int($C$10)})"),"")</f>
        <v/>
      </c>
      <c r="F43" s="24"/>
      <c r="G43" s="43"/>
      <c r="H43" s="2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51" t="s">
        <v>75</v>
      </c>
      <c r="B44" s="51"/>
      <c r="C44" s="30">
        <v>43396.0</v>
      </c>
      <c r="D44" s="30">
        <v>43405.0</v>
      </c>
      <c r="E44" s="23" t="str">
        <f>IFERROR(__xludf.DUMMYFUNCTION("SPARKLINE({int(C44)-int($C$26),int(D44)-int($C44)},{""charttype"",""bar"";""color1"",""white"";""color2"",if(G44=""Complete"",""lightgrey"",if(today()&gt;D44,""orange"",F44));""empty"",""zero""; ""max"",int($D$10)-int($C$10)})"),"")</f>
        <v/>
      </c>
      <c r="F44" s="24" t="s">
        <v>76</v>
      </c>
      <c r="G44" s="59"/>
      <c r="H44" s="38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53" t="s">
        <v>77</v>
      </c>
      <c r="B45" s="2"/>
      <c r="C45" s="54">
        <v>43402.0</v>
      </c>
      <c r="D45" s="54">
        <v>43402.0</v>
      </c>
      <c r="E45" s="40" t="str">
        <f>IFERROR(__xludf.DUMMYFUNCTION("SPARKLINE({int(C45)-int($C$26),int(D45)-int($C45)},{""charttype"",""bar"";""color1"",""white"";""color2"",if(G45=""Complete"",""lightgrey"",if(today()&gt;D45,""orange"",F45));""empty"",""zero""; ""max"",int($D$10)-int($C$10)})"),"")</f>
        <v/>
      </c>
      <c r="F45" s="55" t="s">
        <v>50</v>
      </c>
      <c r="G45" s="56" t="s">
        <v>78</v>
      </c>
      <c r="H45" s="66" t="s">
        <v>14</v>
      </c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>
      <c r="A46" s="67" t="s">
        <v>79</v>
      </c>
      <c r="B46" s="2"/>
      <c r="C46" s="68">
        <v>43409.0</v>
      </c>
      <c r="D46" s="30">
        <v>43413.0</v>
      </c>
      <c r="E46" s="23" t="str">
        <f>IFERROR(__xludf.DUMMYFUNCTION("SPARKLINE({int(C46)-int($C$26),int(D46)-int($C46)},{""charttype"",""bar"";""color1"",""white"";""color2"",if(G46=""Complete"",""lightgrey"",if(today()&gt;D46,""orange"",F46));""empty"",""zero""; ""max"",int($D$10)-int($C$10)})"),"")</f>
        <v/>
      </c>
      <c r="F46" s="32"/>
      <c r="G46" s="32"/>
      <c r="H46" s="3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9" t="s">
        <v>80</v>
      </c>
      <c r="B47" s="2"/>
      <c r="C47" s="68">
        <v>43451.0</v>
      </c>
      <c r="D47" s="70">
        <v>43455.0</v>
      </c>
      <c r="E47" s="23" t="str">
        <f>IFERROR(__xludf.DUMMYFUNCTION("SPARKLINE({int(C47)-int($C$26),int(D47)-int($C47)},{""charttype"",""bar"";""color1"",""white"";""color2"",if(G47=""Complete"",""lightgrey"",if(today()&gt;D47,""orange"",F47));""empty"",""zero""; ""max"",int($D$10)-int($C$10)})"),"")</f>
        <v/>
      </c>
      <c r="F47" s="26"/>
      <c r="G47" s="26"/>
      <c r="H47" s="7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72" t="s">
        <v>81</v>
      </c>
      <c r="C48" s="68">
        <v>43347.0</v>
      </c>
      <c r="D48" s="70">
        <v>43455.0</v>
      </c>
      <c r="E48" s="73">
        <v>1.0</v>
      </c>
      <c r="F48" s="74"/>
      <c r="G48" s="75"/>
      <c r="H48" s="7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" t="s">
        <v>0</v>
      </c>
      <c r="B49" s="2"/>
      <c r="C49" s="3" t="s">
        <v>1</v>
      </c>
      <c r="D49" s="3" t="s">
        <v>2</v>
      </c>
      <c r="E49" s="3" t="s">
        <v>40</v>
      </c>
      <c r="F49" s="19" t="s">
        <v>9</v>
      </c>
      <c r="G49" s="20" t="s">
        <v>10</v>
      </c>
      <c r="H49" s="21" t="s">
        <v>11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3"/>
      <c r="B50" s="3"/>
      <c r="C50" s="3"/>
      <c r="D50" s="3"/>
      <c r="E50" s="3"/>
      <c r="F50" s="19"/>
      <c r="G50" s="20"/>
      <c r="H50" s="2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77" t="s">
        <v>3</v>
      </c>
      <c r="B51" s="5"/>
      <c r="C51" s="5"/>
      <c r="D51" s="2"/>
      <c r="E51" s="78"/>
      <c r="F51" s="79"/>
      <c r="G51" s="80"/>
      <c r="H51" s="8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7" t="s">
        <v>7</v>
      </c>
      <c r="B52" s="2"/>
      <c r="C52" s="48">
        <v>43487.0</v>
      </c>
      <c r="D52" s="48">
        <v>43588.0</v>
      </c>
      <c r="E52" s="23" t="str">
        <f>IFERROR(__xludf.DUMMYFUNCTION("SPARKLINE(split(rept(""7,"",round((int(D52)-int(C52))/7)),"",""),{""charttype"",""bar"";""color1"",""white"";""color2"",""#d6e8f0""})"),"")</f>
        <v/>
      </c>
      <c r="F52" s="24"/>
      <c r="G52" s="25"/>
      <c r="H52" s="2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53" t="s">
        <v>82</v>
      </c>
      <c r="B53" s="2"/>
      <c r="C53" s="30">
        <v>43487.0</v>
      </c>
      <c r="D53" s="62">
        <v>43516.0</v>
      </c>
      <c r="E53" s="23" t="str">
        <f>IFERROR(__xludf.DUMMYFUNCTION("SPARKLINE({int(C53)-int($C$52),int(D53)-int($C53)},{""charttype"",""bar"";""color1"",""white"";""color2"",if(G53=""Complete"",""lightgrey"",if(today()&gt;D53,""orange"",F53));""empty"",""zero""; ""max"",int($D$10)-int($C$10)})"),"")</f>
        <v/>
      </c>
      <c r="F53" s="24" t="s">
        <v>83</v>
      </c>
      <c r="G53" s="35" t="s">
        <v>84</v>
      </c>
      <c r="H53" s="32" t="s">
        <v>14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53" t="s">
        <v>85</v>
      </c>
      <c r="B54" s="2"/>
      <c r="C54" s="30">
        <v>43524.0</v>
      </c>
      <c r="D54" s="30">
        <v>43544.0</v>
      </c>
      <c r="E54" s="23" t="str">
        <f>IFERROR(__xludf.DUMMYFUNCTION("SPARKLINE({int(C54)-int($C$52),int(D54)-int($C54)},{""charttype"",""bar"";""color1"",""white"";""color2"",if(G54=""Complete"",""lightgrey"",if(today()&gt;D54,""orange"",F54));""empty"",""zero""; ""max"",int($D$10)-int($C$10)})"),"")</f>
        <v/>
      </c>
      <c r="F54" s="24" t="s">
        <v>86</v>
      </c>
      <c r="G54" s="82" t="s">
        <v>87</v>
      </c>
      <c r="H54" s="32" t="s">
        <v>14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53" t="s">
        <v>88</v>
      </c>
      <c r="B55" s="2"/>
      <c r="C55" s="30">
        <v>43537.0</v>
      </c>
      <c r="D55" s="30">
        <v>43586.0</v>
      </c>
      <c r="E55" s="23" t="str">
        <f>IFERROR(__xludf.DUMMYFUNCTION("SPARKLINE({int(C55)-int($C$52),int(D55)-int($C55)},{""charttype"",""bar"";""color1"",""white"";""color2"",if(G55=""Complete"",""lightgrey"",if(today()&gt;D55,""orange"",F55));""empty"",""zero""; ""max"",int($D$10)-int($C$10)})"),"")</f>
        <v/>
      </c>
      <c r="F55" s="24" t="s">
        <v>89</v>
      </c>
      <c r="G55" s="35"/>
      <c r="H55" s="32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53" t="s">
        <v>90</v>
      </c>
      <c r="B56" s="2"/>
      <c r="C56" s="83">
        <v>43588.0</v>
      </c>
      <c r="D56" s="2"/>
      <c r="E56" s="23" t="str">
        <f>IFERROR(__xludf.DUMMYFUNCTION("SPARKLINE({int(C56)-int($C$52),int(D56)-int($C56)},{""charttype"",""bar"";""color1"",""white"";""color2"",if(G56=""Complete"",""lightgrey"",if(today()&gt;D56,""orange"",F56));""empty"",""zero""; ""max"",int($D$10)-int($C$10)})"),"")</f>
        <v/>
      </c>
      <c r="F56" s="24" t="s">
        <v>91</v>
      </c>
      <c r="G56" s="84" t="s">
        <v>92</v>
      </c>
      <c r="H56" s="32" t="s">
        <v>14</v>
      </c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</sheetData>
  <mergeCells count="55">
    <mergeCell ref="A49:B49"/>
    <mergeCell ref="A48:B48"/>
    <mergeCell ref="A47:B47"/>
    <mergeCell ref="A46:B46"/>
    <mergeCell ref="A40:B40"/>
    <mergeCell ref="A41:B41"/>
    <mergeCell ref="A42:B42"/>
    <mergeCell ref="A43:B43"/>
    <mergeCell ref="A52:B52"/>
    <mergeCell ref="A53:B53"/>
    <mergeCell ref="A51:D51"/>
    <mergeCell ref="A45:B45"/>
    <mergeCell ref="A20:B20"/>
    <mergeCell ref="A19:B19"/>
    <mergeCell ref="A26:B26"/>
    <mergeCell ref="A28:B28"/>
    <mergeCell ref="A27:B27"/>
    <mergeCell ref="A17:B17"/>
    <mergeCell ref="A38:B38"/>
    <mergeCell ref="A37:B37"/>
    <mergeCell ref="A33:B33"/>
    <mergeCell ref="A25:D25"/>
    <mergeCell ref="A22:C22"/>
    <mergeCell ref="A18:B18"/>
    <mergeCell ref="A24:B24"/>
    <mergeCell ref="A21:B21"/>
    <mergeCell ref="F22:H22"/>
    <mergeCell ref="A32:B32"/>
    <mergeCell ref="A29:B29"/>
    <mergeCell ref="A30:B30"/>
    <mergeCell ref="A14:B14"/>
    <mergeCell ref="A15:B15"/>
    <mergeCell ref="A16:B16"/>
    <mergeCell ref="A9:D9"/>
    <mergeCell ref="A12:B12"/>
    <mergeCell ref="A11:B11"/>
    <mergeCell ref="A6:B6"/>
    <mergeCell ref="A8:B8"/>
    <mergeCell ref="A10:B10"/>
    <mergeCell ref="A13:B13"/>
    <mergeCell ref="E5:H5"/>
    <mergeCell ref="E6:H6"/>
    <mergeCell ref="C56:D56"/>
    <mergeCell ref="A56:B56"/>
    <mergeCell ref="A55:B55"/>
    <mergeCell ref="A54:B54"/>
    <mergeCell ref="A4:B4"/>
    <mergeCell ref="A3:B3"/>
    <mergeCell ref="A5:B5"/>
    <mergeCell ref="E4:H4"/>
    <mergeCell ref="E3:H3"/>
    <mergeCell ref="E2:H2"/>
    <mergeCell ref="E1:H1"/>
    <mergeCell ref="A2:D2"/>
    <mergeCell ref="A1:B1"/>
  </mergeCells>
  <conditionalFormatting sqref="E27:E28 E31:E33 E53:E54">
    <cfRule type="notContainsBlanks" dxfId="0" priority="1">
      <formula>LEN(TRIM(E27))&gt;0</formula>
    </cfRule>
  </conditionalFormatting>
  <conditionalFormatting sqref="E48">
    <cfRule type="notContainsBlanks" dxfId="1" priority="2">
      <formula>LEN(TRIM(E48))&gt;0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