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iCollections/School /Udacity/Business Analytics/Projects/Project 2 - New York Stock Exchange S&amp;P 500 dataset/"/>
    </mc:Choice>
  </mc:AlternateContent>
  <xr:revisionPtr revIDLastSave="0" documentId="13_ncr:1_{1AF2BE0D-013D-E840-AAFE-D70B1648139F}" xr6:coauthVersionLast="45" xr6:coauthVersionMax="45" xr10:uidLastSave="{00000000-0000-0000-0000-000000000000}"/>
  <bookViews>
    <workbookView xWindow="1740" yWindow="460" windowWidth="19200" windowHeight="19080" activeTab="7" xr2:uid="{00000000-000D-0000-FFFF-FFFF00000000}"/>
  </bookViews>
  <sheets>
    <sheet name="projectdata-nyse" sheetId="1" r:id="rId1"/>
    <sheet name="HC Year 4" sheetId="17" r:id="rId2"/>
    <sheet name="Pivot Table for HC" sheetId="23" r:id="rId3"/>
    <sheet name="IT Year 4s" sheetId="21" r:id="rId4"/>
    <sheet name="IT Pivot Table" sheetId="22" r:id="rId5"/>
    <sheet name="Task 1 summary statistics" sheetId="18" r:id="rId6"/>
    <sheet name="Task 2 - data" sheetId="25" r:id="rId7"/>
    <sheet name="Task 2 P&amp;L Dashboard" sheetId="20" r:id="rId8"/>
    <sheet name="Task 3 - data" sheetId="26" r:id="rId9"/>
    <sheet name="Task 3 Scenario" sheetId="27" r:id="rId10"/>
  </sheets>
  <definedNames>
    <definedName name="_xlnm._FilterDatabase" localSheetId="0" hidden="1">'projectdata-nyse'!$B$1:$O$1711</definedName>
    <definedName name="banks">'Task 3 - data'!$A$2:$A$37</definedName>
    <definedName name="COGS">'Task 2 - data'!$E$2:$E$21</definedName>
    <definedName name="companies">'Task 2 - data'!$A$2:$A$21</definedName>
    <definedName name="dates">'Task 2 - data'!$B$2:$B$21</definedName>
    <definedName name="f_COGS">'Task 3 - data'!$E$2:$E$37</definedName>
    <definedName name="f_gross_margin">'Task 3 - data'!$L$2:$L$37</definedName>
    <definedName name="f_gross_profit">'Task 3 - data'!$J$2:$J$37</definedName>
    <definedName name="f_operating_margin">'Task 3 - data'!$M$2:$M$37</definedName>
    <definedName name="f_RD">'Task 3 - data'!$G$2:$G$37</definedName>
    <definedName name="f_revenue">'Task 3 - data'!$D$2:$D$37</definedName>
    <definedName name="f_SGA">'Task 3 - data'!$F$2:$F$37</definedName>
    <definedName name="f_total_operating_expenses">'Task 3 - data'!$I$2:$I$37</definedName>
    <definedName name="f_year">'Task 3 - data'!$B$2:$B$37</definedName>
    <definedName name="fin_list">'Task 3 - data'!$B$40:$B$47</definedName>
    <definedName name="IT_list">'Task 2 - data'!$A$25:$A$29</definedName>
    <definedName name="other_operating_items">'Task 2 - data'!$H$2:$H$21</definedName>
    <definedName name="RD">'Task 2 - data'!$G$2:$G$21</definedName>
    <definedName name="Scenarios">'Task 3 - data'!$C$42:$C$44</definedName>
    <definedName name="SGA">'Task 2 - data'!$F$2:$F$21</definedName>
    <definedName name="tickers">#REF!</definedName>
    <definedName name="total_revenue">'Task 2 - data'!$D$2:$D$21</definedName>
  </definedNames>
  <calcPr calcId="191029"/>
  <pivotCaches>
    <pivotCache cacheId="0" r:id="rId11"/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27" l="1"/>
  <c r="I21" i="27"/>
  <c r="J20" i="27"/>
  <c r="I20" i="27"/>
  <c r="I19" i="27"/>
  <c r="J19" i="27"/>
  <c r="F21" i="27" a="1"/>
  <c r="F21" i="27" s="1"/>
  <c r="E21" i="27" a="1"/>
  <c r="E21" i="27" s="1"/>
  <c r="G21" i="27" a="1"/>
  <c r="G21" i="27" s="1"/>
  <c r="H21" i="27" a="1"/>
  <c r="H21" i="27" s="1"/>
  <c r="F20" i="27" a="1"/>
  <c r="F20" i="27" s="1"/>
  <c r="G20" i="27" a="1"/>
  <c r="G20" i="27" s="1"/>
  <c r="H20" i="27" a="1"/>
  <c r="H20" i="27" s="1"/>
  <c r="E20" i="27" a="1"/>
  <c r="E20" i="27" s="1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2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2" i="26"/>
  <c r="H13" i="27" a="1"/>
  <c r="H13" i="27" s="1"/>
  <c r="G13" i="27" a="1"/>
  <c r="G13" i="27" s="1"/>
  <c r="F13" i="27" a="1"/>
  <c r="F13" i="27" s="1"/>
  <c r="E13" i="27" a="1"/>
  <c r="E13" i="27" s="1"/>
  <c r="F12" i="27" a="1"/>
  <c r="F12" i="27" s="1"/>
  <c r="G12" i="27" a="1"/>
  <c r="G12" i="27" s="1"/>
  <c r="H12" i="27" a="1"/>
  <c r="H12" i="27" s="1"/>
  <c r="E12" i="27" a="1"/>
  <c r="E12" i="27" s="1"/>
  <c r="G10" i="27" a="1"/>
  <c r="G10" i="27" s="1"/>
  <c r="F10" i="27" a="1"/>
  <c r="F10" i="27" s="1"/>
  <c r="H10" i="27" a="1"/>
  <c r="H10" i="27" s="1"/>
  <c r="E10" i="27" a="1"/>
  <c r="E10" i="27" s="1"/>
  <c r="H9" i="27" a="1"/>
  <c r="H9" i="27" s="1"/>
  <c r="G9" i="27" a="1"/>
  <c r="G9" i="27" s="1"/>
  <c r="F9" i="27" a="1"/>
  <c r="F9" i="27" s="1"/>
  <c r="E9" i="27" a="1"/>
  <c r="E9" i="27" s="1"/>
  <c r="G13" i="20" a="1"/>
  <c r="G13" i="20" s="1"/>
  <c r="F13" i="20" a="1"/>
  <c r="F13" i="20" s="1"/>
  <c r="E13" i="20" a="1"/>
  <c r="E13" i="20" s="1"/>
  <c r="D13" i="20" a="1"/>
  <c r="D13" i="20" s="1"/>
  <c r="G12" i="20" a="1"/>
  <c r="G12" i="20" s="1"/>
  <c r="F12" i="20" a="1"/>
  <c r="F12" i="20" s="1"/>
  <c r="E12" i="20" a="1"/>
  <c r="E12" i="20" s="1"/>
  <c r="D12" i="20" a="1"/>
  <c r="D12" i="20" s="1"/>
  <c r="G11" i="20" a="1"/>
  <c r="G11" i="20" s="1"/>
  <c r="F11" i="20" a="1"/>
  <c r="F11" i="20" s="1"/>
  <c r="E11" i="20" a="1"/>
  <c r="E11" i="20" s="1"/>
  <c r="D11" i="20" a="1"/>
  <c r="D11" i="20" s="1"/>
  <c r="F8" i="20" a="1"/>
  <c r="F8" i="20" s="1"/>
  <c r="G9" i="20" a="1"/>
  <c r="G9" i="20" s="1"/>
  <c r="F9" i="20" a="1"/>
  <c r="F9" i="20" s="1"/>
  <c r="E9" i="20" a="1"/>
  <c r="E9" i="20" s="1"/>
  <c r="D9" i="20" a="1"/>
  <c r="D9" i="20" s="1"/>
  <c r="D8" i="20" a="1"/>
  <c r="D8" i="20" s="1"/>
  <c r="G8" i="20" a="1"/>
  <c r="G8" i="20" s="1"/>
  <c r="E8" i="20" a="1"/>
  <c r="E8" i="20" s="1"/>
  <c r="F19" i="27" l="1"/>
  <c r="H19" i="27"/>
  <c r="G19" i="27"/>
  <c r="I9" i="27"/>
  <c r="I15" i="27" s="1"/>
  <c r="E14" i="27"/>
  <c r="H14" i="27"/>
  <c r="G14" i="27"/>
  <c r="F14" i="27"/>
  <c r="H11" i="27"/>
  <c r="H15" i="27" s="1"/>
  <c r="E11" i="27"/>
  <c r="E15" i="27" s="1"/>
  <c r="F11" i="27"/>
  <c r="F15" i="27" s="1"/>
  <c r="G11" i="27"/>
  <c r="G15" i="27" s="1"/>
  <c r="D10" i="20"/>
  <c r="D15" i="20" s="1"/>
  <c r="G14" i="20"/>
  <c r="D14" i="20"/>
  <c r="G10" i="20"/>
  <c r="G15" i="20" s="1"/>
  <c r="E14" i="20"/>
  <c r="F14" i="20"/>
  <c r="E10" i="20"/>
  <c r="E15" i="20" s="1"/>
  <c r="F10" i="20"/>
  <c r="F15" i="20" s="1"/>
  <c r="J9" i="27" l="1"/>
  <c r="I11" i="27"/>
  <c r="J15" i="27"/>
  <c r="J11" i="27"/>
  <c r="F27" i="18" l="1"/>
  <c r="B21" i="1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L1500" i="1" s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2" i="1"/>
  <c r="L1705" i="1" l="1"/>
  <c r="L1697" i="1"/>
  <c r="L1689" i="1"/>
  <c r="L1681" i="1"/>
  <c r="L1673" i="1"/>
  <c r="L1665" i="1"/>
  <c r="L1657" i="1"/>
  <c r="L1649" i="1"/>
  <c r="L1641" i="1"/>
  <c r="L1633" i="1"/>
  <c r="L1625" i="1"/>
  <c r="L1617" i="1"/>
  <c r="L1609" i="1"/>
  <c r="L1601" i="1"/>
  <c r="L1593" i="1"/>
  <c r="L1585" i="1"/>
  <c r="L1577" i="1"/>
  <c r="L1569" i="1"/>
  <c r="L1561" i="1"/>
  <c r="L1553" i="1"/>
  <c r="L1545" i="1"/>
  <c r="L1537" i="1"/>
  <c r="L1529" i="1"/>
  <c r="L1521" i="1"/>
  <c r="L1513" i="1"/>
  <c r="L1505" i="1"/>
  <c r="L1497" i="1"/>
  <c r="L1489" i="1"/>
  <c r="L1481" i="1"/>
  <c r="L1473" i="1"/>
  <c r="L1465" i="1"/>
  <c r="L1457" i="1"/>
  <c r="L1449" i="1"/>
  <c r="L1441" i="1"/>
  <c r="L1433" i="1"/>
  <c r="L1425" i="1"/>
  <c r="L1417" i="1"/>
  <c r="L1409" i="1"/>
  <c r="L1401" i="1"/>
  <c r="L1393" i="1"/>
  <c r="L1385" i="1"/>
  <c r="L1377" i="1"/>
  <c r="L1369" i="1"/>
  <c r="L1361" i="1"/>
  <c r="L1353" i="1"/>
  <c r="L1345" i="1"/>
  <c r="L1337" i="1"/>
  <c r="L1329" i="1"/>
  <c r="L1321" i="1"/>
  <c r="L1313" i="1"/>
  <c r="L1305" i="1"/>
  <c r="L1297" i="1"/>
  <c r="L1289" i="1"/>
  <c r="L1281" i="1"/>
  <c r="L1273" i="1"/>
  <c r="L1265" i="1"/>
  <c r="L1257" i="1"/>
  <c r="L1249" i="1"/>
  <c r="L1241" i="1"/>
  <c r="L1233" i="1"/>
  <c r="L1225" i="1"/>
  <c r="L1217" i="1"/>
  <c r="L1209" i="1"/>
  <c r="L1201" i="1"/>
  <c r="L1193" i="1"/>
  <c r="L1185" i="1"/>
  <c r="L1177" i="1"/>
  <c r="L1169" i="1"/>
  <c r="L1161" i="1"/>
  <c r="L1153" i="1"/>
  <c r="L2" i="1"/>
  <c r="L1704" i="1"/>
  <c r="L1696" i="1"/>
  <c r="L1688" i="1"/>
  <c r="L1680" i="1"/>
  <c r="L1672" i="1"/>
  <c r="L1664" i="1"/>
  <c r="L1656" i="1"/>
  <c r="L1648" i="1"/>
  <c r="L1640" i="1"/>
  <c r="L1632" i="1"/>
  <c r="L1624" i="1"/>
  <c r="L1616" i="1"/>
  <c r="L1608" i="1"/>
  <c r="L1600" i="1"/>
  <c r="L1592" i="1"/>
  <c r="L1584" i="1"/>
  <c r="L1576" i="1"/>
  <c r="L1568" i="1"/>
  <c r="L1560" i="1"/>
  <c r="L1552" i="1"/>
  <c r="L1544" i="1"/>
  <c r="L1536" i="1"/>
  <c r="L1528" i="1"/>
  <c r="L1520" i="1"/>
  <c r="L1512" i="1"/>
  <c r="L1504" i="1"/>
  <c r="L1496" i="1"/>
  <c r="L1488" i="1"/>
  <c r="L1480" i="1"/>
  <c r="L1472" i="1"/>
  <c r="L1464" i="1"/>
  <c r="L1456" i="1"/>
  <c r="L1448" i="1"/>
  <c r="L1440" i="1"/>
  <c r="L1432" i="1"/>
  <c r="L1424" i="1"/>
  <c r="L1416" i="1"/>
  <c r="L1711" i="1"/>
  <c r="L1703" i="1"/>
  <c r="L1695" i="1"/>
  <c r="L1687" i="1"/>
  <c r="L1679" i="1"/>
  <c r="L1671" i="1"/>
  <c r="L1663" i="1"/>
  <c r="L1655" i="1"/>
  <c r="L1647" i="1"/>
  <c r="L1639" i="1"/>
  <c r="L959" i="1"/>
  <c r="L1190" i="1"/>
  <c r="L1701" i="1"/>
  <c r="L1685" i="1"/>
  <c r="L1669" i="1"/>
  <c r="L1645" i="1"/>
  <c r="L1629" i="1"/>
  <c r="L1613" i="1"/>
  <c r="L1597" i="1"/>
  <c r="L1581" i="1"/>
  <c r="L1565" i="1"/>
  <c r="L1549" i="1"/>
  <c r="L1525" i="1"/>
  <c r="L1509" i="1"/>
  <c r="L1493" i="1"/>
  <c r="L1477" i="1"/>
  <c r="L1469" i="1"/>
  <c r="L1453" i="1"/>
  <c r="L1445" i="1"/>
  <c r="L1437" i="1"/>
  <c r="L1429" i="1"/>
  <c r="L1421" i="1"/>
  <c r="L1413" i="1"/>
  <c r="L1405" i="1"/>
  <c r="L1397" i="1"/>
  <c r="L1389" i="1"/>
  <c r="L1381" i="1"/>
  <c r="L1373" i="1"/>
  <c r="L1365" i="1"/>
  <c r="L1357" i="1"/>
  <c r="L1349" i="1"/>
  <c r="L1341" i="1"/>
  <c r="L1333" i="1"/>
  <c r="L1325" i="1"/>
  <c r="L1317" i="1"/>
  <c r="L1309" i="1"/>
  <c r="L1301" i="1"/>
  <c r="L1293" i="1"/>
  <c r="L1285" i="1"/>
  <c r="L1277" i="1"/>
  <c r="L1261" i="1"/>
  <c r="L1253" i="1"/>
  <c r="L1245" i="1"/>
  <c r="L1237" i="1"/>
  <c r="L1229" i="1"/>
  <c r="L1221" i="1"/>
  <c r="L1213" i="1"/>
  <c r="L1205" i="1"/>
  <c r="L1197" i="1"/>
  <c r="L1189" i="1"/>
  <c r="L1181" i="1"/>
  <c r="L1173" i="1"/>
  <c r="L1165" i="1"/>
  <c r="L1157" i="1"/>
  <c r="L1149" i="1"/>
  <c r="L1141" i="1"/>
  <c r="L1133" i="1"/>
  <c r="L1125" i="1"/>
  <c r="L1117" i="1"/>
  <c r="L1109" i="1"/>
  <c r="L1101" i="1"/>
  <c r="L1093" i="1"/>
  <c r="L1085" i="1"/>
  <c r="L1077" i="1"/>
  <c r="L1069" i="1"/>
  <c r="L1061" i="1"/>
  <c r="L1053" i="1"/>
  <c r="L1045" i="1"/>
  <c r="L1037" i="1"/>
  <c r="L1029" i="1"/>
  <c r="L1021" i="1"/>
  <c r="L1013" i="1"/>
  <c r="L1005" i="1"/>
  <c r="L997" i="1"/>
  <c r="L989" i="1"/>
  <c r="L981" i="1"/>
  <c r="L973" i="1"/>
  <c r="L965" i="1"/>
  <c r="L957" i="1"/>
  <c r="L949" i="1"/>
  <c r="L941" i="1"/>
  <c r="L933" i="1"/>
  <c r="L925" i="1"/>
  <c r="L917" i="1"/>
  <c r="L909" i="1"/>
  <c r="L901" i="1"/>
  <c r="L893" i="1"/>
  <c r="L885" i="1"/>
  <c r="L877" i="1"/>
  <c r="L869" i="1"/>
  <c r="L861" i="1"/>
  <c r="L853" i="1"/>
  <c r="L845" i="1"/>
  <c r="L837" i="1"/>
  <c r="L829" i="1"/>
  <c r="L821" i="1"/>
  <c r="L813" i="1"/>
  <c r="L805" i="1"/>
  <c r="L797" i="1"/>
  <c r="L789" i="1"/>
  <c r="L781" i="1"/>
  <c r="L773" i="1"/>
  <c r="L765" i="1"/>
  <c r="L757" i="1"/>
  <c r="L749" i="1"/>
  <c r="L741" i="1"/>
  <c r="L733" i="1"/>
  <c r="L725" i="1"/>
  <c r="L717" i="1"/>
  <c r="L709" i="1"/>
  <c r="L701" i="1"/>
  <c r="L693" i="1"/>
  <c r="L685" i="1"/>
  <c r="L677" i="1"/>
  <c r="L669" i="1"/>
  <c r="L661" i="1"/>
  <c r="L653" i="1"/>
  <c r="L645" i="1"/>
  <c r="L637" i="1"/>
  <c r="L629" i="1"/>
  <c r="L621" i="1"/>
  <c r="L613" i="1"/>
  <c r="L605" i="1"/>
  <c r="L597" i="1"/>
  <c r="L1709" i="1"/>
  <c r="L1693" i="1"/>
  <c r="L1677" i="1"/>
  <c r="L1661" i="1"/>
  <c r="L1653" i="1"/>
  <c r="L1637" i="1"/>
  <c r="L1621" i="1"/>
  <c r="L1605" i="1"/>
  <c r="L1589" i="1"/>
  <c r="L1573" i="1"/>
  <c r="L1557" i="1"/>
  <c r="L1541" i="1"/>
  <c r="L1533" i="1"/>
  <c r="L1517" i="1"/>
  <c r="L1501" i="1"/>
  <c r="L1485" i="1"/>
  <c r="L1461" i="1"/>
  <c r="L1269" i="1"/>
  <c r="L1628" i="1"/>
  <c r="L1564" i="1"/>
  <c r="L1436" i="1"/>
  <c r="L1372" i="1"/>
  <c r="L1707" i="1"/>
  <c r="L1699" i="1"/>
  <c r="L1691" i="1"/>
  <c r="L1683" i="1"/>
  <c r="L1675" i="1"/>
  <c r="L1667" i="1"/>
  <c r="L1659" i="1"/>
  <c r="L1651" i="1"/>
  <c r="L1643" i="1"/>
  <c r="L1635" i="1"/>
  <c r="L1627" i="1"/>
  <c r="L1619" i="1"/>
  <c r="L1611" i="1"/>
  <c r="L1603" i="1"/>
  <c r="L1595" i="1"/>
  <c r="L1587" i="1"/>
  <c r="L1571" i="1"/>
  <c r="L1563" i="1"/>
  <c r="L1555" i="1"/>
  <c r="L1547" i="1"/>
  <c r="L1539" i="1"/>
  <c r="L1531" i="1"/>
  <c r="L1523" i="1"/>
  <c r="L1515" i="1"/>
  <c r="L1507" i="1"/>
  <c r="L1499" i="1"/>
  <c r="L1491" i="1"/>
  <c r="L1483" i="1"/>
  <c r="L1475" i="1"/>
  <c r="L1467" i="1"/>
  <c r="L1459" i="1"/>
  <c r="L1451" i="1"/>
  <c r="L1443" i="1"/>
  <c r="L1435" i="1"/>
  <c r="L1427" i="1"/>
  <c r="L1419" i="1"/>
  <c r="L1411" i="1"/>
  <c r="L1403" i="1"/>
  <c r="L1395" i="1"/>
  <c r="L1387" i="1"/>
  <c r="L1379" i="1"/>
  <c r="L1371" i="1"/>
  <c r="L1363" i="1"/>
  <c r="L1355" i="1"/>
  <c r="L1347" i="1"/>
  <c r="L1339" i="1"/>
  <c r="L1331" i="1"/>
  <c r="L1323" i="1"/>
  <c r="L1315" i="1"/>
  <c r="L1307" i="1"/>
  <c r="L1299" i="1"/>
  <c r="L1291" i="1"/>
  <c r="L1283" i="1"/>
  <c r="L1275" i="1"/>
  <c r="L1267" i="1"/>
  <c r="L1259" i="1"/>
  <c r="L1251" i="1"/>
  <c r="L1243" i="1"/>
  <c r="L1235" i="1"/>
  <c r="L1227" i="1"/>
  <c r="L1219" i="1"/>
  <c r="L1211" i="1"/>
  <c r="L1203" i="1"/>
  <c r="L1195" i="1"/>
  <c r="L1187" i="1"/>
  <c r="L1179" i="1"/>
  <c r="L1171" i="1"/>
  <c r="L1163" i="1"/>
  <c r="L1155" i="1"/>
  <c r="L1147" i="1"/>
  <c r="L1139" i="1"/>
  <c r="L1131" i="1"/>
  <c r="L1123" i="1"/>
  <c r="L1115" i="1"/>
  <c r="L1107" i="1"/>
  <c r="L1099" i="1"/>
  <c r="L1091" i="1"/>
  <c r="L1083" i="1"/>
  <c r="L1075" i="1"/>
  <c r="L1067" i="1"/>
  <c r="L1059" i="1"/>
  <c r="L1051" i="1"/>
  <c r="L1043" i="1"/>
  <c r="L1035" i="1"/>
  <c r="L1027" i="1"/>
  <c r="L1019" i="1"/>
  <c r="L1011" i="1"/>
  <c r="L1003" i="1"/>
  <c r="L995" i="1"/>
  <c r="L987" i="1"/>
  <c r="L979" i="1"/>
  <c r="L971" i="1"/>
  <c r="L963" i="1"/>
  <c r="L955" i="1"/>
  <c r="L947" i="1"/>
  <c r="L939" i="1"/>
  <c r="L931" i="1"/>
  <c r="L923" i="1"/>
  <c r="L915" i="1"/>
  <c r="L907" i="1"/>
  <c r="L899" i="1"/>
  <c r="L891" i="1"/>
  <c r="L883" i="1"/>
  <c r="L875" i="1"/>
  <c r="L867" i="1"/>
  <c r="L859" i="1"/>
  <c r="L851" i="1"/>
  <c r="L843" i="1"/>
  <c r="L835" i="1"/>
  <c r="L827" i="1"/>
  <c r="L819" i="1"/>
  <c r="L811" i="1"/>
  <c r="L803" i="1"/>
  <c r="L1579" i="1"/>
  <c r="L1706" i="1"/>
  <c r="L1698" i="1"/>
  <c r="L1690" i="1"/>
  <c r="L1682" i="1"/>
  <c r="L1674" i="1"/>
  <c r="L1666" i="1"/>
  <c r="L1658" i="1"/>
  <c r="L1650" i="1"/>
  <c r="L1642" i="1"/>
  <c r="L1634" i="1"/>
  <c r="L1626" i="1"/>
  <c r="L1618" i="1"/>
  <c r="L1610" i="1"/>
  <c r="L1602" i="1"/>
  <c r="L1594" i="1"/>
  <c r="L1586" i="1"/>
  <c r="L1578" i="1"/>
  <c r="L1570" i="1"/>
  <c r="L1562" i="1"/>
  <c r="L1554" i="1"/>
  <c r="L1546" i="1"/>
  <c r="L1538" i="1"/>
  <c r="L1530" i="1"/>
  <c r="L1522" i="1"/>
  <c r="L1514" i="1"/>
  <c r="L1506" i="1"/>
  <c r="L1498" i="1"/>
  <c r="L1490" i="1"/>
  <c r="L1482" i="1"/>
  <c r="L1474" i="1"/>
  <c r="L1466" i="1"/>
  <c r="L1458" i="1"/>
  <c r="L1450" i="1"/>
  <c r="L1442" i="1"/>
  <c r="L1434" i="1"/>
  <c r="L1426" i="1"/>
  <c r="L1418" i="1"/>
  <c r="L1410" i="1"/>
  <c r="L1402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L1154" i="1"/>
  <c r="L1146" i="1"/>
  <c r="L1138" i="1"/>
  <c r="L786" i="1"/>
  <c r="L1708" i="1"/>
  <c r="L1700" i="1"/>
  <c r="L1692" i="1"/>
  <c r="L1684" i="1"/>
  <c r="L1676" i="1"/>
  <c r="L1668" i="1"/>
  <c r="L1660" i="1"/>
  <c r="L1652" i="1"/>
  <c r="L1644" i="1"/>
  <c r="L1636" i="1"/>
  <c r="L1620" i="1"/>
  <c r="L1612" i="1"/>
  <c r="L1604" i="1"/>
  <c r="L1596" i="1"/>
  <c r="L1588" i="1"/>
  <c r="L1580" i="1"/>
  <c r="L1572" i="1"/>
  <c r="L1556" i="1"/>
  <c r="L1548" i="1"/>
  <c r="L1540" i="1"/>
  <c r="L1532" i="1"/>
  <c r="L1524" i="1"/>
  <c r="L1516" i="1"/>
  <c r="L1508" i="1"/>
  <c r="L1492" i="1"/>
  <c r="L1484" i="1"/>
  <c r="L1476" i="1"/>
  <c r="L1468" i="1"/>
  <c r="L1460" i="1"/>
  <c r="L1452" i="1"/>
  <c r="L1444" i="1"/>
  <c r="L1428" i="1"/>
  <c r="L1420" i="1"/>
  <c r="L1412" i="1"/>
  <c r="L1404" i="1"/>
  <c r="L1396" i="1"/>
  <c r="L1388" i="1"/>
  <c r="L1380" i="1"/>
  <c r="L1364" i="1"/>
  <c r="L1356" i="1"/>
  <c r="L1348" i="1"/>
  <c r="L1340" i="1"/>
  <c r="L1332" i="1"/>
  <c r="L1324" i="1"/>
  <c r="L1316" i="1"/>
  <c r="L1308" i="1"/>
  <c r="L1300" i="1"/>
  <c r="L1292" i="1"/>
  <c r="L1284" i="1"/>
  <c r="L1020" i="1"/>
  <c r="L1004" i="1"/>
  <c r="L988" i="1"/>
  <c r="L860" i="1"/>
  <c r="L795" i="1"/>
  <c r="L787" i="1"/>
  <c r="L779" i="1"/>
  <c r="L771" i="1"/>
  <c r="L763" i="1"/>
  <c r="L755" i="1"/>
  <c r="L747" i="1"/>
  <c r="L739" i="1"/>
  <c r="L731" i="1"/>
  <c r="L723" i="1"/>
  <c r="L715" i="1"/>
  <c r="L707" i="1"/>
  <c r="L699" i="1"/>
  <c r="L691" i="1"/>
  <c r="L683" i="1"/>
  <c r="L675" i="1"/>
  <c r="L667" i="1"/>
  <c r="L659" i="1"/>
  <c r="L651" i="1"/>
  <c r="L643" i="1"/>
  <c r="L635" i="1"/>
  <c r="L627" i="1"/>
  <c r="L619" i="1"/>
  <c r="L611" i="1"/>
  <c r="L603" i="1"/>
  <c r="L595" i="1"/>
  <c r="L587" i="1"/>
  <c r="L579" i="1"/>
  <c r="L571" i="1"/>
  <c r="L563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3" i="1"/>
  <c r="L155" i="1"/>
  <c r="L147" i="1"/>
  <c r="L139" i="1"/>
  <c r="L131" i="1"/>
  <c r="L123" i="1"/>
  <c r="L115" i="1"/>
  <c r="L107" i="1"/>
  <c r="L99" i="1"/>
  <c r="L91" i="1"/>
  <c r="L83" i="1"/>
  <c r="L75" i="1"/>
  <c r="L67" i="1"/>
  <c r="L59" i="1"/>
  <c r="L51" i="1"/>
  <c r="L43" i="1"/>
  <c r="L35" i="1"/>
  <c r="L27" i="1"/>
  <c r="L19" i="1"/>
  <c r="L11" i="1"/>
  <c r="L3" i="1"/>
  <c r="L1130" i="1"/>
  <c r="L1122" i="1"/>
  <c r="L1114" i="1"/>
  <c r="L1106" i="1"/>
  <c r="L1098" i="1"/>
  <c r="L1090" i="1"/>
  <c r="L1082" i="1"/>
  <c r="L1074" i="1"/>
  <c r="L1066" i="1"/>
  <c r="L1058" i="1"/>
  <c r="L1050" i="1"/>
  <c r="L1042" i="1"/>
  <c r="L1034" i="1"/>
  <c r="L1026" i="1"/>
  <c r="L1018" i="1"/>
  <c r="L1010" i="1"/>
  <c r="L1002" i="1"/>
  <c r="L994" i="1"/>
  <c r="L986" i="1"/>
  <c r="L978" i="1"/>
  <c r="L970" i="1"/>
  <c r="L962" i="1"/>
  <c r="L954" i="1"/>
  <c r="L946" i="1"/>
  <c r="L938" i="1"/>
  <c r="L930" i="1"/>
  <c r="L922" i="1"/>
  <c r="L914" i="1"/>
  <c r="L906" i="1"/>
  <c r="L898" i="1"/>
  <c r="L890" i="1"/>
  <c r="L882" i="1"/>
  <c r="L874" i="1"/>
  <c r="L866" i="1"/>
  <c r="L858" i="1"/>
  <c r="L850" i="1"/>
  <c r="L842" i="1"/>
  <c r="L834" i="1"/>
  <c r="L826" i="1"/>
  <c r="L818" i="1"/>
  <c r="L810" i="1"/>
  <c r="L802" i="1"/>
  <c r="L794" i="1"/>
  <c r="L778" i="1"/>
  <c r="L770" i="1"/>
  <c r="L762" i="1"/>
  <c r="L754" i="1"/>
  <c r="L746" i="1"/>
  <c r="L738" i="1"/>
  <c r="L730" i="1"/>
  <c r="L722" i="1"/>
  <c r="L714" i="1"/>
  <c r="L706" i="1"/>
  <c r="L698" i="1"/>
  <c r="L690" i="1"/>
  <c r="L682" i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46" i="1"/>
  <c r="L538" i="1"/>
  <c r="L530" i="1"/>
  <c r="L522" i="1"/>
  <c r="L514" i="1"/>
  <c r="L506" i="1"/>
  <c r="L498" i="1"/>
  <c r="L490" i="1"/>
  <c r="L482" i="1"/>
  <c r="L474" i="1"/>
  <c r="L466" i="1"/>
  <c r="L458" i="1"/>
  <c r="L1145" i="1"/>
  <c r="L1137" i="1"/>
  <c r="L1129" i="1"/>
  <c r="L1121" i="1"/>
  <c r="L1113" i="1"/>
  <c r="L1105" i="1"/>
  <c r="L1097" i="1"/>
  <c r="L1089" i="1"/>
  <c r="L1081" i="1"/>
  <c r="L1073" i="1"/>
  <c r="L1065" i="1"/>
  <c r="L1057" i="1"/>
  <c r="L1049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L937" i="1"/>
  <c r="L929" i="1"/>
  <c r="L921" i="1"/>
  <c r="L913" i="1"/>
  <c r="L905" i="1"/>
  <c r="L897" i="1"/>
  <c r="L889" i="1"/>
  <c r="L881" i="1"/>
  <c r="L873" i="1"/>
  <c r="L865" i="1"/>
  <c r="L857" i="1"/>
  <c r="L849" i="1"/>
  <c r="L841" i="1"/>
  <c r="L833" i="1"/>
  <c r="L825" i="1"/>
  <c r="L817" i="1"/>
  <c r="L809" i="1"/>
  <c r="L801" i="1"/>
  <c r="L793" i="1"/>
  <c r="L785" i="1"/>
  <c r="L777" i="1"/>
  <c r="L769" i="1"/>
  <c r="L761" i="1"/>
  <c r="L753" i="1"/>
  <c r="L745" i="1"/>
  <c r="L737" i="1"/>
  <c r="L729" i="1"/>
  <c r="L721" i="1"/>
  <c r="L713" i="1"/>
  <c r="L705" i="1"/>
  <c r="L697" i="1"/>
  <c r="L689" i="1"/>
  <c r="L681" i="1"/>
  <c r="L673" i="1"/>
  <c r="L665" i="1"/>
  <c r="L657" i="1"/>
  <c r="L649" i="1"/>
  <c r="L641" i="1"/>
  <c r="L633" i="1"/>
  <c r="L625" i="1"/>
  <c r="L617" i="1"/>
  <c r="L609" i="1"/>
  <c r="L601" i="1"/>
  <c r="L593" i="1"/>
  <c r="L585" i="1"/>
  <c r="L577" i="1"/>
  <c r="L569" i="1"/>
  <c r="L561" i="1"/>
  <c r="L553" i="1"/>
  <c r="L545" i="1"/>
  <c r="L537" i="1"/>
  <c r="L529" i="1"/>
  <c r="L521" i="1"/>
  <c r="L513" i="1"/>
  <c r="L505" i="1"/>
  <c r="L497" i="1"/>
  <c r="L489" i="1"/>
  <c r="L1408" i="1"/>
  <c r="L1400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6" i="1"/>
  <c r="L928" i="1"/>
  <c r="L920" i="1"/>
  <c r="L912" i="1"/>
  <c r="L904" i="1"/>
  <c r="L896" i="1"/>
  <c r="L888" i="1"/>
  <c r="L880" i="1"/>
  <c r="L872" i="1"/>
  <c r="L864" i="1"/>
  <c r="L856" i="1"/>
  <c r="L848" i="1"/>
  <c r="L840" i="1"/>
  <c r="L832" i="1"/>
  <c r="L824" i="1"/>
  <c r="L816" i="1"/>
  <c r="L808" i="1"/>
  <c r="L800" i="1"/>
  <c r="L792" i="1"/>
  <c r="L784" i="1"/>
  <c r="L776" i="1"/>
  <c r="L768" i="1"/>
  <c r="L760" i="1"/>
  <c r="L752" i="1"/>
  <c r="L744" i="1"/>
  <c r="L736" i="1"/>
  <c r="L728" i="1"/>
  <c r="L720" i="1"/>
  <c r="L712" i="1"/>
  <c r="L704" i="1"/>
  <c r="L696" i="1"/>
  <c r="L688" i="1"/>
  <c r="L680" i="1"/>
  <c r="L672" i="1"/>
  <c r="L664" i="1"/>
  <c r="L656" i="1"/>
  <c r="L648" i="1"/>
  <c r="L640" i="1"/>
  <c r="L632" i="1"/>
  <c r="L624" i="1"/>
  <c r="L616" i="1"/>
  <c r="L608" i="1"/>
  <c r="L600" i="1"/>
  <c r="L592" i="1"/>
  <c r="L584" i="1"/>
  <c r="L576" i="1"/>
  <c r="L568" i="1"/>
  <c r="L560" i="1"/>
  <c r="L552" i="1"/>
  <c r="L544" i="1"/>
  <c r="L536" i="1"/>
  <c r="L528" i="1"/>
  <c r="L520" i="1"/>
  <c r="L512" i="1"/>
  <c r="L504" i="1"/>
  <c r="L496" i="1"/>
  <c r="L488" i="1"/>
  <c r="L1631" i="1"/>
  <c r="L1623" i="1"/>
  <c r="L1615" i="1"/>
  <c r="L1607" i="1"/>
  <c r="L1599" i="1"/>
  <c r="L1591" i="1"/>
  <c r="L1583" i="1"/>
  <c r="L1575" i="1"/>
  <c r="L1567" i="1"/>
  <c r="L1559" i="1"/>
  <c r="L1551" i="1"/>
  <c r="L1543" i="1"/>
  <c r="L1535" i="1"/>
  <c r="L1527" i="1"/>
  <c r="L1519" i="1"/>
  <c r="L1511" i="1"/>
  <c r="L1503" i="1"/>
  <c r="L1495" i="1"/>
  <c r="L1487" i="1"/>
  <c r="L1479" i="1"/>
  <c r="L1471" i="1"/>
  <c r="L1463" i="1"/>
  <c r="L1455" i="1"/>
  <c r="L1447" i="1"/>
  <c r="L1439" i="1"/>
  <c r="L1431" i="1"/>
  <c r="L1423" i="1"/>
  <c r="L1415" i="1"/>
  <c r="L1407" i="1"/>
  <c r="L1399" i="1"/>
  <c r="L1391" i="1"/>
  <c r="L1383" i="1"/>
  <c r="L1375" i="1"/>
  <c r="L1367" i="1"/>
  <c r="L1359" i="1"/>
  <c r="L1351" i="1"/>
  <c r="L1343" i="1"/>
  <c r="L1335" i="1"/>
  <c r="L1327" i="1"/>
  <c r="L1319" i="1"/>
  <c r="L1311" i="1"/>
  <c r="L1303" i="1"/>
  <c r="L1295" i="1"/>
  <c r="L1287" i="1"/>
  <c r="L1279" i="1"/>
  <c r="L1271" i="1"/>
  <c r="L1263" i="1"/>
  <c r="L1255" i="1"/>
  <c r="L1247" i="1"/>
  <c r="L1239" i="1"/>
  <c r="L1231" i="1"/>
  <c r="L1223" i="1"/>
  <c r="L1215" i="1"/>
  <c r="L1207" i="1"/>
  <c r="L1199" i="1"/>
  <c r="L1191" i="1"/>
  <c r="L1183" i="1"/>
  <c r="L1175" i="1"/>
  <c r="L1167" i="1"/>
  <c r="L1159" i="1"/>
  <c r="L1151" i="1"/>
  <c r="L1143" i="1"/>
  <c r="L1135" i="1"/>
  <c r="L1127" i="1"/>
  <c r="L1119" i="1"/>
  <c r="L1111" i="1"/>
  <c r="L1103" i="1"/>
  <c r="L1095" i="1"/>
  <c r="L1087" i="1"/>
  <c r="L1079" i="1"/>
  <c r="L1071" i="1"/>
  <c r="L1063" i="1"/>
  <c r="L1055" i="1"/>
  <c r="L1047" i="1"/>
  <c r="L1039" i="1"/>
  <c r="L1031" i="1"/>
  <c r="L1023" i="1"/>
  <c r="L1015" i="1"/>
  <c r="L1007" i="1"/>
  <c r="L999" i="1"/>
  <c r="L991" i="1"/>
  <c r="L983" i="1"/>
  <c r="L975" i="1"/>
  <c r="L967" i="1"/>
  <c r="L951" i="1"/>
  <c r="L943" i="1"/>
  <c r="L935" i="1"/>
  <c r="L927" i="1"/>
  <c r="L919" i="1"/>
  <c r="L911" i="1"/>
  <c r="L903" i="1"/>
  <c r="L895" i="1"/>
  <c r="L887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695" i="1"/>
  <c r="L1710" i="1"/>
  <c r="L1702" i="1"/>
  <c r="L1694" i="1"/>
  <c r="L1686" i="1"/>
  <c r="L1678" i="1"/>
  <c r="L1670" i="1"/>
  <c r="L1662" i="1"/>
  <c r="L1654" i="1"/>
  <c r="L1646" i="1"/>
  <c r="L1638" i="1"/>
  <c r="L1630" i="1"/>
  <c r="L1622" i="1"/>
  <c r="L1614" i="1"/>
  <c r="L1606" i="1"/>
  <c r="L1598" i="1"/>
  <c r="L1590" i="1"/>
  <c r="L1582" i="1"/>
  <c r="L1574" i="1"/>
  <c r="L1566" i="1"/>
  <c r="L1558" i="1"/>
  <c r="L1550" i="1"/>
  <c r="L1542" i="1"/>
  <c r="L1534" i="1"/>
  <c r="L1526" i="1"/>
  <c r="L1518" i="1"/>
  <c r="L1510" i="1"/>
  <c r="L1502" i="1"/>
  <c r="L1494" i="1"/>
  <c r="L1486" i="1"/>
  <c r="L1478" i="1"/>
  <c r="L1470" i="1"/>
  <c r="L1462" i="1"/>
  <c r="L1454" i="1"/>
  <c r="L1446" i="1"/>
  <c r="L1438" i="1"/>
  <c r="L1430" i="1"/>
  <c r="L1422" i="1"/>
  <c r="L1414" i="1"/>
  <c r="L1406" i="1"/>
  <c r="L1398" i="1"/>
  <c r="L1390" i="1"/>
  <c r="L1382" i="1"/>
  <c r="L1374" i="1"/>
  <c r="L1366" i="1"/>
  <c r="L1358" i="1"/>
  <c r="L1350" i="1"/>
  <c r="L1342" i="1"/>
  <c r="L1334" i="1"/>
  <c r="L1326" i="1"/>
  <c r="L1318" i="1"/>
  <c r="L1310" i="1"/>
  <c r="L1302" i="1"/>
  <c r="L1294" i="1"/>
  <c r="L1286" i="1"/>
  <c r="L1278" i="1"/>
  <c r="L1270" i="1"/>
  <c r="L1262" i="1"/>
  <c r="L1254" i="1"/>
  <c r="L1246" i="1"/>
  <c r="L1238" i="1"/>
  <c r="L1230" i="1"/>
  <c r="L1222" i="1"/>
  <c r="L1214" i="1"/>
  <c r="L1206" i="1"/>
  <c r="L1198" i="1"/>
  <c r="L1182" i="1"/>
  <c r="L1174" i="1"/>
  <c r="L1166" i="1"/>
  <c r="L1158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L934" i="1"/>
  <c r="L926" i="1"/>
  <c r="L918" i="1"/>
  <c r="L910" i="1"/>
  <c r="L902" i="1"/>
  <c r="L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0" i="1"/>
  <c r="L702" i="1"/>
  <c r="L694" i="1"/>
  <c r="L686" i="1"/>
  <c r="L678" i="1"/>
  <c r="L670" i="1"/>
  <c r="L662" i="1"/>
  <c r="L654" i="1"/>
  <c r="L646" i="1"/>
  <c r="L638" i="1"/>
  <c r="L630" i="1"/>
  <c r="L622" i="1"/>
  <c r="L614" i="1"/>
  <c r="L606" i="1"/>
  <c r="L598" i="1"/>
  <c r="L590" i="1"/>
  <c r="L582" i="1"/>
  <c r="L574" i="1"/>
  <c r="L566" i="1"/>
  <c r="L558" i="1"/>
  <c r="L550" i="1"/>
  <c r="L450" i="1"/>
  <c r="L442" i="1"/>
  <c r="L434" i="1"/>
  <c r="L426" i="1"/>
  <c r="L418" i="1"/>
  <c r="L410" i="1"/>
  <c r="L402" i="1"/>
  <c r="L394" i="1"/>
  <c r="L386" i="1"/>
  <c r="L378" i="1"/>
  <c r="L370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L18" i="1"/>
  <c r="L10" i="1"/>
  <c r="L481" i="1"/>
  <c r="L473" i="1"/>
  <c r="L465" i="1"/>
  <c r="L457" i="1"/>
  <c r="L449" i="1"/>
  <c r="L441" i="1"/>
  <c r="L433" i="1"/>
  <c r="L425" i="1"/>
  <c r="L417" i="1"/>
  <c r="L409" i="1"/>
  <c r="L401" i="1"/>
  <c r="L393" i="1"/>
  <c r="L385" i="1"/>
  <c r="L377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480" i="1"/>
  <c r="L472" i="1"/>
  <c r="L464" i="1"/>
  <c r="L456" i="1"/>
  <c r="L448" i="1"/>
  <c r="L440" i="1"/>
  <c r="L432" i="1"/>
  <c r="L424" i="1"/>
  <c r="L416" i="1"/>
  <c r="L408" i="1"/>
  <c r="L400" i="1"/>
  <c r="L392" i="1"/>
  <c r="L384" i="1"/>
  <c r="L376" i="1"/>
  <c r="L368" i="1"/>
  <c r="L360" i="1"/>
  <c r="L352" i="1"/>
  <c r="L344" i="1"/>
  <c r="L336" i="1"/>
  <c r="L328" i="1"/>
  <c r="L320" i="1"/>
  <c r="L312" i="1"/>
  <c r="L304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L160" i="1"/>
  <c r="L152" i="1"/>
  <c r="L144" i="1"/>
  <c r="L136" i="1"/>
  <c r="L783" i="1"/>
  <c r="L775" i="1"/>
  <c r="L767" i="1"/>
  <c r="L759" i="1"/>
  <c r="L751" i="1"/>
  <c r="L743" i="1"/>
  <c r="L735" i="1"/>
  <c r="L727" i="1"/>
  <c r="L719" i="1"/>
  <c r="L711" i="1"/>
  <c r="L703" i="1"/>
  <c r="L687" i="1"/>
  <c r="L679" i="1"/>
  <c r="L671" i="1"/>
  <c r="L663" i="1"/>
  <c r="L655" i="1"/>
  <c r="L647" i="1"/>
  <c r="L639" i="1"/>
  <c r="L631" i="1"/>
  <c r="L623" i="1"/>
  <c r="L615" i="1"/>
  <c r="L607" i="1"/>
  <c r="L599" i="1"/>
  <c r="L591" i="1"/>
  <c r="L583" i="1"/>
  <c r="L575" i="1"/>
  <c r="L567" i="1"/>
  <c r="L559" i="1"/>
  <c r="L551" i="1"/>
  <c r="L543" i="1"/>
  <c r="L535" i="1"/>
  <c r="L527" i="1"/>
  <c r="L519" i="1"/>
  <c r="L511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L589" i="1"/>
  <c r="L581" i="1"/>
  <c r="L573" i="1"/>
  <c r="L565" i="1"/>
  <c r="L557" i="1"/>
  <c r="L549" i="1"/>
  <c r="L541" i="1"/>
  <c r="L533" i="1"/>
  <c r="L525" i="1"/>
  <c r="L517" i="1"/>
  <c r="L509" i="1"/>
  <c r="L501" i="1"/>
  <c r="L493" i="1"/>
  <c r="L485" i="1"/>
  <c r="L477" i="1"/>
  <c r="L469" i="1"/>
  <c r="L461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57" i="1"/>
  <c r="L349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L5" i="1"/>
  <c r="L1276" i="1"/>
  <c r="L1268" i="1"/>
  <c r="L1260" i="1"/>
  <c r="L1252" i="1"/>
  <c r="L1244" i="1"/>
  <c r="L1236" i="1"/>
  <c r="L1228" i="1"/>
  <c r="L1220" i="1"/>
  <c r="L1212" i="1"/>
  <c r="L1204" i="1"/>
  <c r="L1196" i="1"/>
  <c r="L1188" i="1"/>
  <c r="L1180" i="1"/>
  <c r="L1172" i="1"/>
  <c r="L1164" i="1"/>
  <c r="L115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12" i="1"/>
  <c r="L996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L17" i="1"/>
  <c r="L9" i="1"/>
  <c r="L128" i="1"/>
  <c r="L120" i="1"/>
  <c r="L112" i="1"/>
  <c r="L104" i="1"/>
  <c r="L96" i="1"/>
  <c r="L88" i="1"/>
  <c r="L80" i="1"/>
  <c r="L72" i="1"/>
  <c r="L64" i="1"/>
  <c r="L56" i="1"/>
  <c r="L48" i="1"/>
  <c r="L40" i="1"/>
  <c r="L32" i="1"/>
  <c r="L24" i="1"/>
  <c r="L16" i="1"/>
  <c r="L8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L15" i="1"/>
  <c r="L7" i="1"/>
  <c r="F33" i="18"/>
  <c r="F37" i="18"/>
  <c r="F35" i="18"/>
  <c r="C59" i="21"/>
  <c r="E73" i="21"/>
  <c r="F73" i="21"/>
  <c r="G73" i="21"/>
  <c r="H73" i="21"/>
  <c r="I73" i="21"/>
  <c r="J73" i="21"/>
  <c r="K73" i="21"/>
  <c r="L73" i="21"/>
  <c r="D73" i="21"/>
  <c r="E70" i="21"/>
  <c r="F70" i="21"/>
  <c r="G70" i="21"/>
  <c r="H70" i="21"/>
  <c r="I70" i="21"/>
  <c r="J70" i="21"/>
  <c r="K70" i="21"/>
  <c r="L70" i="21"/>
  <c r="D70" i="21"/>
  <c r="E66" i="21"/>
  <c r="F66" i="21"/>
  <c r="G66" i="21"/>
  <c r="H66" i="21"/>
  <c r="I66" i="21"/>
  <c r="J66" i="21"/>
  <c r="K66" i="21"/>
  <c r="L66" i="21"/>
  <c r="D66" i="21"/>
  <c r="E64" i="21"/>
  <c r="F64" i="21"/>
  <c r="G64" i="21"/>
  <c r="H64" i="21"/>
  <c r="I64" i="21"/>
  <c r="J64" i="21"/>
  <c r="K64" i="21"/>
  <c r="L64" i="21"/>
  <c r="D64" i="21"/>
  <c r="L34" i="21"/>
  <c r="E62" i="21"/>
  <c r="F62" i="21"/>
  <c r="G62" i="21"/>
  <c r="H62" i="21"/>
  <c r="I62" i="21"/>
  <c r="J62" i="21"/>
  <c r="K62" i="21"/>
  <c r="L62" i="21"/>
  <c r="D62" i="21"/>
  <c r="E63" i="17"/>
  <c r="F63" i="17"/>
  <c r="G63" i="17"/>
  <c r="H63" i="17"/>
  <c r="I63" i="17"/>
  <c r="J63" i="17"/>
  <c r="K63" i="17"/>
  <c r="E60" i="17"/>
  <c r="F60" i="17"/>
  <c r="G60" i="17"/>
  <c r="H60" i="17"/>
  <c r="I60" i="17"/>
  <c r="J60" i="17"/>
  <c r="K60" i="17"/>
  <c r="D63" i="17"/>
  <c r="D60" i="17"/>
  <c r="E56" i="17"/>
  <c r="F56" i="17"/>
  <c r="G56" i="17"/>
  <c r="H56" i="17"/>
  <c r="I56" i="17"/>
  <c r="J56" i="17"/>
  <c r="K56" i="17"/>
  <c r="L56" i="17"/>
  <c r="D56" i="17"/>
  <c r="E54" i="17"/>
  <c r="F54" i="17"/>
  <c r="G54" i="17"/>
  <c r="H54" i="17"/>
  <c r="I54" i="17"/>
  <c r="J54" i="17"/>
  <c r="K54" i="17"/>
  <c r="L54" i="17"/>
  <c r="D54" i="17"/>
  <c r="E52" i="17"/>
  <c r="F52" i="17"/>
  <c r="G52" i="17"/>
  <c r="H52" i="17"/>
  <c r="I52" i="17"/>
  <c r="J52" i="17"/>
  <c r="K52" i="17"/>
  <c r="L52" i="17"/>
  <c r="D5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2" i="17"/>
  <c r="K2" i="21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2" i="17"/>
  <c r="I4" i="17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2" i="21"/>
  <c r="K56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2" i="21"/>
  <c r="I3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2" i="17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K34" i="21" s="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3" i="21"/>
  <c r="I2" i="21"/>
  <c r="B37" i="18" l="1"/>
  <c r="B35" i="18"/>
  <c r="B3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<sst xmlns="http://schemas.openxmlformats.org/spreadsheetml/2006/main" count="9921" uniqueCount="615">
  <si>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</si>
  <si>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</si>
  <si>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</si>
  <si>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</si>
  <si>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</si>
  <si>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</si>
  <si>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</si>
  <si>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</si>
  <si>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</si>
  <si>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</si>
  <si>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</si>
  <si>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</si>
  <si>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</si>
  <si>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</si>
  <si>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</si>
  <si>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</si>
  <si>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</si>
  <si>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</si>
  <si>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</si>
  <si>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</si>
  <si>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</si>
  <si>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</si>
  <si>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</si>
  <si>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</si>
  <si>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</si>
  <si>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</si>
  <si>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</si>
  <si>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</si>
  <si>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</si>
  <si>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</si>
  <si>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</si>
  <si>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</si>
  <si>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</si>
  <si>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</si>
  <si>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</si>
  <si>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</si>
  <si>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</si>
  <si>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</si>
  <si>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</si>
  <si>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</si>
  <si>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</si>
  <si>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</si>
  <si>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</si>
  <si>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</si>
  <si>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</si>
  <si>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</si>
  <si>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</si>
  <si>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</si>
  <si>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</si>
  <si>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</si>
  <si>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</si>
  <si>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</si>
  <si>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</si>
  <si>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</si>
  <si>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</si>
  <si>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</si>
  <si>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</si>
  <si>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</si>
  <si>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</si>
  <si>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</si>
  <si>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</si>
  <si>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</si>
  <si>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</si>
  <si>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</si>
  <si>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</si>
  <si>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</si>
  <si>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</si>
  <si>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</si>
  <si>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</si>
  <si>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</si>
  <si>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</si>
  <si>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</si>
  <si>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</si>
  <si>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</si>
  <si>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</si>
  <si>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</si>
  <si>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</si>
  <si>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</si>
  <si>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</si>
  <si>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</si>
  <si>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</si>
  <si>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</si>
  <si>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</si>
  <si>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</si>
  <si>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</si>
  <si>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</si>
  <si>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</si>
  <si>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</si>
  <si>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</si>
  <si>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</si>
  <si>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</si>
  <si>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</si>
  <si>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</si>
  <si>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</si>
  <si>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</si>
  <si>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</si>
  <si>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</si>
  <si>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</si>
  <si>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</si>
  <si>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</si>
  <si>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</si>
  <si>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</si>
  <si>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</si>
  <si>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</si>
  <si>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</si>
  <si>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</si>
  <si>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</si>
  <si>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</si>
  <si>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</si>
  <si>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</si>
  <si>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</si>
  <si>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</si>
  <si>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</si>
  <si>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</si>
  <si>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</si>
  <si>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</si>
  <si>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</si>
  <si>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</si>
  <si>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</si>
  <si>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</si>
  <si>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</si>
  <si>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</si>
  <si>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</si>
  <si>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</si>
  <si>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</si>
  <si>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</si>
  <si>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</si>
  <si>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</si>
  <si>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</si>
  <si>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</si>
  <si>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</si>
  <si>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</si>
  <si>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</si>
  <si>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</si>
  <si>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</si>
  <si>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</si>
  <si>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</si>
  <si>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</si>
  <si>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</si>
  <si>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</si>
  <si>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</si>
  <si>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</si>
  <si>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</si>
  <si>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</si>
  <si>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</si>
  <si>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</si>
  <si>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</si>
  <si>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</si>
  <si>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</si>
  <si>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</si>
  <si>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</si>
  <si>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</si>
  <si>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</si>
  <si>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</si>
  <si>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</si>
  <si>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</si>
  <si>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</si>
  <si>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</si>
  <si>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</si>
  <si>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</si>
  <si>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</si>
  <si>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</si>
  <si>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</si>
  <si>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</si>
  <si>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</si>
  <si>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</si>
  <si>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</si>
  <si>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</si>
  <si>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</si>
  <si>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</si>
  <si>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</si>
  <si>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</si>
  <si>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</si>
  <si>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</si>
  <si>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</si>
  <si>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</si>
  <si>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</si>
  <si>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</si>
  <si>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</si>
  <si>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</si>
  <si>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</si>
  <si>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</si>
  <si>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</si>
  <si>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</si>
  <si>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</si>
  <si>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</si>
  <si>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</si>
  <si>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</si>
  <si>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</si>
  <si>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</si>
  <si>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</si>
  <si>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</si>
  <si>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</si>
  <si>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</si>
  <si>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</si>
  <si>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</si>
  <si>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</si>
  <si>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</si>
  <si>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</si>
  <si>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</si>
  <si>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</si>
  <si>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</si>
  <si>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</si>
  <si>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</si>
  <si>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</si>
  <si>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</si>
  <si>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</si>
  <si>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</si>
  <si>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</si>
  <si>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</si>
  <si>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</si>
  <si>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</si>
  <si>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</si>
  <si>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</si>
  <si>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</si>
  <si>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</si>
  <si>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</si>
  <si>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</si>
  <si>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</si>
  <si>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</si>
  <si>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</si>
  <si>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</si>
  <si>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</si>
  <si>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</si>
  <si>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</si>
  <si>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</si>
  <si>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</si>
  <si>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</si>
  <si>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</si>
  <si>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</si>
  <si>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</si>
  <si>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</si>
  <si>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</si>
  <si>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</si>
  <si>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</si>
  <si>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</si>
  <si>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</si>
  <si>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</si>
  <si>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</si>
  <si>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</si>
  <si>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</si>
  <si>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</si>
  <si>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</si>
  <si>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</si>
  <si>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</si>
  <si>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</si>
  <si>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</si>
  <si>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</si>
  <si>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</si>
  <si>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</si>
  <si>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</si>
  <si>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</si>
  <si>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</si>
  <si>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</si>
  <si>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</si>
  <si>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</si>
  <si>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</si>
  <si>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</si>
  <si>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</si>
  <si>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</si>
  <si>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</si>
  <si>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</si>
  <si>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</si>
  <si>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</si>
  <si>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</si>
  <si>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</si>
  <si>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</si>
  <si>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</si>
  <si>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</si>
  <si>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</si>
  <si>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</si>
  <si>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</si>
  <si>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</si>
  <si>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</si>
  <si>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</si>
  <si>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</si>
  <si>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</si>
  <si>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</si>
  <si>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</si>
  <si>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</si>
  <si>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</si>
  <si>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</si>
  <si>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</si>
  <si>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</si>
  <si>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</si>
  <si>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</si>
  <si>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</si>
  <si>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</si>
  <si>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</si>
  <si>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</si>
  <si>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</si>
  <si>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</si>
  <si>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</si>
  <si>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</si>
  <si>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</si>
  <si>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</si>
  <si>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</si>
  <si>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</si>
  <si>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</si>
  <si>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</si>
  <si>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</si>
  <si>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</si>
  <si>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</si>
  <si>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</si>
  <si>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</si>
  <si>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</si>
  <si>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</si>
  <si>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</si>
  <si>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</si>
  <si>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</si>
  <si>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</si>
  <si>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</si>
  <si>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</si>
  <si>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</si>
  <si>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</si>
  <si>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</si>
  <si>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</si>
  <si>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</si>
  <si>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</si>
  <si>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</si>
  <si>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</si>
  <si>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</si>
  <si>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</si>
  <si>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</si>
  <si>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</si>
  <si>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</si>
  <si>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</si>
  <si>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</si>
  <si>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</si>
  <si>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</si>
  <si>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</si>
  <si>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</si>
  <si>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</si>
  <si>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</si>
  <si>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</si>
  <si>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</si>
  <si>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</si>
  <si>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</si>
  <si>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</si>
  <si>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</si>
  <si>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</si>
  <si>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</si>
  <si>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</si>
  <si>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</si>
  <si>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</si>
  <si>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</si>
  <si>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</si>
  <si>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</si>
  <si>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</si>
  <si>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</si>
  <si>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</si>
  <si>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</si>
  <si>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</si>
  <si>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</si>
  <si>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</si>
  <si>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</si>
  <si>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</si>
  <si>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</si>
  <si>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</si>
  <si>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</si>
  <si>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</si>
  <si>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</si>
  <si>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</si>
  <si>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</si>
  <si>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</si>
  <si>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</si>
  <si>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</si>
  <si>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</si>
  <si>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</si>
  <si>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</si>
  <si>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</si>
  <si>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</si>
  <si>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</si>
  <si>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</si>
  <si>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</si>
  <si>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</si>
  <si>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</si>
  <si>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</si>
  <si>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</si>
  <si>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</si>
  <si>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</si>
  <si>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</si>
  <si>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</si>
  <si>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</si>
  <si>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</si>
  <si>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</si>
  <si>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</si>
  <si>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</si>
  <si>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</si>
  <si>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</si>
  <si>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</si>
  <si>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</si>
  <si>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</si>
  <si>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</si>
  <si>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</si>
  <si>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</si>
  <si>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</si>
  <si>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</si>
  <si>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</si>
  <si>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</si>
  <si>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</si>
  <si>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</si>
  <si>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</si>
  <si>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</si>
  <si>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</si>
  <si>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</si>
  <si>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</si>
  <si>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</si>
  <si>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</si>
  <si>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</si>
  <si>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</si>
  <si>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</si>
  <si>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</si>
  <si>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</si>
  <si>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</si>
  <si>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</si>
  <si>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</si>
  <si>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</si>
  <si>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</si>
  <si>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</si>
  <si>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</si>
  <si>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</si>
  <si>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</si>
  <si>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</si>
  <si>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</si>
  <si>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</si>
  <si>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</si>
  <si>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</si>
  <si>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</si>
  <si>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</si>
  <si>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</si>
  <si>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</si>
  <si>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</si>
  <si>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</si>
  <si>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</si>
  <si>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</si>
  <si>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</si>
  <si>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</si>
  <si>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</si>
  <si>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</si>
  <si>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</si>
  <si>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</si>
  <si>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</si>
  <si>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</si>
  <si>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</si>
  <si>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</si>
  <si>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</si>
  <si>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</si>
  <si>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</si>
  <si>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</si>
  <si>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</si>
  <si>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</si>
  <si>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</si>
  <si>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</si>
  <si>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</si>
  <si>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</si>
  <si>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</si>
  <si>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</si>
  <si>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</si>
  <si>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</si>
  <si>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</si>
  <si>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</si>
  <si>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</si>
  <si>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</si>
  <si>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</si>
  <si>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</si>
  <si>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</si>
  <si>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</si>
  <si>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</si>
  <si>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</si>
  <si>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</si>
  <si>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</si>
  <si>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</si>
  <si>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</si>
  <si>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</si>
  <si>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</si>
  <si>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</si>
  <si>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</si>
  <si>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</si>
  <si>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</si>
  <si>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</si>
  <si>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</si>
  <si>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</si>
  <si>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</si>
  <si>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</si>
  <si>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</si>
  <si>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</si>
  <si>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</si>
  <si>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</si>
  <si>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</si>
  <si>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</si>
  <si>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</si>
  <si>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</si>
  <si>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</si>
  <si>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</si>
  <si>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</si>
  <si>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</si>
  <si>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</si>
  <si>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</si>
  <si>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</si>
  <si>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</si>
  <si>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</si>
  <si>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</si>
  <si>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</si>
  <si>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</si>
  <si>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</si>
  <si>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</si>
  <si>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</si>
  <si>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</si>
  <si>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</si>
  <si>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</si>
  <si>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</si>
  <si>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</si>
  <si>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</si>
  <si>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</si>
  <si>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</si>
  <si>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</si>
  <si>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</si>
  <si>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</si>
  <si>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</si>
  <si>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</si>
  <si>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</si>
  <si>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</si>
  <si>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</si>
  <si>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</si>
  <si>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</si>
  <si>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</si>
  <si>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</si>
  <si>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</si>
  <si>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</si>
  <si>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</si>
  <si>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</si>
  <si>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</si>
  <si>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</si>
  <si>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</si>
  <si>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</si>
  <si>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</si>
  <si>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</si>
  <si>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</si>
  <si>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</si>
  <si>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</si>
  <si>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</si>
  <si>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</si>
  <si>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</si>
  <si>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</si>
  <si>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</si>
  <si>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</si>
  <si>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</si>
  <si>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</si>
  <si>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</si>
  <si>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</si>
  <si>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</si>
  <si>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</si>
  <si>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</si>
  <si>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</si>
  <si>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</si>
  <si>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</si>
  <si>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</si>
  <si>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</si>
  <si>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</si>
  <si>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</si>
  <si>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</si>
  <si>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</si>
  <si>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</si>
  <si>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</si>
  <si>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</si>
  <si>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</si>
  <si>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</si>
  <si>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</si>
  <si>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</si>
  <si>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</si>
  <si>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</si>
  <si>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</si>
  <si>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</si>
  <si>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</si>
  <si>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</si>
  <si>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Operating Expenses</t>
  </si>
  <si>
    <t>Row Labels</t>
  </si>
  <si>
    <t>Grand Total</t>
  </si>
  <si>
    <t>Median</t>
  </si>
  <si>
    <t>Gross Profit</t>
  </si>
  <si>
    <t>Operating Profit</t>
  </si>
  <si>
    <t>Gross Margin</t>
  </si>
  <si>
    <t>Average</t>
  </si>
  <si>
    <t>Max</t>
  </si>
  <si>
    <t>Min</t>
  </si>
  <si>
    <t>Standard Deviation</t>
  </si>
  <si>
    <t>Companies</t>
  </si>
  <si>
    <t>Gross Profit Report (measure of central)</t>
  </si>
  <si>
    <t>Sum of Gross Profit</t>
  </si>
  <si>
    <t>HealthCare</t>
  </si>
  <si>
    <t>Technology</t>
  </si>
  <si>
    <t>Gross Profit By Sub Sector in Year 4</t>
  </si>
  <si>
    <t>Total Gross Profit of Sub Sectors</t>
  </si>
  <si>
    <t>Healthcare</t>
  </si>
  <si>
    <t>Income Statement</t>
  </si>
  <si>
    <t>Revenue</t>
  </si>
  <si>
    <t>COGS</t>
  </si>
  <si>
    <t>Sale, General, And Admin</t>
  </si>
  <si>
    <t>Other Operating Items</t>
  </si>
  <si>
    <t>Research &amp; Development</t>
  </si>
  <si>
    <t>Historical</t>
  </si>
  <si>
    <t>Operating Income / EBIT</t>
  </si>
  <si>
    <t>IT list</t>
  </si>
  <si>
    <t>Year 5</t>
  </si>
  <si>
    <t>Year 6</t>
  </si>
  <si>
    <t>Scenario</t>
  </si>
  <si>
    <t>Strong case</t>
  </si>
  <si>
    <t>Base case</t>
  </si>
  <si>
    <t>Weak case</t>
  </si>
  <si>
    <t>Operating Statistics</t>
  </si>
  <si>
    <t>Operating Margin</t>
  </si>
  <si>
    <t>Forcast</t>
  </si>
  <si>
    <t>Revenue Growth %</t>
  </si>
  <si>
    <t>Task 1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</si>
</sst>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FF"/>
      <name val="Georgia"/>
      <family val="1"/>
    </font>
    <font>
      <sz val="36"/>
      <color theme="1"/>
      <name val="Calibri (Body)"/>
    </font>
    <font>
      <sz val="18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b/>
      <sz val="22"/>
      <color theme="1"/>
      <name val="Calibri"/>
      <family val="2"/>
      <scheme val="minor"/>
    </font>
    <font>
      <b/>
      <sz val="2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2"/>
      <color theme="4" tint="-0.249977111117893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203764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8"/>
      <color theme="4" tint="-0.499984740745262"/>
      <name val="Calibri Light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7A29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/>
    <xf numFmtId="44" fontId="0" fillId="0" borderId="0" xfId="42" applyFont="1"/>
    <xf numFmtId="0" fontId="0" fillId="0" borderId="10" xfId="0" applyBorder="1"/>
    <xf numFmtId="0" fontId="16" fillId="0" borderId="10" xfId="0" applyFont="1" applyBorder="1"/>
    <xf numFmtId="0" fontId="0" fillId="0" borderId="0" xfId="0" applyFill="1" applyBorder="1"/>
    <xf numFmtId="0" fontId="0" fillId="0" borderId="0" xfId="0" applyFont="1"/>
    <xf numFmtId="165" fontId="0" fillId="0" borderId="0" xfId="42" applyNumberFormat="1" applyFont="1"/>
    <xf numFmtId="9" fontId="0" fillId="0" borderId="0" xfId="43" applyFont="1"/>
    <xf numFmtId="0" fontId="19" fillId="0" borderId="10" xfId="0" applyFont="1" applyBorder="1"/>
    <xf numFmtId="0" fontId="21" fillId="0" borderId="0" xfId="0" applyFont="1"/>
    <xf numFmtId="0" fontId="21" fillId="0" borderId="10" xfId="0" applyFont="1" applyBorder="1"/>
    <xf numFmtId="0" fontId="21" fillId="0" borderId="0" xfId="0" applyFont="1" applyFill="1" applyBorder="1"/>
    <xf numFmtId="0" fontId="20" fillId="0" borderId="10" xfId="0" applyNumberFormat="1" applyFont="1" applyBorder="1"/>
    <xf numFmtId="0" fontId="0" fillId="0" borderId="11" xfId="0" applyBorder="1"/>
    <xf numFmtId="0" fontId="0" fillId="0" borderId="0" xfId="0" applyBorder="1"/>
    <xf numFmtId="0" fontId="23" fillId="0" borderId="0" xfId="0" applyFont="1" applyBorder="1"/>
    <xf numFmtId="0" fontId="0" fillId="0" borderId="0" xfId="0" applyFont="1" applyBorder="1"/>
    <xf numFmtId="0" fontId="25" fillId="0" borderId="10" xfId="1" applyFont="1" applyBorder="1"/>
    <xf numFmtId="0" fontId="25" fillId="0" borderId="0" xfId="1" applyFont="1" applyBorder="1"/>
    <xf numFmtId="0" fontId="16" fillId="0" borderId="0" xfId="0" applyFont="1" applyFill="1" applyBorder="1"/>
    <xf numFmtId="0" fontId="26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 indent="1"/>
    </xf>
    <xf numFmtId="0" fontId="27" fillId="0" borderId="0" xfId="0" applyFont="1"/>
    <xf numFmtId="0" fontId="30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15" xfId="1" applyBorder="1" applyAlignment="1">
      <alignment horizontal="left"/>
    </xf>
    <xf numFmtId="165" fontId="2" fillId="0" borderId="16" xfId="1" applyNumberFormat="1" applyBorder="1"/>
    <xf numFmtId="165" fontId="2" fillId="0" borderId="18" xfId="1" applyNumberFormat="1" applyBorder="1"/>
    <xf numFmtId="0" fontId="28" fillId="0" borderId="14" xfId="1" applyFont="1" applyBorder="1"/>
    <xf numFmtId="0" fontId="29" fillId="0" borderId="15" xfId="1" applyFont="1" applyBorder="1"/>
    <xf numFmtId="0" fontId="0" fillId="0" borderId="16" xfId="0" applyBorder="1"/>
    <xf numFmtId="0" fontId="2" fillId="0" borderId="17" xfId="1" applyBorder="1" applyAlignment="1">
      <alignment horizontal="left"/>
    </xf>
    <xf numFmtId="0" fontId="16" fillId="0" borderId="16" xfId="0" applyFont="1" applyBorder="1"/>
    <xf numFmtId="0" fontId="29" fillId="0" borderId="17" xfId="1" applyFont="1" applyBorder="1" applyAlignment="1">
      <alignment horizontal="left"/>
    </xf>
    <xf numFmtId="165" fontId="16" fillId="0" borderId="18" xfId="0" applyNumberFormat="1" applyFont="1" applyBorder="1"/>
    <xf numFmtId="0" fontId="31" fillId="0" borderId="12" xfId="1" applyFont="1" applyBorder="1"/>
    <xf numFmtId="0" fontId="25" fillId="0" borderId="17" xfId="1" applyFont="1" applyBorder="1" applyAlignment="1">
      <alignment horizontal="left"/>
    </xf>
    <xf numFmtId="165" fontId="25" fillId="0" borderId="18" xfId="1" applyNumberFormat="1" applyFont="1" applyBorder="1"/>
    <xf numFmtId="165" fontId="25" fillId="0" borderId="18" xfId="0" applyNumberFormat="1" applyFont="1" applyBorder="1"/>
    <xf numFmtId="0" fontId="32" fillId="0" borderId="0" xfId="1" applyFont="1" applyBorder="1"/>
    <xf numFmtId="0" fontId="25" fillId="0" borderId="15" xfId="1" applyFont="1" applyBorder="1"/>
    <xf numFmtId="165" fontId="25" fillId="0" borderId="16" xfId="1" applyNumberFormat="1" applyFont="1" applyBorder="1"/>
    <xf numFmtId="0" fontId="25" fillId="0" borderId="17" xfId="1" applyFont="1" applyBorder="1"/>
    <xf numFmtId="165" fontId="25" fillId="0" borderId="0" xfId="42" applyNumberFormat="1" applyFont="1" applyBorder="1"/>
    <xf numFmtId="0" fontId="25" fillId="0" borderId="0" xfId="0" applyFont="1" applyBorder="1"/>
    <xf numFmtId="165" fontId="25" fillId="0" borderId="10" xfId="42" applyNumberFormat="1" applyFont="1" applyBorder="1"/>
    <xf numFmtId="0" fontId="25" fillId="0" borderId="10" xfId="0" applyFont="1" applyBorder="1"/>
    <xf numFmtId="0" fontId="32" fillId="0" borderId="15" xfId="0" applyFont="1" applyBorder="1"/>
    <xf numFmtId="165" fontId="32" fillId="0" borderId="0" xfId="0" applyNumberFormat="1" applyFont="1" applyBorder="1"/>
    <xf numFmtId="0" fontId="32" fillId="0" borderId="0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left" indent="1"/>
    </xf>
    <xf numFmtId="165" fontId="1" fillId="0" borderId="0" xfId="42" applyNumberFormat="1" applyFont="1"/>
    <xf numFmtId="0" fontId="34" fillId="0" borderId="0" xfId="0" applyFont="1"/>
    <xf numFmtId="0" fontId="35" fillId="0" borderId="10" xfId="0" applyFont="1" applyBorder="1"/>
    <xf numFmtId="0" fontId="36" fillId="0" borderId="10" xfId="0" applyFont="1" applyBorder="1"/>
    <xf numFmtId="0" fontId="35" fillId="0" borderId="0" xfId="0" applyFont="1"/>
    <xf numFmtId="14" fontId="35" fillId="0" borderId="0" xfId="0" applyNumberFormat="1" applyFont="1"/>
    <xf numFmtId="6" fontId="35" fillId="0" borderId="0" xfId="0" applyNumberFormat="1" applyFont="1"/>
    <xf numFmtId="9" fontId="35" fillId="0" borderId="0" xfId="0" applyNumberFormat="1" applyFont="1"/>
    <xf numFmtId="165" fontId="37" fillId="0" borderId="0" xfId="42" applyNumberFormat="1" applyFont="1"/>
    <xf numFmtId="0" fontId="16" fillId="34" borderId="0" xfId="0" applyFont="1" applyFill="1"/>
    <xf numFmtId="0" fontId="0" fillId="34" borderId="0" xfId="0" applyFill="1"/>
    <xf numFmtId="165" fontId="0" fillId="34" borderId="0" xfId="42" applyNumberFormat="1" applyFont="1" applyFill="1"/>
    <xf numFmtId="0" fontId="0" fillId="35" borderId="0" xfId="0" applyFont="1" applyFill="1"/>
    <xf numFmtId="0" fontId="38" fillId="0" borderId="10" xfId="0" applyFont="1" applyBorder="1"/>
    <xf numFmtId="0" fontId="25" fillId="0" borderId="0" xfId="0" applyFont="1" applyFill="1" applyBorder="1"/>
    <xf numFmtId="0" fontId="0" fillId="36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16" xfId="42" applyNumberFormat="1" applyFont="1" applyBorder="1"/>
    <xf numFmtId="165" fontId="37" fillId="0" borderId="16" xfId="42" applyNumberFormat="1" applyFont="1" applyBorder="1"/>
    <xf numFmtId="165" fontId="1" fillId="0" borderId="16" xfId="42" applyNumberFormat="1" applyFont="1" applyBorder="1"/>
    <xf numFmtId="165" fontId="0" fillId="34" borderId="16" xfId="42" applyNumberFormat="1" applyFont="1" applyFill="1" applyBorder="1"/>
    <xf numFmtId="165" fontId="0" fillId="0" borderId="14" xfId="42" applyNumberFormat="1" applyFont="1" applyBorder="1"/>
    <xf numFmtId="165" fontId="0" fillId="0" borderId="23" xfId="42" applyNumberFormat="1" applyFont="1" applyBorder="1"/>
    <xf numFmtId="165" fontId="0" fillId="0" borderId="24" xfId="42" applyNumberFormat="1" applyFont="1" applyBorder="1"/>
    <xf numFmtId="165" fontId="37" fillId="0" borderId="24" xfId="42" applyNumberFormat="1" applyFont="1" applyBorder="1"/>
    <xf numFmtId="165" fontId="1" fillId="0" borderId="24" xfId="42" applyNumberFormat="1" applyFont="1" applyBorder="1"/>
    <xf numFmtId="165" fontId="0" fillId="34" borderId="24" xfId="42" applyNumberFormat="1" applyFont="1" applyFill="1" applyBorder="1"/>
    <xf numFmtId="0" fontId="33" fillId="0" borderId="0" xfId="0" applyFont="1"/>
    <xf numFmtId="6" fontId="33" fillId="0" borderId="0" xfId="0" applyNumberFormat="1" applyFont="1"/>
    <xf numFmtId="0" fontId="32" fillId="0" borderId="10" xfId="0" applyFont="1" applyBorder="1"/>
    <xf numFmtId="2" fontId="33" fillId="0" borderId="0" xfId="43" applyNumberFormat="1" applyFont="1"/>
    <xf numFmtId="2" fontId="0" fillId="0" borderId="16" xfId="0" applyNumberFormat="1" applyBorder="1"/>
    <xf numFmtId="0" fontId="0" fillId="0" borderId="26" xfId="0" applyBorder="1"/>
    <xf numFmtId="0" fontId="0" fillId="37" borderId="27" xfId="0" applyFill="1" applyBorder="1"/>
    <xf numFmtId="0" fontId="16" fillId="33" borderId="0" xfId="0" applyFont="1" applyFill="1" applyAlignment="1"/>
    <xf numFmtId="0" fontId="16" fillId="0" borderId="0" xfId="0" applyFont="1" applyFill="1" applyAlignment="1"/>
    <xf numFmtId="0" fontId="0" fillId="0" borderId="0" xfId="0" applyFill="1"/>
    <xf numFmtId="0" fontId="0" fillId="36" borderId="10" xfId="0" applyFill="1" applyBorder="1" applyAlignment="1">
      <alignment horizontal="center"/>
    </xf>
    <xf numFmtId="10" fontId="0" fillId="0" borderId="21" xfId="43" applyNumberFormat="1" applyFont="1" applyBorder="1"/>
    <xf numFmtId="10" fontId="0" fillId="0" borderId="25" xfId="43" applyNumberFormat="1" applyFont="1" applyBorder="1"/>
    <xf numFmtId="0" fontId="0" fillId="0" borderId="0" xfId="43" applyNumberFormat="1" applyFont="1"/>
    <xf numFmtId="0" fontId="0" fillId="38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colors>
    <mruColors>
      <color rgb="FF05A39E"/>
      <color rgb="FFFF644D"/>
      <color rgb="FF67A2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edited - final.xlsx]Pivot Table for HC!PivotTable15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Sub Sectors For Healthcare in Year 4</a:t>
            </a:r>
          </a:p>
        </c:rich>
      </c:tx>
      <c:layout>
        <c:manualLayout>
          <c:xMode val="edge"/>
          <c:yMode val="edge"/>
          <c:x val="0.33882625036137615"/>
          <c:y val="3.0584772803877471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for HC'!$B$3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for HC'!$A$4:$A$13</c:f>
              <c:strCache>
                <c:ptCount val="9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Health Care Technology</c:v>
                </c:pt>
                <c:pt idx="6">
                  <c:v>Life Sciences Tools &amp; Services</c:v>
                </c:pt>
                <c:pt idx="7">
                  <c:v>Managed Health Care</c:v>
                </c:pt>
                <c:pt idx="8">
                  <c:v>Pharmaceuticals</c:v>
                </c:pt>
              </c:strCache>
            </c:strRef>
          </c:cat>
          <c:val>
            <c:numRef>
              <c:f>'Pivot Table for HC'!$B$4:$B$13</c:f>
              <c:numCache>
                <c:formatCode>_("$"* #,##0.00_);_("$"* \(#,##0.00\);_("$"* "-"??_);_(@_)</c:formatCode>
                <c:ptCount val="9"/>
                <c:pt idx="0">
                  <c:v>76517857000</c:v>
                </c:pt>
                <c:pt idx="1">
                  <c:v>39094525000</c:v>
                </c:pt>
                <c:pt idx="2">
                  <c:v>57495370000</c:v>
                </c:pt>
                <c:pt idx="3">
                  <c:v>42736303000</c:v>
                </c:pt>
                <c:pt idx="4">
                  <c:v>4013027000</c:v>
                </c:pt>
                <c:pt idx="5">
                  <c:v>4017357000</c:v>
                </c:pt>
                <c:pt idx="6">
                  <c:v>3102035000</c:v>
                </c:pt>
                <c:pt idx="7">
                  <c:v>115317600000</c:v>
                </c:pt>
                <c:pt idx="8">
                  <c:v>100269500000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F9-E44B-ADA7-DF566A28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5998543"/>
        <c:axId val="104028048"/>
      </c:barChart>
      <c:catAx>
        <c:axId val="181599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</a:t>
                </a:r>
                <a:r>
                  <a:rPr lang="en-US" baseline="0"/>
                  <a:t>Care Sub Sectors</a:t>
                </a:r>
              </a:p>
            </c:rich>
          </c:tx>
          <c:layout>
            <c:manualLayout>
              <c:xMode val="edge"/>
              <c:yMode val="edge"/>
              <c:x val="0.40513229023864977"/>
              <c:y val="0.9394313026545831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8048"/>
        <c:crosses val="autoZero"/>
        <c:auto val="1"/>
        <c:lblAlgn val="ctr"/>
        <c:lblOffset val="100"/>
        <c:noMultiLvlLbl val="0"/>
      </c:catAx>
      <c:valAx>
        <c:axId val="1040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985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edited - final.xlsx]IT Pivot Table!PivotTable14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1" baseline="0">
                <a:effectLst/>
              </a:rPr>
              <a:t>Gross Profit Sub Sector for Technology in Year 4</a:t>
            </a:r>
            <a:r>
              <a:rPr lang="en-US" sz="1800" b="0" i="0" baseline="0">
                <a:effectLst/>
              </a:rPr>
              <a:t>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 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'IT Pivot Table'!$A$4:$A$19</c:f>
              <c:strCache>
                <c:ptCount val="15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Telecommunications Equipment</c:v>
                </c:pt>
              </c:strCache>
            </c:strRef>
          </c:cat>
          <c:val>
            <c:numRef>
              <c:f>'IT Pivot Table'!$B$4:$B$19</c:f>
              <c:numCache>
                <c:formatCode>_("$"* #,##0.00_);_("$"* \(#,##0.00\);_("$"* "-"??_);_(@_)</c:formatCode>
                <c:ptCount val="15"/>
                <c:pt idx="0">
                  <c:v>11428922000</c:v>
                </c:pt>
                <c:pt idx="1">
                  <c:v>93261000000</c:v>
                </c:pt>
                <c:pt idx="2">
                  <c:v>6050000000</c:v>
                </c:pt>
                <c:pt idx="3">
                  <c:v>3707557000</c:v>
                </c:pt>
                <c:pt idx="4">
                  <c:v>5525500000</c:v>
                </c:pt>
                <c:pt idx="5">
                  <c:v>753561000</c:v>
                </c:pt>
                <c:pt idx="6">
                  <c:v>4033000000</c:v>
                </c:pt>
                <c:pt idx="7">
                  <c:v>6121000000</c:v>
                </c:pt>
                <c:pt idx="8">
                  <c:v>74670779000</c:v>
                </c:pt>
                <c:pt idx="9">
                  <c:v>50922800000</c:v>
                </c:pt>
                <c:pt idx="10">
                  <c:v>35696429000</c:v>
                </c:pt>
                <c:pt idx="11">
                  <c:v>8951024000</c:v>
                </c:pt>
                <c:pt idx="12">
                  <c:v>71511213000</c:v>
                </c:pt>
                <c:pt idx="13">
                  <c:v>54282601000</c:v>
                </c:pt>
                <c:pt idx="14">
                  <c:v>2335000000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F-6D4C-90C8-6C6EEAD43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76960"/>
        <c:axId val="77707392"/>
      </c:barChart>
      <c:catAx>
        <c:axId val="7937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Technology Sub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07392"/>
        <c:crosses val="autoZero"/>
        <c:auto val="1"/>
        <c:lblAlgn val="ctr"/>
        <c:lblOffset val="100"/>
        <c:noMultiLvlLbl val="0"/>
      </c:catAx>
      <c:valAx>
        <c:axId val="77707392"/>
        <c:scaling>
          <c:orientation val="minMax"/>
          <c:max val="14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76960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Profit Sub Sectors For Healthcare in Year 4</a:t>
            </a:r>
          </a:p>
        </c:rich>
      </c:tx>
      <c:layout>
        <c:manualLayout>
          <c:xMode val="edge"/>
          <c:yMode val="edge"/>
          <c:x val="0.33882625036137615"/>
          <c:y val="3.0584772803877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summary statistics'!$E$10</c:f>
              <c:strCache>
                <c:ptCount val="1"/>
                <c:pt idx="0">
                  <c:v>Gross Profit By Sub Sector in Year 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1 summary statistics'!$A$11:$A$19</c:f>
              <c:strCache>
                <c:ptCount val="9"/>
                <c:pt idx="0">
                  <c:v>Biotechnology</c:v>
                </c:pt>
                <c:pt idx="1">
                  <c:v>Health Care Distributors</c:v>
                </c:pt>
                <c:pt idx="2">
                  <c:v>Health Care Equipment</c:v>
                </c:pt>
                <c:pt idx="3">
                  <c:v>Health Care Facilities</c:v>
                </c:pt>
                <c:pt idx="4">
                  <c:v>Health Care Supplies</c:v>
                </c:pt>
                <c:pt idx="5">
                  <c:v>Health Care Technology</c:v>
                </c:pt>
                <c:pt idx="6">
                  <c:v>Life Sciences Tools &amp; Services</c:v>
                </c:pt>
                <c:pt idx="7">
                  <c:v>Managed Health Care</c:v>
                </c:pt>
                <c:pt idx="8">
                  <c:v>Pharmaceuticals</c:v>
                </c:pt>
              </c:strCache>
            </c:strRef>
          </c:cat>
          <c:val>
            <c:numRef>
              <c:f>'Task 1 summary statistics'!$B$11:$B$19</c:f>
              <c:numCache>
                <c:formatCode>_("$"* #,##0_);_("$"* \(#,##0\);_("$"* "-"??_);_(@_)</c:formatCode>
                <c:ptCount val="9"/>
                <c:pt idx="0">
                  <c:v>76517857000</c:v>
                </c:pt>
                <c:pt idx="1">
                  <c:v>39094525000</c:v>
                </c:pt>
                <c:pt idx="2">
                  <c:v>57495370000</c:v>
                </c:pt>
                <c:pt idx="3">
                  <c:v>42736303000</c:v>
                </c:pt>
                <c:pt idx="4">
                  <c:v>4013027000</c:v>
                </c:pt>
                <c:pt idx="5">
                  <c:v>4017357000</c:v>
                </c:pt>
                <c:pt idx="6">
                  <c:v>3102035000</c:v>
                </c:pt>
                <c:pt idx="7">
                  <c:v>115317600000</c:v>
                </c:pt>
                <c:pt idx="8">
                  <c:v>100269500000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5-A941-8CE5-36E91C509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5998543"/>
        <c:axId val="104028048"/>
      </c:barChart>
      <c:catAx>
        <c:axId val="1815998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Health</a:t>
                </a:r>
                <a:r>
                  <a:rPr lang="en-US" baseline="0"/>
                  <a:t>Care Sub Sectors</a:t>
                </a:r>
              </a:p>
            </c:rich>
          </c:tx>
          <c:layout>
            <c:manualLayout>
              <c:xMode val="edge"/>
              <c:yMode val="edge"/>
              <c:x val="0.40513229023864977"/>
              <c:y val="0.93943130265458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28048"/>
        <c:crosses val="autoZero"/>
        <c:auto val="1"/>
        <c:lblAlgn val="ctr"/>
        <c:lblOffset val="100"/>
        <c:noMultiLvlLbl val="0"/>
      </c:catAx>
      <c:valAx>
        <c:axId val="1040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99854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Gross Profit Sub Sector for Technology in Year 4</a:t>
            </a:r>
            <a:r>
              <a:rPr lang="en-US" sz="1400" b="0" i="0" u="none" strike="noStrike" baseline="0">
                <a:effectLst/>
              </a:rPr>
              <a:t> </a:t>
            </a:r>
            <a:endParaRPr lang="en-US"/>
          </a:p>
        </c:rich>
      </c:tx>
      <c:layout>
        <c:manualLayout>
          <c:xMode val="edge"/>
          <c:yMode val="edge"/>
          <c:x val="0.34234867721969908"/>
          <c:y val="1.6997796532360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 summary statistics'!$E$11:$E$25</c:f>
              <c:strCache>
                <c:ptCount val="15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Telecommunications Equipment</c:v>
                </c:pt>
              </c:strCache>
            </c:strRef>
          </c:cat>
          <c:val>
            <c:numRef>
              <c:f>'Task 1 summary statistics'!$F$11:$F$25</c:f>
              <c:numCache>
                <c:formatCode>_("$"* #,##0_);_("$"* \(#,##0\);_("$"* "-"??_);_(@_)</c:formatCode>
                <c:ptCount val="15"/>
                <c:pt idx="0">
                  <c:v>11428922000</c:v>
                </c:pt>
                <c:pt idx="1">
                  <c:v>93261000000</c:v>
                </c:pt>
                <c:pt idx="2">
                  <c:v>6050000000</c:v>
                </c:pt>
                <c:pt idx="3">
                  <c:v>3707557000</c:v>
                </c:pt>
                <c:pt idx="4">
                  <c:v>5525500000</c:v>
                </c:pt>
                <c:pt idx="5">
                  <c:v>753561000</c:v>
                </c:pt>
                <c:pt idx="6">
                  <c:v>4033000000</c:v>
                </c:pt>
                <c:pt idx="7">
                  <c:v>6121000000</c:v>
                </c:pt>
                <c:pt idx="8">
                  <c:v>74670779000</c:v>
                </c:pt>
                <c:pt idx="9">
                  <c:v>50922800000</c:v>
                </c:pt>
                <c:pt idx="10">
                  <c:v>35696429000</c:v>
                </c:pt>
                <c:pt idx="11">
                  <c:v>8951024000</c:v>
                </c:pt>
                <c:pt idx="12">
                  <c:v>71511213000</c:v>
                </c:pt>
                <c:pt idx="13">
                  <c:v>54282601000</c:v>
                </c:pt>
                <c:pt idx="14">
                  <c:v>2335000000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8-8047-B8EA-66A566B8B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5537951"/>
        <c:axId val="1878446815"/>
      </c:barChart>
      <c:catAx>
        <c:axId val="1915537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Technology Sub Sectors</a:t>
                </a:r>
              </a:p>
            </c:rich>
          </c:tx>
          <c:layout>
            <c:manualLayout>
              <c:xMode val="edge"/>
              <c:yMode val="edge"/>
              <c:x val="0.43494918065055233"/>
              <c:y val="0.92682870519057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446815"/>
        <c:crosses val="autoZero"/>
        <c:auto val="1"/>
        <c:lblAlgn val="ctr"/>
        <c:lblOffset val="100"/>
        <c:noMultiLvlLbl val="0"/>
      </c:catAx>
      <c:valAx>
        <c:axId val="1878446815"/>
        <c:scaling>
          <c:orientation val="minMax"/>
          <c:max val="14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53795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584200</xdr:colOff>
      <xdr:row>16</xdr:row>
      <xdr:rowOff>165100</xdr:rowOff>
    </xdr:from>
    <xdr:to>
      <xdr:col>5</xdr:col>
      <xdr:colOff>1739900</xdr:colOff>
      <xdr:row>32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86D86C-28F9-654A-883B-8D04A4C35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6</xdr:row>
      <xdr:rowOff>165100</xdr:rowOff>
    </xdr:from>
    <xdr:to>
      <xdr:col>13</xdr:col>
      <xdr:colOff>469900</xdr:colOff>
      <xdr:row>32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DEB8A-22AE-AA41-8F91-C9074FFC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202108</xdr:colOff>
      <xdr:row>40</xdr:row>
      <xdr:rowOff>91119</xdr:rowOff>
    </xdr:from>
    <xdr:to>
      <xdr:col>2</xdr:col>
      <xdr:colOff>935180</xdr:colOff>
      <xdr:row>62</xdr:row>
      <xdr:rowOff>19790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E4F63-B112-FA44-A0EA-FEE9D2950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143367</xdr:colOff>
      <xdr:row>40</xdr:row>
      <xdr:rowOff>131439</xdr:rowOff>
    </xdr:from>
    <xdr:to>
      <xdr:col>7</xdr:col>
      <xdr:colOff>1689696</xdr:colOff>
      <xdr:row>62</xdr:row>
      <xdr:rowOff>42373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FDC14-4A8D-0448-949C-998CBDCFA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Alrashidan" refreshedDate="43922.455657523147" createdVersion="6" refreshedVersion="6" minRefreshableVersion="3" recordCount="55" xr:uid="{9C195D3E-4F23-9946-8182-2738109468DE}">
  <cacheSource type="worksheet">
    <worksheetSource ref="A1:N56" sheet="IT Year 4s"/>
  </cacheSource>
  <cacheFields count="14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15-12-31T00:00:00" maxDate="2017-01-01T00:00:00"/>
    </cacheField>
    <cacheField name=" Total Revenue " numFmtId="165">
      <sharedItems containsSemiMixedTypes="0" containsString="0" containsNumber="1" containsInteger="1" minValue="1059366000" maxValue="215639000000"/>
    </cacheField>
    <cacheField name=" Cost of Goods Sold " numFmtId="165">
      <sharedItems containsSemiMixedTypes="0" containsString="0" containsNumber="1" containsInteger="1" minValue="0" maxValue="131376000000"/>
    </cacheField>
    <cacheField name=" Sales, General and Admin. " numFmtId="165">
      <sharedItems containsSemiMixedTypes="0" containsString="0" containsNumber="1" containsInteger="1" minValue="170120000" maxValue="19748000000"/>
    </cacheField>
    <cacheField name=" Research and Development " numFmtId="165">
      <sharedItems containsMixedTypes="1" containsNumber="1" containsInteger="1" minValue="63718000" maxValue="12740000000"/>
    </cacheField>
    <cacheField name=" Other Operating Items " numFmtId="165">
      <sharedItems containsMixedTypes="1" containsNumber="1" containsInteger="1" minValue="6550000" maxValue="502000000"/>
    </cacheField>
    <cacheField name="Total Operating Expenses" numFmtId="165">
      <sharedItems containsSemiMixedTypes="0" containsString="0" containsNumber="1" containsInteger="1" minValue="260632000" maxValue="31248000000"/>
    </cacheField>
    <cacheField name="Gross Profit" numFmtId="165">
      <sharedItems containsSemiMixedTypes="0" containsString="0" containsNumber="1" containsInteger="1" minValue="0" maxValue="84263000000"/>
    </cacheField>
    <cacheField name="Operating Profit" numFmtId="165">
      <sharedItems containsSemiMixedTypes="0" containsString="0" containsNumber="1" containsInteger="1" minValue="-4898000000" maxValue="60024000000"/>
    </cacheField>
    <cacheField name="Gross Margin" numFmtId="9">
      <sharedItems containsSemiMixedTypes="0" containsString="0" containsNumber="1" minValue="0.18653343836809155" maxValue="1"/>
    </cacheField>
    <cacheField name="GICS Sector" numFmtId="0">
      <sharedItems/>
    </cacheField>
    <cacheField name="GICS Sub Industry" numFmtId="0">
      <sharedItems count="15">
        <s v="Computer Hardware"/>
        <s v="Application Software"/>
        <s v="Semiconductors"/>
        <s v="Data Processing &amp; Outsourced Services"/>
        <s v="Internet Software &amp; Services"/>
        <s v="Semiconductor Equipment"/>
        <s v="Electronic Components"/>
        <s v="Home Entertainment Software"/>
        <s v="Networking Equipment"/>
        <s v="IT Consulting &amp; Other Services"/>
        <s v="Electronic Equipment &amp; Instruments"/>
        <s v="Telecommunications Equipment"/>
        <s v="Systems Software"/>
        <s v="Computer Storage &amp; Peripherals"/>
        <s v="Electronic Manufacturing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ed Alrashidan" refreshedDate="43922.457406250003" createdVersion="6" refreshedVersion="6" minRefreshableVersion="3" recordCount="47" xr:uid="{D88475A3-D231-2A4A-8087-192D8BAD80D2}">
  <cacheSource type="worksheet">
    <worksheetSource ref="A1:N48" sheet="HC Year 4"/>
  </cacheSource>
  <cacheFields count="14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15-12-26T00:00:00" maxDate="2017-01-02T00:00:00" count="11">
        <d v="2015-12-31T00:00:00"/>
        <d v="2016-09-30T00:00:00"/>
        <d v="2016-12-31T00:00:00"/>
        <d v="2016-06-30T00:00:00"/>
        <d v="2016-10-31T00:00:00"/>
        <d v="2016-09-24T00:00:00"/>
        <d v="2015-12-26T00:00:00"/>
        <d v="2017-01-01T00:00:00"/>
        <d v="2016-03-31T00:00:00"/>
        <d v="2016-04-30T00:00:00"/>
        <d v="2016-01-03T00:00:00"/>
      </sharedItems>
    </cacheField>
    <cacheField name=" Total Revenue " numFmtId="6">
      <sharedItems containsSemiMixedTypes="0" containsString="0" containsNumber="1" containsInteger="1" minValue="1032336000" maxValue="190884000000"/>
    </cacheField>
    <cacheField name=" Cost of Goods Sold " numFmtId="6">
      <sharedItems containsSemiMixedTypes="0" containsString="0" containsNumber="1" containsInteger="1" minValue="124512000" maxValue="179468000000"/>
    </cacheField>
    <cacheField name=" Sales, General and Admin. " numFmtId="0">
      <sharedItems containsMixedTypes="1" containsNumber="1" containsInteger="1" minValue="376575000" maxValue="25171000000"/>
    </cacheField>
    <cacheField name=" Research and Development " numFmtId="0">
      <sharedItems containsMixedTypes="1" containsNumber="1" containsInteger="1" minValue="65411000" maxValue="7690000000"/>
    </cacheField>
    <cacheField name=" Other Operating Items " numFmtId="0">
      <sharedItems containsMixedTypes="1" containsNumber="1" containsInteger="1" minValue="10123000" maxValue="54872000000"/>
    </cacheField>
    <cacheField name="Total Operating Expenses" numFmtId="6">
      <sharedItems containsSemiMixedTypes="0" containsString="0" containsNumber="1" containsInteger="1" minValue="0" maxValue="54872000000"/>
    </cacheField>
    <cacheField name="Gross Profit" numFmtId="6">
      <sharedItems containsSemiMixedTypes="0" containsString="0" containsNumber="1" containsInteger="1" minValue="890270000" maxValue="67802000000"/>
    </cacheField>
    <cacheField name="Operating Profit" numFmtId="6">
      <sharedItems containsSemiMixedTypes="0" containsString="0" containsNumber="1" containsInteger="1" minValue="-464673000" maxValue="22193000000"/>
    </cacheField>
    <cacheField name="Gross Margin" numFmtId="9">
      <sharedItems containsSemiMixedTypes="0" containsString="0" containsNumber="1" minValue="2.9095097962960576E-2" maxValue="0.96099454992341393"/>
    </cacheField>
    <cacheField name="GICS Sector" numFmtId="0">
      <sharedItems count="1">
        <s v="Health Care"/>
      </sharedItems>
    </cacheField>
    <cacheField name="GICS Sub Industry" numFmtId="0">
      <sharedItems count="9">
        <s v="Pharmaceuticals"/>
        <s v="Health Care Distributors"/>
        <s v="Health Care Equipment"/>
        <s v="Biotechnology"/>
        <s v="Managed Health Care"/>
        <s v="Health Care Technology"/>
        <s v="Health Care Supplies"/>
        <s v="Health Care Facilities"/>
        <s v="Life Sciences Tools &amp; Servi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s v="AAPL"/>
    <s v="Year 4"/>
    <d v="2016-09-24T00:00:00"/>
    <n v="215639000000"/>
    <n v="131376000000"/>
    <n v="14194000000"/>
    <n v="10045000000"/>
    <s v=" $-   "/>
    <n v="24239000000"/>
    <n v="84263000000"/>
    <n v="60024000000"/>
    <n v="0.39075955648097049"/>
    <s v="Information Technology"/>
    <x v="0"/>
  </r>
  <r>
    <s v="ADBE"/>
    <s v="Year 4"/>
    <d v="2016-12-02T00:00:00"/>
    <n v="5854430000"/>
    <n v="819908000"/>
    <n v="2487907000"/>
    <n v="975987000"/>
    <n v="78534000"/>
    <n v="3542428000"/>
    <n v="5034522000"/>
    <n v="1492094000"/>
    <n v="0.8599508406454599"/>
    <s v="Information Technology"/>
    <x v="1"/>
  </r>
  <r>
    <s v="ADI"/>
    <s v="Year 4"/>
    <d v="2016-10-29T00:00:00"/>
    <n v="3421409000"/>
    <n v="1194236000"/>
    <n v="461438000"/>
    <n v="653816000"/>
    <n v="70123000"/>
    <n v="1185377000"/>
    <n v="2227173000"/>
    <n v="1041796000"/>
    <n v="0.65095199083184729"/>
    <s v="Information Technology"/>
    <x v="2"/>
  </r>
  <r>
    <s v="ADS"/>
    <s v="Year 4"/>
    <d v="2015-12-31T00:00:00"/>
    <n v="6439746000"/>
    <n v="4482700000"/>
    <n v="203046000"/>
    <s v=" $-   "/>
    <n v="492140000"/>
    <n v="695186000"/>
    <n v="1957046000"/>
    <n v="1261860000"/>
    <n v="0.30390111659683472"/>
    <s v="Information Technology"/>
    <x v="3"/>
  </r>
  <r>
    <s v="ADSK"/>
    <s v="Year 4"/>
    <d v="2016-01-31T00:00:00"/>
    <n v="2504100000"/>
    <n v="370700000"/>
    <n v="1308900000"/>
    <n v="790000000"/>
    <n v="33200000"/>
    <n v="2132100000"/>
    <n v="2133400000"/>
    <n v="1300000"/>
    <n v="0.85196278103909584"/>
    <s v="Information Technology"/>
    <x v="1"/>
  </r>
  <r>
    <s v="AKAM"/>
    <s v="Year 4"/>
    <d v="2015-12-31T00:00:00"/>
    <n v="2197448000"/>
    <n v="725620000"/>
    <n v="829253000"/>
    <n v="148591000"/>
    <n v="27067000"/>
    <n v="1004911000"/>
    <n v="1471828000"/>
    <n v="466917000"/>
    <n v="0.66978968330536148"/>
    <s v="Information Technology"/>
    <x v="4"/>
  </r>
  <r>
    <s v="AMAT"/>
    <s v="Year 4"/>
    <d v="2016-10-30T00:00:00"/>
    <n v="10825000000"/>
    <n v="6314000000"/>
    <n v="819000000"/>
    <n v="1540000000"/>
    <s v=" $-   "/>
    <n v="2359000000"/>
    <n v="4511000000"/>
    <n v="2152000000"/>
    <n v="0.41672055427251731"/>
    <s v="Information Technology"/>
    <x v="5"/>
  </r>
  <r>
    <s v="APH"/>
    <s v="Year 4"/>
    <d v="2015-12-31T00:00:00"/>
    <n v="5568700000"/>
    <n v="3789200000"/>
    <n v="669100000"/>
    <s v=" $-   "/>
    <s v=" $-   "/>
    <n v="669100000"/>
    <n v="1779500000"/>
    <n v="1110400000"/>
    <n v="0.31955393538886995"/>
    <s v="Information Technology"/>
    <x v="6"/>
  </r>
  <r>
    <s v="ATVI"/>
    <s v="Year 4"/>
    <d v="2015-12-31T00:00:00"/>
    <n v="4664000000"/>
    <n v="1585000000"/>
    <n v="1114000000"/>
    <n v="646000000"/>
    <s v=" $-   "/>
    <n v="1760000000"/>
    <n v="3079000000"/>
    <n v="1319000000"/>
    <n v="0.66016295025728988"/>
    <s v="Information Technology"/>
    <x v="7"/>
  </r>
  <r>
    <s v="CRM"/>
    <s v="Year 4"/>
    <d v="2016-01-31T00:00:00"/>
    <n v="6667216000"/>
    <n v="1654548000"/>
    <n v="3951445000"/>
    <n v="946300000"/>
    <s v=" $-   "/>
    <n v="4897745000"/>
    <n v="5012668000"/>
    <n v="114923000"/>
    <n v="0.75183824852832126"/>
    <s v="Information Technology"/>
    <x v="4"/>
  </r>
  <r>
    <s v="CSCO"/>
    <s v="Year 4"/>
    <d v="2016-07-30T00:00:00"/>
    <n v="49247000000"/>
    <n v="18287000000"/>
    <n v="11433000000"/>
    <n v="6296000000"/>
    <n v="303000000"/>
    <n v="18032000000"/>
    <n v="30960000000"/>
    <n v="12928000000"/>
    <n v="0.62866773610575266"/>
    <s v="Information Technology"/>
    <x v="8"/>
  </r>
  <r>
    <s v="CTSH"/>
    <s v="Year 4"/>
    <d v="2015-12-31T00:00:00"/>
    <n v="12416000000"/>
    <n v="7440200000"/>
    <n v="2508600000"/>
    <s v=" $-   "/>
    <n v="325200000"/>
    <n v="2833800000"/>
    <n v="4975800000"/>
    <n v="2142000000"/>
    <n v="0.40075708762886597"/>
    <s v="Information Technology"/>
    <x v="9"/>
  </r>
  <r>
    <s v="CTXS"/>
    <s v="Year 4"/>
    <d v="2016-12-31T00:00:00"/>
    <n v="3418265000"/>
    <n v="559541000"/>
    <n v="1620006000"/>
    <n v="489265000"/>
    <n v="29173000"/>
    <n v="2138444000"/>
    <n v="2858724000"/>
    <n v="720280000"/>
    <n v="0.83630847813144971"/>
    <s v="Information Technology"/>
    <x v="4"/>
  </r>
  <r>
    <s v="EA"/>
    <s v="Year 4"/>
    <d v="2016-03-31T00:00:00"/>
    <n v="4396000000"/>
    <n v="1354000000"/>
    <n v="1028000000"/>
    <n v="1109000000"/>
    <n v="7000000"/>
    <n v="2144000000"/>
    <n v="3042000000"/>
    <n v="898000000"/>
    <n v="0.69199272065514106"/>
    <s v="Information Technology"/>
    <x v="7"/>
  </r>
  <r>
    <s v="EBAY"/>
    <s v="Year 4"/>
    <d v="2016-12-31T00:00:00"/>
    <n v="8979000000"/>
    <n v="2007000000"/>
    <n v="3499000000"/>
    <n v="1114000000"/>
    <n v="34000000"/>
    <n v="4647000000"/>
    <n v="6972000000"/>
    <n v="2325000000"/>
    <n v="0.77647844971600399"/>
    <s v="Information Technology"/>
    <x v="4"/>
  </r>
  <r>
    <s v="FB"/>
    <s v="Year 4"/>
    <d v="2016-12-31T00:00:00"/>
    <n v="27638000000"/>
    <n v="3789000000"/>
    <n v="5503000000"/>
    <n v="5919000000"/>
    <s v=" $-   "/>
    <n v="11422000000"/>
    <n v="23849000000"/>
    <n v="12427000000"/>
    <n v="0.86290614371517471"/>
    <s v="Information Technology"/>
    <x v="4"/>
  </r>
  <r>
    <s v="FFIV"/>
    <s v="Year 4"/>
    <d v="2016-09-30T00:00:00"/>
    <n v="1995034000"/>
    <n v="337205000"/>
    <n v="767174000"/>
    <n v="334227000"/>
    <s v=" $-   "/>
    <n v="1101401000"/>
    <n v="1657829000"/>
    <n v="556428000"/>
    <n v="0.83097781792190006"/>
    <s v="Information Technology"/>
    <x v="8"/>
  </r>
  <r>
    <s v="FIS"/>
    <s v="Year 4"/>
    <d v="2015-12-31T00:00:00"/>
    <n v="6595200000"/>
    <n v="4393200000"/>
    <n v="1102800000"/>
    <s v=" $-   "/>
    <s v=" $-   "/>
    <n v="1102800000"/>
    <n v="2202000000"/>
    <n v="1099200000"/>
    <n v="0.33387918486171764"/>
    <s v="Information Technology"/>
    <x v="4"/>
  </r>
  <r>
    <s v="FISV"/>
    <s v="Year 4"/>
    <d v="2015-12-31T00:00:00"/>
    <n v="5254000000"/>
    <n v="2909000000"/>
    <n v="1034000000"/>
    <s v=" $-   "/>
    <s v=" $-   "/>
    <n v="1034000000"/>
    <n v="2345000000"/>
    <n v="1311000000"/>
    <n v="0.44632660829843929"/>
    <s v="Information Technology"/>
    <x v="4"/>
  </r>
  <r>
    <s v="FLIR"/>
    <s v="Year 4"/>
    <d v="2015-12-31T00:00:00"/>
    <n v="1557067000"/>
    <n v="803506000"/>
    <n v="313544000"/>
    <n v="132892000"/>
    <s v=" $-   "/>
    <n v="446436000"/>
    <n v="753561000"/>
    <n v="307125000"/>
    <n v="0.48396183337004767"/>
    <s v="Information Technology"/>
    <x v="10"/>
  </r>
  <r>
    <s v="FSLR"/>
    <s v="Year 4"/>
    <d v="2015-12-31T00:00:00"/>
    <n v="3578995000"/>
    <n v="2659728000"/>
    <n v="255192000"/>
    <n v="130593000"/>
    <s v=" $-   "/>
    <n v="385785000"/>
    <n v="919267000"/>
    <n v="533482000"/>
    <n v="0.25685059632662244"/>
    <s v="Information Technology"/>
    <x v="2"/>
  </r>
  <r>
    <s v="GLW"/>
    <s v="Year 4"/>
    <d v="2016-12-31T00:00:00"/>
    <n v="9390000000"/>
    <n v="5644000000"/>
    <n v="1472000000"/>
    <n v="742000000"/>
    <n v="64000000"/>
    <n v="2278000000"/>
    <n v="3746000000"/>
    <n v="1468000000"/>
    <n v="0.39893503727369545"/>
    <s v="Information Technology"/>
    <x v="6"/>
  </r>
  <r>
    <s v="GPN"/>
    <s v="Year 4"/>
    <d v="2016-05-31T00:00:00"/>
    <n v="2898150000"/>
    <n v="1147639000"/>
    <n v="1325567000"/>
    <s v=" $-   "/>
    <s v=" $-   "/>
    <n v="1325567000"/>
    <n v="1750511000"/>
    <n v="424944000"/>
    <n v="0.60400979935476085"/>
    <s v="Information Technology"/>
    <x v="3"/>
  </r>
  <r>
    <s v="HPQ"/>
    <s v="Year 4"/>
    <d v="2016-10-31T00:00:00"/>
    <n v="48238000000"/>
    <n v="39240000000"/>
    <n v="4019000000"/>
    <n v="1209000000"/>
    <n v="16000000"/>
    <n v="5244000000"/>
    <n v="8998000000"/>
    <n v="3754000000"/>
    <n v="0.18653343836809155"/>
    <s v="Information Technology"/>
    <x v="0"/>
  </r>
  <r>
    <s v="HRS"/>
    <s v="Year 4"/>
    <d v="2016-07-01T00:00:00"/>
    <n v="7467000000"/>
    <n v="5132000000"/>
    <n v="1186000000"/>
    <s v=" $-   "/>
    <s v=" $-   "/>
    <n v="1186000000"/>
    <n v="2335000000"/>
    <n v="1149000000"/>
    <n v="0.3127092540511584"/>
    <s v="Information Technology"/>
    <x v="11"/>
  </r>
  <r>
    <s v="IBM"/>
    <s v="Year 4"/>
    <d v="2015-12-31T00:00:00"/>
    <n v="81741000000"/>
    <n v="41057000000"/>
    <n v="19748000000"/>
    <n v="5247000000"/>
    <s v=" $-   "/>
    <n v="24995000000"/>
    <n v="40684000000"/>
    <n v="15689000000"/>
    <n v="0.4977184032492874"/>
    <s v="Information Technology"/>
    <x v="9"/>
  </r>
  <r>
    <s v="INTC"/>
    <s v="Year 4"/>
    <d v="2016-12-31T00:00:00"/>
    <n v="59387000000"/>
    <n v="23196000000"/>
    <n v="8397000000"/>
    <n v="12740000000"/>
    <n v="294000000"/>
    <n v="21431000000"/>
    <n v="36191000000"/>
    <n v="14760000000"/>
    <n v="0.60940946671830531"/>
    <s v="Information Technology"/>
    <x v="2"/>
  </r>
  <r>
    <s v="INTU"/>
    <s v="Year 4"/>
    <d v="2016-07-31T00:00:00"/>
    <n v="4694000000"/>
    <n v="730000000"/>
    <n v="1807000000"/>
    <n v="881000000"/>
    <n v="34000000"/>
    <n v="2722000000"/>
    <n v="3964000000"/>
    <n v="1242000000"/>
    <n v="0.84448231785257777"/>
    <s v="Information Technology"/>
    <x v="4"/>
  </r>
  <r>
    <s v="JNPR"/>
    <s v="Year 4"/>
    <d v="2015-12-31T00:00:00"/>
    <n v="4857800000"/>
    <n v="1779200000"/>
    <n v="1172700000"/>
    <n v="994500000"/>
    <s v=" $-   "/>
    <n v="2167200000"/>
    <n v="3078600000"/>
    <n v="911400000"/>
    <n v="0.63374366997406228"/>
    <s v="Information Technology"/>
    <x v="8"/>
  </r>
  <r>
    <s v="KLAC"/>
    <s v="Year 4"/>
    <d v="2016-06-30T00:00:00"/>
    <n v="2984493000"/>
    <n v="1163391000"/>
    <n v="379399000"/>
    <n v="481258000"/>
    <s v=" $-   "/>
    <n v="860657000"/>
    <n v="1821102000"/>
    <n v="960445000"/>
    <n v="0.61018806209295851"/>
    <s v="Information Technology"/>
    <x v="5"/>
  </r>
  <r>
    <s v="LLTC"/>
    <s v="Year 4"/>
    <d v="2016-07-03T00:00:00"/>
    <n v="1423936000"/>
    <n v="343801000"/>
    <n v="170120000"/>
    <n v="276462000"/>
    <s v=" $-   "/>
    <n v="446582000"/>
    <n v="1080135000"/>
    <n v="633553000"/>
    <n v="0.75855586206121628"/>
    <s v="Information Technology"/>
    <x v="2"/>
  </r>
  <r>
    <s v="LRCX"/>
    <s v="Year 4"/>
    <d v="2016-06-26T00:00:00"/>
    <n v="5885893000"/>
    <n v="3266971000"/>
    <n v="630954000"/>
    <n v="913712000"/>
    <s v=" $-   "/>
    <n v="1544666000"/>
    <n v="2618922000"/>
    <n v="1074256000"/>
    <n v="0.44494896526321492"/>
    <s v="Information Technology"/>
    <x v="5"/>
  </r>
  <r>
    <s v="MA"/>
    <s v="Year 4"/>
    <d v="2016-12-31T00:00:00"/>
    <n v="10776000000"/>
    <n v="0"/>
    <n v="4525000000"/>
    <s v=" $-   "/>
    <n v="373000000"/>
    <n v="4898000000"/>
    <n v="0"/>
    <n v="-4898000000"/>
    <n v="1"/>
    <s v="Information Technology"/>
    <x v="4"/>
  </r>
  <r>
    <s v="MCHP"/>
    <s v="Year 4"/>
    <d v="2016-03-31T00:00:00"/>
    <n v="2173334000"/>
    <n v="967870000"/>
    <n v="301670000"/>
    <n v="372596000"/>
    <n v="174896000"/>
    <n v="849162000"/>
    <n v="1205464000"/>
    <n v="356302000"/>
    <n v="0.5546611795517854"/>
    <s v="Information Technology"/>
    <x v="2"/>
  </r>
  <r>
    <s v="MSFT"/>
    <s v="Year 4"/>
    <d v="2016-06-30T00:00:00"/>
    <n v="85320000000"/>
    <n v="32780000000"/>
    <n v="19260000000"/>
    <n v="11988000000"/>
    <s v=" $-   "/>
    <n v="31248000000"/>
    <n v="52540000000"/>
    <n v="21292000000"/>
    <n v="0.61579934364744493"/>
    <s v="Information Technology"/>
    <x v="12"/>
  </r>
  <r>
    <s v="MU"/>
    <s v="Year 4"/>
    <d v="2016-09-01T00:00:00"/>
    <n v="12399000000"/>
    <n v="9894000000"/>
    <n v="653000000"/>
    <n v="1617000000"/>
    <s v=" $-   "/>
    <n v="2270000000"/>
    <n v="2505000000"/>
    <n v="235000000"/>
    <n v="0.20203242196951368"/>
    <s v="Information Technology"/>
    <x v="2"/>
  </r>
  <r>
    <s v="NFLX"/>
    <s v="Year 4"/>
    <d v="2016-12-31T00:00:00"/>
    <n v="8830669000"/>
    <n v="6029901000"/>
    <n v="1568877000"/>
    <n v="852098000"/>
    <s v=" $-   "/>
    <n v="2420975000"/>
    <n v="2800768000"/>
    <n v="379793000"/>
    <n v="0.31716373923651764"/>
    <s v="Information Technology"/>
    <x v="4"/>
  </r>
  <r>
    <s v="NTAP"/>
    <s v="Year 4"/>
    <d v="2016-04-29T00:00:00"/>
    <n v="5546000000"/>
    <n v="2173000000"/>
    <n v="2099000000"/>
    <n v="861000000"/>
    <s v=" $-   "/>
    <n v="2960000000"/>
    <n v="3373000000"/>
    <n v="413000000"/>
    <n v="0.60818608005769925"/>
    <s v="Information Technology"/>
    <x v="4"/>
  </r>
  <r>
    <s v="NVDA"/>
    <s v="Year 4"/>
    <d v="2016-01-31T00:00:00"/>
    <n v="5010000000"/>
    <n v="2199000000"/>
    <n v="602000000"/>
    <n v="1331000000"/>
    <s v=" $-   "/>
    <n v="1933000000"/>
    <n v="2811000000"/>
    <n v="878000000"/>
    <n v="0.56107784431137719"/>
    <s v="Information Technology"/>
    <x v="2"/>
  </r>
  <r>
    <s v="QCOM"/>
    <s v="Year 4"/>
    <d v="2016-09-25T00:00:00"/>
    <n v="23554000000"/>
    <n v="9749000000"/>
    <n v="2159000000"/>
    <n v="5151000000"/>
    <s v=" $-   "/>
    <n v="7310000000"/>
    <n v="13805000000"/>
    <n v="6495000000"/>
    <n v="0.58610002547338036"/>
    <s v="Information Technology"/>
    <x v="2"/>
  </r>
  <r>
    <s v="RHT"/>
    <s v="Year 4"/>
    <d v="2016-02-29T00:00:00"/>
    <n v="2052230000"/>
    <n v="309629000"/>
    <n v="1041231000"/>
    <n v="413322000"/>
    <s v=" $-   "/>
    <n v="1454553000"/>
    <n v="1742601000"/>
    <n v="288048000"/>
    <n v="0.84912558533887528"/>
    <s v="Information Technology"/>
    <x v="12"/>
  </r>
  <r>
    <s v="STX"/>
    <s v="Year 4"/>
    <d v="2016-07-01T00:00:00"/>
    <n v="11160000000"/>
    <n v="8545000000"/>
    <n v="635000000"/>
    <n v="1237000000"/>
    <n v="123000000"/>
    <n v="1995000000"/>
    <n v="2615000000"/>
    <n v="620000000"/>
    <n v="0.23431899641577061"/>
    <s v="Information Technology"/>
    <x v="13"/>
  </r>
  <r>
    <s v="SWKS"/>
    <s v="Year 4"/>
    <d v="2016-09-30T00:00:00"/>
    <n v="3289000000"/>
    <n v="1623800000"/>
    <n v="195900000"/>
    <n v="312400000"/>
    <n v="33400000"/>
    <n v="541700000"/>
    <n v="1665200000"/>
    <n v="1123500000"/>
    <n v="0.50629370629370629"/>
    <s v="Information Technology"/>
    <x v="2"/>
  </r>
  <r>
    <s v="SYMC"/>
    <s v="Year 4"/>
    <d v="2016-04-01T00:00:00"/>
    <n v="3600000000"/>
    <n v="615000000"/>
    <n v="1587000000"/>
    <n v="748000000"/>
    <n v="57000000"/>
    <n v="2392000000"/>
    <n v="2985000000"/>
    <n v="593000000"/>
    <n v="0.82916666666666672"/>
    <s v="Information Technology"/>
    <x v="1"/>
  </r>
  <r>
    <s v="TDC"/>
    <s v="Year 4"/>
    <d v="2015-12-31T00:00:00"/>
    <n v="2530000000"/>
    <n v="1254000000"/>
    <n v="765000000"/>
    <n v="228000000"/>
    <s v=" $-   "/>
    <n v="993000000"/>
    <n v="1276000000"/>
    <n v="283000000"/>
    <n v="0.5043478260869565"/>
    <s v="Information Technology"/>
    <x v="1"/>
  </r>
  <r>
    <s v="TEL"/>
    <s v="Year 4"/>
    <d v="2016-09-30T00:00:00"/>
    <n v="12238000000"/>
    <n v="8205000000"/>
    <n v="1463000000"/>
    <n v="644000000"/>
    <s v=" $-   "/>
    <n v="2107000000"/>
    <n v="4033000000"/>
    <n v="1926000000"/>
    <n v="0.32954731165223078"/>
    <s v="Information Technology"/>
    <x v="14"/>
  </r>
  <r>
    <s v="TSS"/>
    <s v="Year 4"/>
    <d v="2015-12-31T00:00:00"/>
    <n v="2779541000"/>
    <n v="1855181000"/>
    <n v="390253000"/>
    <s v=" $-   "/>
    <s v=" $-   "/>
    <n v="390253000"/>
    <n v="924360000"/>
    <n v="534107000"/>
    <n v="0.33255850516326257"/>
    <s v="Information Technology"/>
    <x v="4"/>
  </r>
  <r>
    <s v="TXN"/>
    <s v="Year 4"/>
    <d v="2015-12-31T00:00:00"/>
    <n v="13000000000"/>
    <n v="5440000000"/>
    <n v="1748000000"/>
    <n v="1280000000"/>
    <s v=" $-   "/>
    <n v="3028000000"/>
    <n v="7560000000"/>
    <n v="4532000000"/>
    <n v="0.58153846153846156"/>
    <s v="Information Technology"/>
    <x v="2"/>
  </r>
  <r>
    <s v="V"/>
    <s v="Year 4"/>
    <d v="2016-09-30T00:00:00"/>
    <n v="15082000000"/>
    <n v="2226000000"/>
    <n v="4469000000"/>
    <s v=" $-   "/>
    <n v="502000000"/>
    <n v="4971000000"/>
    <n v="12856000000"/>
    <n v="7885000000"/>
    <n v="0.85240684259382049"/>
    <s v="Information Technology"/>
    <x v="4"/>
  </r>
  <r>
    <s v="VRSN"/>
    <s v="Year 4"/>
    <d v="2015-12-31T00:00:00"/>
    <n v="1059366000"/>
    <n v="192788000"/>
    <n v="196914000"/>
    <n v="63718000"/>
    <s v=" $-   "/>
    <n v="260632000"/>
    <n v="866578000"/>
    <n v="605946000"/>
    <n v="0.8180156810771726"/>
    <s v="Information Technology"/>
    <x v="4"/>
  </r>
  <r>
    <s v="WDC"/>
    <s v="Year 4"/>
    <d v="2016-07-01T00:00:00"/>
    <n v="12994000000"/>
    <n v="9559000000"/>
    <n v="1342000000"/>
    <n v="1627000000"/>
    <s v=" $-   "/>
    <n v="2969000000"/>
    <n v="3435000000"/>
    <n v="466000000"/>
    <n v="0.26435277820532554"/>
    <s v="Information Technology"/>
    <x v="13"/>
  </r>
  <r>
    <s v="WU"/>
    <s v="Year 4"/>
    <d v="2015-12-31T00:00:00"/>
    <n v="5483700000"/>
    <n v="3199400000"/>
    <n v="1174900000"/>
    <s v=" $-   "/>
    <s v=" $-   "/>
    <n v="1174900000"/>
    <n v="2284300000"/>
    <n v="1109400000"/>
    <n v="0.41656181045644364"/>
    <s v="Information Technology"/>
    <x v="4"/>
  </r>
  <r>
    <s v="XLNX"/>
    <s v="Year 4"/>
    <d v="2016-04-02T00:00:00"/>
    <n v="2213881000"/>
    <n v="671907000"/>
    <n v="331652000"/>
    <n v="533891000"/>
    <n v="6550000"/>
    <n v="872093000"/>
    <n v="1541974000"/>
    <n v="669881000"/>
    <n v="0.69650265755024776"/>
    <s v="Information Technology"/>
    <x v="2"/>
  </r>
  <r>
    <s v="XRX"/>
    <s v="Year 4"/>
    <d v="2015-12-31T00:00:00"/>
    <n v="18045000000"/>
    <n v="12782000000"/>
    <n v="3792000000"/>
    <n v="563000000"/>
    <n v="310000000"/>
    <n v="4665000000"/>
    <n v="5263000000"/>
    <n v="598000000"/>
    <n v="0.29165973954003876"/>
    <s v="Information Technology"/>
    <x v="9"/>
  </r>
  <r>
    <s v="YHOO"/>
    <s v="Year 4"/>
    <d v="2015-12-31T00:00:00"/>
    <n v="4968301000"/>
    <n v="2077748000"/>
    <n v="1768522000"/>
    <n v="1177923000"/>
    <n v="79042000"/>
    <n v="3025487000"/>
    <n v="2890553000"/>
    <n v="-134934000"/>
    <n v="0.58179908986995754"/>
    <s v="Information Technology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ABBV"/>
    <s v="Year 4"/>
    <x v="0"/>
    <n v="22859000000"/>
    <n v="4500000000"/>
    <n v="6387000000"/>
    <n v="4285000000"/>
    <s v=" $-   "/>
    <n v="10672000000"/>
    <n v="18359000000"/>
    <n v="7687000000"/>
    <n v="0.803140994794173"/>
    <x v="0"/>
    <x v="0"/>
  </r>
  <r>
    <s v="ABC"/>
    <s v="Year 4"/>
    <x v="1"/>
    <n v="146849686000"/>
    <n v="142577080000"/>
    <n v="2382097000"/>
    <s v=" $-   "/>
    <n v="364735000"/>
    <n v="2746832000"/>
    <n v="4272606000"/>
    <n v="1525774000"/>
    <n v="2.9095097962960576E-2"/>
    <x v="0"/>
    <x v="1"/>
  </r>
  <r>
    <s v="ABT"/>
    <s v="Year 4"/>
    <x v="0"/>
    <n v="20405000000"/>
    <n v="8747000000"/>
    <n v="6785000000"/>
    <n v="1405000000"/>
    <n v="601000000"/>
    <n v="8791000000"/>
    <n v="11658000000"/>
    <n v="2867000000"/>
    <n v="0.57133055623621665"/>
    <x v="0"/>
    <x v="2"/>
  </r>
  <r>
    <s v="ALXN"/>
    <s v="Year 4"/>
    <x v="2"/>
    <n v="3084000000"/>
    <n v="258000000"/>
    <n v="990000000"/>
    <n v="757000000"/>
    <n v="322000000"/>
    <n v="2069000000"/>
    <n v="2826000000"/>
    <n v="757000000"/>
    <n v="0.91634241245136183"/>
    <x v="0"/>
    <x v="3"/>
  </r>
  <r>
    <s v="AMGN"/>
    <s v="Year 4"/>
    <x v="2"/>
    <n v="22991000000"/>
    <n v="4162000000"/>
    <n v="5195000000"/>
    <n v="3840000000"/>
    <s v=" $-   "/>
    <n v="9035000000"/>
    <n v="18829000000"/>
    <n v="9794000000"/>
    <n v="0.81897264146840065"/>
    <x v="0"/>
    <x v="3"/>
  </r>
  <r>
    <s v="ANTM"/>
    <s v="Year 4"/>
    <x v="0"/>
    <n v="79156500000"/>
    <n v="61116900000"/>
    <n v="12534800000"/>
    <s v=" $-   "/>
    <n v="230100000"/>
    <n v="12764900000"/>
    <n v="18039600000"/>
    <n v="5274700000"/>
    <n v="0.22789789846696101"/>
    <x v="0"/>
    <x v="4"/>
  </r>
  <r>
    <s v="BAX"/>
    <s v="Year 4"/>
    <x v="0"/>
    <n v="9968000000"/>
    <n v="5822000000"/>
    <n v="3094000000"/>
    <n v="603000000"/>
    <s v=" $-   "/>
    <n v="3697000000"/>
    <n v="4146000000"/>
    <n v="449000000"/>
    <n v="0.4159309791332263"/>
    <x v="0"/>
    <x v="2"/>
  </r>
  <r>
    <s v="BCR"/>
    <s v="Year 4"/>
    <x v="2"/>
    <n v="3714000000"/>
    <n v="1371700000"/>
    <n v="1101900000"/>
    <n v="292800000"/>
    <s v=" $-   "/>
    <n v="1394700000"/>
    <n v="2342300000"/>
    <n v="947600000"/>
    <n v="0.63066774367259015"/>
    <x v="0"/>
    <x v="2"/>
  </r>
  <r>
    <s v="BDX"/>
    <s v="Year 4"/>
    <x v="1"/>
    <n v="12483000000"/>
    <n v="6492000000"/>
    <n v="3005000000"/>
    <n v="828000000"/>
    <s v=" $-   "/>
    <n v="3833000000"/>
    <n v="5991000000"/>
    <n v="2158000000"/>
    <n v="0.47993270848353758"/>
    <x v="0"/>
    <x v="2"/>
  </r>
  <r>
    <s v="BIIB"/>
    <s v="Year 4"/>
    <x v="2"/>
    <n v="11448800000"/>
    <n v="1478700000"/>
    <n v="1972900000"/>
    <n v="1973300000"/>
    <n v="385600000"/>
    <n v="4331800000"/>
    <n v="9970100000"/>
    <n v="5638300000"/>
    <n v="0.87084235902452656"/>
    <x v="0"/>
    <x v="3"/>
  </r>
  <r>
    <s v="BMY"/>
    <s v="Year 4"/>
    <x v="0"/>
    <n v="16560000000"/>
    <n v="3909000000"/>
    <n v="4841000000"/>
    <n v="5920000000"/>
    <s v=" $-   "/>
    <n v="10761000000"/>
    <n v="12651000000"/>
    <n v="1890000000"/>
    <n v="0.76394927536231882"/>
    <x v="0"/>
    <x v="1"/>
  </r>
  <r>
    <s v="BSX"/>
    <s v="Year 4"/>
    <x v="0"/>
    <n v="7477000000"/>
    <n v="2173000000"/>
    <n v="2996000000"/>
    <n v="876000000"/>
    <n v="495000000"/>
    <n v="4367000000"/>
    <n v="5304000000"/>
    <n v="937000000"/>
    <n v="0.709375417948375"/>
    <x v="0"/>
    <x v="2"/>
  </r>
  <r>
    <s v="CAH"/>
    <s v="Year 4"/>
    <x v="3"/>
    <n v="121546000000"/>
    <n v="115003000000"/>
    <n v="3648000000"/>
    <s v=" $-   "/>
    <n v="459000000"/>
    <n v="4107000000"/>
    <n v="6543000000"/>
    <n v="2436000000"/>
    <n v="5.3831471212545043E-2"/>
    <x v="0"/>
    <x v="1"/>
  </r>
  <r>
    <s v="CELG"/>
    <s v="Year 4"/>
    <x v="2"/>
    <n v="11229200000"/>
    <n v="438000000"/>
    <n v="2657700000"/>
    <n v="4470100000"/>
    <n v="459000000"/>
    <n v="7586800000"/>
    <n v="10791200000"/>
    <n v="3204400000"/>
    <n v="0.96099454992341393"/>
    <x v="0"/>
    <x v="3"/>
  </r>
  <r>
    <s v="CERN"/>
    <s v="Year 4"/>
    <x v="2"/>
    <n v="4796473000"/>
    <n v="779116000"/>
    <n v="2464380000"/>
    <n v="551418000"/>
    <n v="90546000"/>
    <n v="3106344000"/>
    <n v="4017357000"/>
    <n v="911013000"/>
    <n v="0.8375648106431538"/>
    <x v="0"/>
    <x v="5"/>
  </r>
  <r>
    <s v="CI"/>
    <s v="Year 4"/>
    <x v="0"/>
    <n v="37876000000"/>
    <n v="23290000000"/>
    <s v=" $-   "/>
    <s v=" $-   "/>
    <n v="11259000000"/>
    <n v="11259000000"/>
    <n v="14586000000"/>
    <n v="3327000000"/>
    <n v="0.38509874326750448"/>
    <x v="0"/>
    <x v="4"/>
  </r>
  <r>
    <s v="CNC"/>
    <s v="Year 4"/>
    <x v="0"/>
    <n v="22760000000"/>
    <n v="17242000000"/>
    <n v="2977000000"/>
    <s v=" $-   "/>
    <n v="1836000000"/>
    <n v="4813000000"/>
    <n v="5518000000"/>
    <n v="705000000"/>
    <n v="0.24244288224956062"/>
    <x v="0"/>
    <x v="4"/>
  </r>
  <r>
    <s v="COO"/>
    <s v="Year 4"/>
    <x v="4"/>
    <n v="1966814000"/>
    <n v="793735000"/>
    <n v="722798000"/>
    <n v="65411000"/>
    <n v="60790000"/>
    <n v="848999000"/>
    <n v="1173079000"/>
    <n v="324080000"/>
    <n v="0.59643616529066801"/>
    <x v="0"/>
    <x v="6"/>
  </r>
  <r>
    <s v="DGX"/>
    <s v="Year 4"/>
    <x v="0"/>
    <n v="7493000000"/>
    <n v="4657000000"/>
    <n v="1356000000"/>
    <s v=" $-   "/>
    <n v="81000000"/>
    <n v="1437000000"/>
    <n v="2836000000"/>
    <n v="1399000000"/>
    <n v="0.37848658748164954"/>
    <x v="0"/>
    <x v="7"/>
  </r>
  <r>
    <s v="DVA"/>
    <s v="Year 4"/>
    <x v="0"/>
    <n v="13781837000"/>
    <n v="9824834000"/>
    <n v="1947135000"/>
    <s v=" $-   "/>
    <n v="638024000"/>
    <n v="2585159000"/>
    <n v="3957003000"/>
    <n v="1371844000"/>
    <n v="0.28711723988609067"/>
    <x v="0"/>
    <x v="7"/>
  </r>
  <r>
    <s v="EW"/>
    <s v="Year 4"/>
    <x v="0"/>
    <n v="2493700000"/>
    <n v="617200000"/>
    <n v="850700000"/>
    <n v="383100000"/>
    <s v=" $-   "/>
    <n v="1233800000"/>
    <n v="1876500000"/>
    <n v="642700000"/>
    <n v="0.75249629065244417"/>
    <x v="0"/>
    <x v="2"/>
  </r>
  <r>
    <s v="GILD"/>
    <s v="Year 4"/>
    <x v="0"/>
    <n v="32639000000"/>
    <n v="4006000000"/>
    <n v="3426000000"/>
    <n v="3014000000"/>
    <s v=" $-   "/>
    <n v="6440000000"/>
    <n v="28633000000"/>
    <n v="22193000000"/>
    <n v="0.87726339655013941"/>
    <x v="0"/>
    <x v="3"/>
  </r>
  <r>
    <s v="HCA"/>
    <s v="Year 4"/>
    <x v="0"/>
    <n v="39678000000"/>
    <n v="6638000000"/>
    <n v="25171000000"/>
    <s v=" $-   "/>
    <n v="1904000000"/>
    <n v="27075000000"/>
    <n v="33040000000"/>
    <n v="5965000000"/>
    <n v="0.83270326125308736"/>
    <x v="0"/>
    <x v="7"/>
  </r>
  <r>
    <s v="HOLX"/>
    <s v="Year 4"/>
    <x v="5"/>
    <n v="2832700000"/>
    <n v="1269400000"/>
    <n v="682400000"/>
    <n v="232100000"/>
    <n v="89700000"/>
    <n v="1004200000"/>
    <n v="1563300000"/>
    <n v="559100000"/>
    <n v="0.55187630176157021"/>
    <x v="0"/>
    <x v="2"/>
  </r>
  <r>
    <s v="HSIC"/>
    <s v="Year 4"/>
    <x v="6"/>
    <n v="10629719000"/>
    <n v="7617460000"/>
    <n v="2243356000"/>
    <s v=" $-   "/>
    <s v=" $-   "/>
    <n v="2243356000"/>
    <n v="3012259000"/>
    <n v="768903000"/>
    <n v="0.28338086829952891"/>
    <x v="0"/>
    <x v="1"/>
  </r>
  <r>
    <s v="HUM"/>
    <s v="Year 4"/>
    <x v="2"/>
    <n v="54379000000"/>
    <n v="45007000000"/>
    <s v=" $-   "/>
    <s v=" $-   "/>
    <n v="7631000000"/>
    <n v="7631000000"/>
    <n v="9372000000"/>
    <n v="1741000000"/>
    <n v="0.17234594236745804"/>
    <x v="0"/>
    <x v="4"/>
  </r>
  <r>
    <s v="IDXX"/>
    <s v="Year 4"/>
    <x v="0"/>
    <n v="1601892000"/>
    <n v="711622000"/>
    <n v="482465000"/>
    <n v="99681000"/>
    <s v=" $-   "/>
    <n v="582146000"/>
    <n v="890270000"/>
    <n v="308124000"/>
    <n v="0.55576156195299053"/>
    <x v="0"/>
    <x v="2"/>
  </r>
  <r>
    <s v="ILMN"/>
    <s v="Year 4"/>
    <x v="7"/>
    <n v="2398373000"/>
    <n v="731925000"/>
    <n v="584491000"/>
    <n v="504415000"/>
    <s v=" $-   "/>
    <n v="1088906000"/>
    <n v="1666448000"/>
    <n v="577542000"/>
    <n v="0.6948243663516892"/>
    <x v="0"/>
    <x v="8"/>
  </r>
  <r>
    <s v="ISRG"/>
    <s v="Year 4"/>
    <x v="2"/>
    <n v="2704400000"/>
    <n v="814300000"/>
    <n v="705300000"/>
    <n v="239600000"/>
    <s v=" $-   "/>
    <n v="944900000"/>
    <n v="1890100000"/>
    <n v="945200000"/>
    <n v="0.69889809199822517"/>
    <x v="0"/>
    <x v="2"/>
  </r>
  <r>
    <s v="LH"/>
    <s v="Year 4"/>
    <x v="0"/>
    <n v="8680100000"/>
    <n v="5776800000"/>
    <n v="1622000000"/>
    <s v=" $-   "/>
    <n v="164500000"/>
    <n v="1786500000"/>
    <n v="2903300000"/>
    <n v="1116800000"/>
    <n v="0.33447771339039872"/>
    <x v="0"/>
    <x v="7"/>
  </r>
  <r>
    <s v="LLY"/>
    <s v="Year 4"/>
    <x v="0"/>
    <n v="19958700000"/>
    <n v="5037200000"/>
    <n v="6432400000"/>
    <n v="4796400000"/>
    <s v=" $-   "/>
    <n v="11228800000"/>
    <n v="14921500000"/>
    <n v="3692700000"/>
    <n v="0.74761883288991771"/>
    <x v="0"/>
    <x v="0"/>
  </r>
  <r>
    <s v="MCK"/>
    <s v="Year 4"/>
    <x v="8"/>
    <n v="190884000000"/>
    <n v="179468000000"/>
    <n v="7276000000"/>
    <n v="392000000"/>
    <s v=" $-   "/>
    <n v="7668000000"/>
    <n v="11416000000"/>
    <n v="3748000000"/>
    <n v="5.9805955449382872E-2"/>
    <x v="0"/>
    <x v="1"/>
  </r>
  <r>
    <s v="MRK"/>
    <s v="Year 4"/>
    <x v="0"/>
    <n v="39498000000"/>
    <n v="14934000000"/>
    <n v="10313000000"/>
    <n v="6704000000"/>
    <s v=" $-   "/>
    <n v="17017000000"/>
    <n v="24564000000"/>
    <n v="7547000000"/>
    <n v="0.62190490657754827"/>
    <x v="0"/>
    <x v="0"/>
  </r>
  <r>
    <s v="MTD"/>
    <s v="Year 4"/>
    <x v="2"/>
    <n v="2508257000"/>
    <n v="1072670000"/>
    <n v="732622000"/>
    <n v="119968000"/>
    <n v="36052000"/>
    <n v="888642000"/>
    <n v="1435587000"/>
    <n v="546945000"/>
    <n v="0.57234446071514999"/>
    <x v="0"/>
    <x v="8"/>
  </r>
  <r>
    <s v="PDCO"/>
    <s v="Year 4"/>
    <x v="9"/>
    <n v="5386703000"/>
    <n v="4063955000"/>
    <s v=" $-   "/>
    <s v=" $-   "/>
    <s v=" $-   "/>
    <n v="0"/>
    <n v="1322748000"/>
    <n v="1322748000"/>
    <n v="0.24555799716449933"/>
    <x v="0"/>
    <x v="6"/>
  </r>
  <r>
    <s v="PFE"/>
    <s v="Year 4"/>
    <x v="0"/>
    <n v="48851000000"/>
    <n v="9648000000"/>
    <n v="14809000000"/>
    <n v="7690000000"/>
    <n v="3728000000"/>
    <n v="26227000000"/>
    <n v="39203000000"/>
    <n v="12976000000"/>
    <n v="0.80250148410472666"/>
    <x v="0"/>
    <x v="0"/>
  </r>
  <r>
    <s v="PKI"/>
    <s v="Year 4"/>
    <x v="10"/>
    <n v="2262359000"/>
    <n v="1237859000"/>
    <n v="598848000"/>
    <n v="125928000"/>
    <s v=" $-   "/>
    <n v="724776000"/>
    <n v="1024500000"/>
    <n v="299724000"/>
    <n v="0.45284590111472139"/>
    <x v="0"/>
    <x v="2"/>
  </r>
  <r>
    <s v="REGN"/>
    <s v="Year 4"/>
    <x v="2"/>
    <n v="4860427000"/>
    <n v="299694000"/>
    <n v="1177697000"/>
    <n v="2052295000"/>
    <s v=" $-   "/>
    <n v="3229992000"/>
    <n v="4560733000"/>
    <n v="1330741000"/>
    <n v="0.93833998535519614"/>
    <x v="0"/>
    <x v="3"/>
  </r>
  <r>
    <s v="SYK"/>
    <s v="Year 4"/>
    <x v="2"/>
    <n v="11325000000"/>
    <n v="3830000000"/>
    <n v="4295000000"/>
    <n v="715000000"/>
    <n v="319000000"/>
    <n v="5329000000"/>
    <n v="7495000000"/>
    <n v="2166000000"/>
    <n v="0.66181015452538627"/>
    <x v="0"/>
    <x v="2"/>
  </r>
  <r>
    <s v="TMO"/>
    <s v="Year 4"/>
    <x v="0"/>
    <n v="16965400000"/>
    <n v="9209500000"/>
    <n v="4612100000"/>
    <n v="692300000"/>
    <s v=" $-   "/>
    <n v="5304400000"/>
    <n v="7755900000"/>
    <n v="2451500000"/>
    <n v="0.45715986655192331"/>
    <x v="0"/>
    <x v="2"/>
  </r>
  <r>
    <s v="UNH"/>
    <s v="Year 4"/>
    <x v="2"/>
    <n v="184840000000"/>
    <n v="117038000000"/>
    <s v=" $-   "/>
    <s v=" $-   "/>
    <n v="54872000000"/>
    <n v="54872000000"/>
    <n v="67802000000"/>
    <n v="12930000000"/>
    <n v="0.36681454230686"/>
    <x v="0"/>
    <x v="4"/>
  </r>
  <r>
    <s v="VAR"/>
    <s v="Year 4"/>
    <x v="1"/>
    <n v="3217800000"/>
    <n v="1856500000"/>
    <n v="557000000"/>
    <n v="253500000"/>
    <s v=" $-   "/>
    <n v="810500000"/>
    <n v="1361300000"/>
    <n v="550800000"/>
    <n v="0.42305301758965752"/>
    <x v="0"/>
    <x v="2"/>
  </r>
  <r>
    <s v="VRTX"/>
    <s v="Year 4"/>
    <x v="0"/>
    <n v="1032336000"/>
    <n v="124512000"/>
    <n v="376575000"/>
    <n v="995922000"/>
    <s v=" $-   "/>
    <n v="1372497000"/>
    <n v="907824000"/>
    <n v="-464673000"/>
    <n v="0.87938810619798202"/>
    <x v="0"/>
    <x v="3"/>
  </r>
  <r>
    <s v="WAT"/>
    <s v="Year 4"/>
    <x v="0"/>
    <n v="2042332000"/>
    <n v="842672000"/>
    <n v="495747000"/>
    <n v="118545000"/>
    <n v="10123000"/>
    <n v="624415000"/>
    <n v="1199660000"/>
    <n v="575245000"/>
    <n v="0.58739715188323938"/>
    <x v="0"/>
    <x v="1"/>
  </r>
  <r>
    <s v="XRAY"/>
    <s v="Year 4"/>
    <x v="0"/>
    <n v="2674300000"/>
    <n v="1157100000"/>
    <n v="1077300000"/>
    <s v=" $-   "/>
    <s v=" $-   "/>
    <n v="1077300000"/>
    <n v="1517200000"/>
    <n v="439900000"/>
    <n v="0.56732602924129683"/>
    <x v="0"/>
    <x v="6"/>
  </r>
  <r>
    <s v="ZBH"/>
    <s v="Year 4"/>
    <x v="0"/>
    <n v="5997800000"/>
    <n v="1800600000"/>
    <n v="2291900000"/>
    <n v="268800000"/>
    <n v="337400000"/>
    <n v="2898100000"/>
    <n v="4197200000"/>
    <n v="1299100000"/>
    <n v="0.69978992297175635"/>
    <x v="0"/>
    <x v="2"/>
  </r>
  <r>
    <s v="ZTS"/>
    <s v="Year 4"/>
    <x v="2"/>
    <n v="4888000000"/>
    <n v="1666000000"/>
    <n v="1364000000"/>
    <n v="376000000"/>
    <n v="85000000"/>
    <n v="1825000000"/>
    <n v="3222000000"/>
    <n v="1397000000"/>
    <n v="0.659165302782324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E7AB5-DAB1-9344-887D-3064285F28B7}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3" firstHeaderRow="1" firstDataRow="1" firstDataCol="1"/>
  <pivotFields count="14">
    <pivotField showAll="0"/>
    <pivotField showAll="0"/>
    <pivotField numFmtId="14" showAll="0">
      <items count="12">
        <item x="6"/>
        <item x="0"/>
        <item x="10"/>
        <item x="8"/>
        <item x="9"/>
        <item x="3"/>
        <item x="5"/>
        <item x="1"/>
        <item x="4"/>
        <item x="2"/>
        <item x="7"/>
        <item t="default"/>
      </items>
    </pivotField>
    <pivotField numFmtId="6" showAll="0"/>
    <pivotField numFmtId="6" showAll="0"/>
    <pivotField showAll="0"/>
    <pivotField showAll="0"/>
    <pivotField showAll="0"/>
    <pivotField numFmtId="6" showAll="0"/>
    <pivotField dataField="1" numFmtId="6" showAll="0"/>
    <pivotField numFmtId="6" showAll="0"/>
    <pivotField numFmtId="9" showAll="0"/>
    <pivotField showAll="0">
      <items count="2">
        <item x="0"/>
        <item t="default"/>
      </items>
    </pivotField>
    <pivotField axis="axisRow" showAll="0">
      <items count="10">
        <item x="3"/>
        <item x="1"/>
        <item x="2"/>
        <item x="7"/>
        <item x="6"/>
        <item x="5"/>
        <item x="8"/>
        <item x="4"/>
        <item x="0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Gross Profit" fld="9" baseField="0" baseItem="0" numFmtId="44"/>
  </dataFields>
  <formats count="1">
    <format dxfId="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CACA7B-E5EC-6F43-8A0F-CB635CB87AE3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9" firstHeaderRow="1" firstDataRow="1" firstDataCol="1"/>
  <pivotFields count="14">
    <pivotField showAll="0"/>
    <pivotField showAll="0"/>
    <pivotField numFmtId="14" showAll="0"/>
    <pivotField numFmtId="165" showAll="0"/>
    <pivotField numFmtId="165" showAll="0"/>
    <pivotField numFmtId="165" showAll="0"/>
    <pivotField showAll="0"/>
    <pivotField showAll="0"/>
    <pivotField numFmtId="165" showAll="0"/>
    <pivotField dataField="1" numFmtId="165" showAll="0"/>
    <pivotField numFmtId="165" showAll="0"/>
    <pivotField numFmtId="9" showAll="0"/>
    <pivotField showAll="0"/>
    <pivotField axis="axisRow" showAll="0">
      <items count="16">
        <item x="1"/>
        <item x="0"/>
        <item x="13"/>
        <item x="3"/>
        <item x="6"/>
        <item x="10"/>
        <item x="14"/>
        <item x="7"/>
        <item x="4"/>
        <item x="9"/>
        <item x="8"/>
        <item x="5"/>
        <item x="2"/>
        <item x="12"/>
        <item x="11"/>
        <item t="default"/>
      </items>
    </pivotField>
  </pivotFields>
  <rowFields count="1">
    <field x="1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Gross Profit" fld="9" baseField="0" baseItem="0" numFmtId="44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719"/>
  <sheetViews>
    <sheetView workbookViewId="0">
      <pane ySplit="1" topLeftCell="A176" activePane="bottomLeft" state="frozen"/>
      <selection activeCell="B1" sqref="B1"/>
      <selection pane="bottomLeft" activeCell="K1719" sqref="K1719"/>
    </sheetView>
  </sheetViews>
  <sheetFormatPr baseColWidth="10" defaultRowHeight="16"/>
  <cols>
    <col min="1" max="1" width="18.6640625" customWidth="1"/>
    <col min="2" max="2" width="27.1640625" bestFit="1" customWidth="1"/>
    <col min="3" max="3" width="12.6640625" bestFit="1" customWidth="1"/>
    <col min="4" max="4" width="27.1640625" bestFit="1" customWidth="1"/>
    <col min="5" max="5" width="26" bestFit="1" customWidth="1"/>
    <col min="6" max="6" width="32.6640625" bestFit="1" customWidth="1"/>
    <col min="7" max="7" width="43.1640625" bestFit="1" customWidth="1"/>
    <col min="8" max="8" width="27.33203125" bestFit="1" customWidth="1"/>
    <col min="9" max="9" width="37.5" bestFit="1" customWidth="1"/>
    <col min="10" max="13" width="37.5" customWidth="1"/>
    <col min="14" max="14" width="25.6640625" bestFit="1" customWidth="1"/>
    <col min="15" max="15" width="42.33203125" bestFit="1" customWidth="1"/>
  </cols>
  <sheetData>
    <row r="1" spans="1:15" s="29" customFormat="1" ht="24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59" t="s">
        <v>576</v>
      </c>
      <c r="K1" s="81" t="s">
        <v>580</v>
      </c>
      <c r="L1" s="82" t="s">
        <v>581</v>
      </c>
      <c r="M1" s="82" t="s">
        <v>582</v>
      </c>
      <c r="N1" s="29" t="s">
        <v>8</v>
      </c>
      <c r="O1" s="29" t="s">
        <v>9</v>
      </c>
    </row>
    <row r="2" spans="1:15" hidden="1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s="2">
        <f>SUM(G2:I2)</f>
        <v>13822000000</v>
      </c>
      <c r="K2" s="2">
        <f t="shared" ref="K2:K65" si="0">E2-F2</f>
        <v>14356000000</v>
      </c>
      <c r="L2" s="2">
        <f>K2-J2</f>
        <v>534000000</v>
      </c>
      <c r="M2" s="15">
        <f t="shared" ref="M2:M65" si="1">(E2-F2)/E2</f>
        <v>0.57759002212834443</v>
      </c>
      <c r="N2" t="s">
        <v>13</v>
      </c>
      <c r="O2" t="s">
        <v>14</v>
      </c>
    </row>
    <row r="3" spans="1:15" hidden="1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s="2">
        <f t="shared" ref="J3:J66" si="2">SUM(G3:I3)</f>
        <v>13766000000</v>
      </c>
      <c r="K3" s="2">
        <f t="shared" si="0"/>
        <v>15724000000</v>
      </c>
      <c r="L3" s="2">
        <f t="shared" ref="L3:L66" si="3">K3-J3</f>
        <v>1958000000</v>
      </c>
      <c r="M3" s="15">
        <f t="shared" si="1"/>
        <v>0.58796694462102228</v>
      </c>
      <c r="N3" t="s">
        <v>13</v>
      </c>
      <c r="O3" t="s">
        <v>14</v>
      </c>
    </row>
    <row r="4" spans="1:15" hidden="1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s="2">
        <f t="shared" si="2"/>
        <v>21981000000</v>
      </c>
      <c r="K4" s="2">
        <f t="shared" si="0"/>
        <v>27030000000</v>
      </c>
      <c r="L4" s="2">
        <f t="shared" si="3"/>
        <v>5049000000</v>
      </c>
      <c r="M4" s="15">
        <f t="shared" si="1"/>
        <v>0.63376318874560378</v>
      </c>
      <c r="N4" t="s">
        <v>13</v>
      </c>
      <c r="O4" t="s">
        <v>14</v>
      </c>
    </row>
    <row r="5" spans="1:15" hidden="1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s="2">
        <f t="shared" si="2"/>
        <v>22639000000</v>
      </c>
      <c r="K5" s="2">
        <f t="shared" si="0"/>
        <v>29894000000</v>
      </c>
      <c r="L5" s="2">
        <f t="shared" si="3"/>
        <v>7255000000</v>
      </c>
      <c r="M5" s="15">
        <f t="shared" si="1"/>
        <v>0.72929982922664061</v>
      </c>
      <c r="N5" t="s">
        <v>13</v>
      </c>
      <c r="O5" t="s">
        <v>14</v>
      </c>
    </row>
    <row r="6" spans="1:15" hidden="1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s="2">
        <f t="shared" si="2"/>
        <v>2440721000</v>
      </c>
      <c r="K6" s="2">
        <f t="shared" si="0"/>
        <v>3098036000</v>
      </c>
      <c r="L6" s="2">
        <f t="shared" si="3"/>
        <v>657315000</v>
      </c>
      <c r="M6" s="15">
        <f t="shared" si="1"/>
        <v>0.49928033878468714</v>
      </c>
      <c r="N6" t="s">
        <v>19</v>
      </c>
      <c r="O6" t="s">
        <v>20</v>
      </c>
    </row>
    <row r="7" spans="1:15" hidden="1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s="2">
        <f t="shared" si="2"/>
        <v>2591828000</v>
      </c>
      <c r="K7" s="2">
        <f t="shared" si="0"/>
        <v>3252146000</v>
      </c>
      <c r="L7" s="2">
        <f t="shared" si="3"/>
        <v>660318000</v>
      </c>
      <c r="M7" s="15">
        <f t="shared" si="1"/>
        <v>0.50080676779470434</v>
      </c>
      <c r="N7" t="s">
        <v>19</v>
      </c>
      <c r="O7" t="s">
        <v>20</v>
      </c>
    </row>
    <row r="8" spans="1:15" hidden="1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s="2">
        <f t="shared" si="2"/>
        <v>3601903000</v>
      </c>
      <c r="K8" s="2">
        <f t="shared" si="0"/>
        <v>4453613000</v>
      </c>
      <c r="L8" s="2">
        <f t="shared" si="3"/>
        <v>851710000</v>
      </c>
      <c r="M8" s="15">
        <f t="shared" si="1"/>
        <v>0.45242542534885449</v>
      </c>
      <c r="N8" t="s">
        <v>19</v>
      </c>
      <c r="O8" t="s">
        <v>20</v>
      </c>
    </row>
    <row r="9" spans="1:15" hidden="1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s="2">
        <f t="shared" si="2"/>
        <v>3596992000</v>
      </c>
      <c r="K9" s="2">
        <f t="shared" si="0"/>
        <v>4422772000</v>
      </c>
      <c r="L9" s="2">
        <f t="shared" si="3"/>
        <v>825780000</v>
      </c>
      <c r="M9" s="15">
        <f t="shared" si="1"/>
        <v>0.45422243237097848</v>
      </c>
      <c r="N9" t="s">
        <v>19</v>
      </c>
      <c r="O9" t="s">
        <v>20</v>
      </c>
    </row>
    <row r="10" spans="1:15" hidden="1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s="2">
        <f t="shared" si="2"/>
        <v>15305000000</v>
      </c>
      <c r="K10" s="2">
        <f t="shared" si="0"/>
        <v>64304000000</v>
      </c>
      <c r="L10" s="2">
        <f t="shared" si="3"/>
        <v>48999000000</v>
      </c>
      <c r="M10" s="15">
        <f t="shared" si="1"/>
        <v>0.37624480720847231</v>
      </c>
      <c r="N10" t="s">
        <v>22</v>
      </c>
      <c r="O10" t="s">
        <v>23</v>
      </c>
    </row>
    <row r="11" spans="1:15" hidden="1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s="2">
        <f t="shared" si="2"/>
        <v>18034000000</v>
      </c>
      <c r="K11" s="2">
        <f t="shared" si="0"/>
        <v>70537000000</v>
      </c>
      <c r="L11" s="2">
        <f t="shared" si="3"/>
        <v>52503000000</v>
      </c>
      <c r="M11" s="15">
        <f t="shared" si="1"/>
        <v>0.38588035777783858</v>
      </c>
      <c r="N11" t="s">
        <v>22</v>
      </c>
      <c r="O11" t="s">
        <v>23</v>
      </c>
    </row>
    <row r="12" spans="1:15" hidden="1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s="2">
        <f t="shared" si="2"/>
        <v>22396000000</v>
      </c>
      <c r="K12" s="2">
        <f t="shared" si="0"/>
        <v>93626000000</v>
      </c>
      <c r="L12" s="2">
        <f t="shared" si="3"/>
        <v>71230000000</v>
      </c>
      <c r="M12" s="15">
        <f t="shared" si="1"/>
        <v>0.40059902017414373</v>
      </c>
      <c r="N12" t="s">
        <v>22</v>
      </c>
      <c r="O12" t="s">
        <v>23</v>
      </c>
    </row>
    <row r="13" spans="1:15" hidden="1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s="2">
        <f t="shared" si="2"/>
        <v>24239000000</v>
      </c>
      <c r="K13" s="2">
        <f t="shared" si="0"/>
        <v>84263000000</v>
      </c>
      <c r="L13" s="2">
        <f t="shared" si="3"/>
        <v>60024000000</v>
      </c>
      <c r="M13" s="15">
        <f t="shared" si="1"/>
        <v>0.39075955648097049</v>
      </c>
      <c r="N13" t="s">
        <v>22</v>
      </c>
      <c r="O13" t="s">
        <v>23</v>
      </c>
    </row>
    <row r="14" spans="1:15" hidden="1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s="2">
        <f t="shared" si="2"/>
        <v>7767000000</v>
      </c>
      <c r="K14" s="2">
        <f t="shared" si="0"/>
        <v>13872000000</v>
      </c>
      <c r="L14" s="2">
        <f t="shared" si="3"/>
        <v>6105000000</v>
      </c>
      <c r="M14" s="15">
        <f t="shared" si="1"/>
        <v>0.75473340587595217</v>
      </c>
      <c r="N14" t="s">
        <v>25</v>
      </c>
      <c r="O14" t="s">
        <v>26</v>
      </c>
    </row>
    <row r="15" spans="1:15" hidden="1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s="2">
        <f t="shared" si="2"/>
        <v>8207000000</v>
      </c>
      <c r="K15" s="2">
        <f t="shared" si="0"/>
        <v>14209000000</v>
      </c>
      <c r="L15" s="2">
        <f t="shared" si="3"/>
        <v>6002000000</v>
      </c>
      <c r="M15" s="15">
        <f t="shared" si="1"/>
        <v>0.75620010643959557</v>
      </c>
      <c r="N15" t="s">
        <v>25</v>
      </c>
      <c r="O15" t="s">
        <v>26</v>
      </c>
    </row>
    <row r="16" spans="1:15" hidden="1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s="2">
        <f t="shared" si="2"/>
        <v>11771000000</v>
      </c>
      <c r="K16" s="2">
        <f t="shared" si="0"/>
        <v>15534000000</v>
      </c>
      <c r="L16" s="2">
        <f t="shared" si="3"/>
        <v>3763000000</v>
      </c>
      <c r="M16" s="15">
        <f t="shared" si="1"/>
        <v>0.77825651302605214</v>
      </c>
      <c r="N16" t="s">
        <v>25</v>
      </c>
      <c r="O16" t="s">
        <v>26</v>
      </c>
    </row>
    <row r="17" spans="1:15" hidden="1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s="2">
        <f t="shared" si="2"/>
        <v>10672000000</v>
      </c>
      <c r="K17" s="2">
        <f t="shared" si="0"/>
        <v>18359000000</v>
      </c>
      <c r="L17" s="2">
        <f t="shared" si="3"/>
        <v>7687000000</v>
      </c>
      <c r="M17" s="15">
        <f t="shared" si="1"/>
        <v>0.803140994794173</v>
      </c>
      <c r="N17" t="s">
        <v>25</v>
      </c>
      <c r="O17" t="s">
        <v>26</v>
      </c>
    </row>
    <row r="18" spans="1:15" hidden="1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s="2">
        <f t="shared" si="2"/>
        <v>1609420000</v>
      </c>
      <c r="K18" s="2">
        <f t="shared" si="0"/>
        <v>2507819000</v>
      </c>
      <c r="L18" s="2">
        <f t="shared" si="3"/>
        <v>898399000</v>
      </c>
      <c r="M18" s="15">
        <f t="shared" si="1"/>
        <v>2.8511172689936911E-2</v>
      </c>
      <c r="N18" t="s">
        <v>25</v>
      </c>
      <c r="O18" t="s">
        <v>28</v>
      </c>
    </row>
    <row r="19" spans="1:15" hidden="1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s="2">
        <f t="shared" si="2"/>
        <v>2200275000</v>
      </c>
      <c r="K19" s="2">
        <f t="shared" si="0"/>
        <v>2982366000</v>
      </c>
      <c r="L19" s="2">
        <f t="shared" si="3"/>
        <v>782091000</v>
      </c>
      <c r="M19" s="15">
        <f t="shared" si="1"/>
        <v>2.4942609140233999E-2</v>
      </c>
      <c r="N19" t="s">
        <v>25</v>
      </c>
      <c r="O19" t="s">
        <v>28</v>
      </c>
    </row>
    <row r="20" spans="1:15" hidden="1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s="2">
        <f t="shared" si="2"/>
        <v>3107093000</v>
      </c>
      <c r="K20" s="2">
        <f t="shared" si="0"/>
        <v>3529313000</v>
      </c>
      <c r="L20" s="2">
        <f t="shared" si="3"/>
        <v>422220000</v>
      </c>
      <c r="M20" s="15">
        <f t="shared" si="1"/>
        <v>2.5958121487988799E-2</v>
      </c>
      <c r="N20" t="s">
        <v>25</v>
      </c>
      <c r="O20" t="s">
        <v>28</v>
      </c>
    </row>
    <row r="21" spans="1:15" hidden="1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s="2">
        <f t="shared" si="2"/>
        <v>2746832000</v>
      </c>
      <c r="K21" s="2">
        <f t="shared" si="0"/>
        <v>4272606000</v>
      </c>
      <c r="L21" s="2">
        <f t="shared" si="3"/>
        <v>1525774000</v>
      </c>
      <c r="M21" s="15">
        <f t="shared" si="1"/>
        <v>2.9095097962960576E-2</v>
      </c>
      <c r="N21" t="s">
        <v>25</v>
      </c>
      <c r="O21" t="s">
        <v>28</v>
      </c>
    </row>
    <row r="22" spans="1:15" hidden="1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f t="shared" si="2"/>
        <v>8791000000</v>
      </c>
      <c r="K22" s="2">
        <f t="shared" si="0"/>
        <v>10151000000</v>
      </c>
      <c r="L22" s="2">
        <f t="shared" si="3"/>
        <v>1360000000</v>
      </c>
      <c r="M22" s="15">
        <f t="shared" si="1"/>
        <v>0.53286089238845147</v>
      </c>
      <c r="N22" t="s">
        <v>25</v>
      </c>
      <c r="O22" t="s">
        <v>30</v>
      </c>
    </row>
    <row r="23" spans="1:15" hidden="1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f t="shared" si="2"/>
        <v>8331000000</v>
      </c>
      <c r="K23" s="2">
        <f t="shared" si="0"/>
        <v>10464000000</v>
      </c>
      <c r="L23" s="2">
        <f t="shared" si="3"/>
        <v>2133000000</v>
      </c>
      <c r="M23" s="15">
        <f t="shared" si="1"/>
        <v>0.53232945006867782</v>
      </c>
      <c r="N23" t="s">
        <v>25</v>
      </c>
      <c r="O23" t="s">
        <v>30</v>
      </c>
    </row>
    <row r="24" spans="1:15" hidden="1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f t="shared" si="2"/>
        <v>8430000000</v>
      </c>
      <c r="K24" s="2">
        <f t="shared" si="0"/>
        <v>11029000000</v>
      </c>
      <c r="L24" s="2">
        <f t="shared" si="3"/>
        <v>2599000000</v>
      </c>
      <c r="M24" s="15">
        <f t="shared" si="1"/>
        <v>0.54472267496419224</v>
      </c>
      <c r="N24" t="s">
        <v>25</v>
      </c>
      <c r="O24" t="s">
        <v>30</v>
      </c>
    </row>
    <row r="25" spans="1:15" hidden="1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f t="shared" si="2"/>
        <v>8791000000</v>
      </c>
      <c r="K25" s="2">
        <f t="shared" si="0"/>
        <v>11658000000</v>
      </c>
      <c r="L25" s="2">
        <f t="shared" si="3"/>
        <v>2867000000</v>
      </c>
      <c r="M25" s="15">
        <f t="shared" si="1"/>
        <v>0.57133055623621665</v>
      </c>
      <c r="N25" t="s">
        <v>25</v>
      </c>
      <c r="O25" t="s">
        <v>30</v>
      </c>
    </row>
    <row r="26" spans="1:15" hidden="1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f t="shared" si="2"/>
        <v>3019463000</v>
      </c>
      <c r="K26" s="2">
        <f t="shared" si="0"/>
        <v>3468683000</v>
      </c>
      <c r="L26" s="2">
        <f t="shared" si="3"/>
        <v>449220000</v>
      </c>
      <c r="M26" s="15">
        <f t="shared" si="1"/>
        <v>0.85535825253252584</v>
      </c>
      <c r="N26" t="s">
        <v>22</v>
      </c>
      <c r="O26" t="s">
        <v>32</v>
      </c>
    </row>
    <row r="27" spans="1:15" hidden="1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f t="shared" si="2"/>
        <v>3092417000</v>
      </c>
      <c r="K27" s="2">
        <f t="shared" si="0"/>
        <v>3524985000</v>
      </c>
      <c r="L27" s="2">
        <f t="shared" si="3"/>
        <v>432568000</v>
      </c>
      <c r="M27" s="15">
        <f t="shared" si="1"/>
        <v>0.84999511702854913</v>
      </c>
      <c r="N27" t="s">
        <v>22</v>
      </c>
      <c r="O27" t="s">
        <v>32</v>
      </c>
    </row>
    <row r="28" spans="1:15" hidden="1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f t="shared" si="2"/>
        <v>3146540000</v>
      </c>
      <c r="K28" s="2">
        <f t="shared" si="0"/>
        <v>4051194000</v>
      </c>
      <c r="L28" s="2">
        <f t="shared" si="3"/>
        <v>904654000</v>
      </c>
      <c r="M28" s="15">
        <f t="shared" si="1"/>
        <v>0.84478880352896701</v>
      </c>
      <c r="N28" t="s">
        <v>22</v>
      </c>
      <c r="O28" t="s">
        <v>32</v>
      </c>
    </row>
    <row r="29" spans="1:15" hidden="1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f t="shared" si="2"/>
        <v>3542428000</v>
      </c>
      <c r="K29" s="2">
        <f t="shared" si="0"/>
        <v>5034522000</v>
      </c>
      <c r="L29" s="2">
        <f t="shared" si="3"/>
        <v>1492094000</v>
      </c>
      <c r="M29" s="15">
        <f t="shared" si="1"/>
        <v>0.8599508406454599</v>
      </c>
      <c r="N29" t="s">
        <v>22</v>
      </c>
      <c r="O29" t="s">
        <v>32</v>
      </c>
    </row>
    <row r="30" spans="1:15" hidden="1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f t="shared" si="2"/>
        <v>909488000</v>
      </c>
      <c r="K30" s="2">
        <f t="shared" si="0"/>
        <v>1692411000</v>
      </c>
      <c r="L30" s="2">
        <f t="shared" si="3"/>
        <v>782923000</v>
      </c>
      <c r="M30" s="15">
        <f t="shared" si="1"/>
        <v>0.64260092972252991</v>
      </c>
      <c r="N30" t="s">
        <v>22</v>
      </c>
      <c r="O30" t="s">
        <v>34</v>
      </c>
    </row>
    <row r="31" spans="1:15" hidden="1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f t="shared" si="2"/>
        <v>1040382000</v>
      </c>
      <c r="K31" s="2">
        <f t="shared" si="0"/>
        <v>1830188000</v>
      </c>
      <c r="L31" s="2">
        <f t="shared" si="3"/>
        <v>789806000</v>
      </c>
      <c r="M31" s="15">
        <f t="shared" si="1"/>
        <v>0.6388596932462014</v>
      </c>
      <c r="N31" t="s">
        <v>22</v>
      </c>
      <c r="O31" t="s">
        <v>34</v>
      </c>
    </row>
    <row r="32" spans="1:15" hidden="1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f t="shared" si="2"/>
        <v>1428421000</v>
      </c>
      <c r="K32" s="2">
        <f t="shared" si="0"/>
        <v>2259262000</v>
      </c>
      <c r="L32" s="2">
        <f t="shared" si="3"/>
        <v>830841000</v>
      </c>
      <c r="M32" s="15">
        <f t="shared" si="1"/>
        <v>0.65770057978068708</v>
      </c>
      <c r="N32" t="s">
        <v>22</v>
      </c>
      <c r="O32" t="s">
        <v>34</v>
      </c>
    </row>
    <row r="33" spans="1:15" hidden="1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f t="shared" si="2"/>
        <v>1185377000</v>
      </c>
      <c r="K33" s="2">
        <f t="shared" si="0"/>
        <v>2227173000</v>
      </c>
      <c r="L33" s="2">
        <f t="shared" si="3"/>
        <v>1041796000</v>
      </c>
      <c r="M33" s="15">
        <f t="shared" si="1"/>
        <v>0.65095199083184729</v>
      </c>
      <c r="N33" t="s">
        <v>22</v>
      </c>
      <c r="O33" t="s">
        <v>34</v>
      </c>
    </row>
    <row r="34" spans="1:15" hidden="1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s="2">
        <f t="shared" si="2"/>
        <v>1665000000</v>
      </c>
      <c r="K34" s="2">
        <f t="shared" si="0"/>
        <v>3623000000</v>
      </c>
      <c r="L34" s="2">
        <f t="shared" si="3"/>
        <v>1958000000</v>
      </c>
      <c r="M34" s="15">
        <f t="shared" si="1"/>
        <v>4.0007067215848229E-2</v>
      </c>
      <c r="N34" t="s">
        <v>36</v>
      </c>
      <c r="O34" t="s">
        <v>37</v>
      </c>
    </row>
    <row r="35" spans="1:15" hidden="1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s="2">
        <f t="shared" si="2"/>
        <v>1759000000</v>
      </c>
      <c r="K35" s="2">
        <f t="shared" si="0"/>
        <v>3889000000</v>
      </c>
      <c r="L35" s="2">
        <f t="shared" si="3"/>
        <v>2130000000</v>
      </c>
      <c r="M35" s="15">
        <f t="shared" si="1"/>
        <v>4.3305420693955723E-2</v>
      </c>
      <c r="N35" t="s">
        <v>36</v>
      </c>
      <c r="O35" t="s">
        <v>37</v>
      </c>
    </row>
    <row r="36" spans="1:15" hidden="1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s="2">
        <f t="shared" si="2"/>
        <v>1907000000</v>
      </c>
      <c r="K36" s="2">
        <f t="shared" si="0"/>
        <v>4768000000</v>
      </c>
      <c r="L36" s="2">
        <f t="shared" si="3"/>
        <v>2861000000</v>
      </c>
      <c r="M36" s="15">
        <f t="shared" si="1"/>
        <v>5.8718488688562949E-2</v>
      </c>
      <c r="N36" t="s">
        <v>36</v>
      </c>
      <c r="O36" t="s">
        <v>37</v>
      </c>
    </row>
    <row r="37" spans="1:15" hidden="1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s="2">
        <f t="shared" si="2"/>
        <v>2010000000</v>
      </c>
      <c r="K37" s="2">
        <f t="shared" si="0"/>
        <v>4020000000</v>
      </c>
      <c r="L37" s="2">
        <f t="shared" si="3"/>
        <v>2010000000</v>
      </c>
      <c r="M37" s="15">
        <f t="shared" si="1"/>
        <v>5.9377861806150484E-2</v>
      </c>
      <c r="N37" t="s">
        <v>36</v>
      </c>
      <c r="O37" t="s">
        <v>37</v>
      </c>
    </row>
    <row r="38" spans="1:15" hidden="1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s="2">
        <f t="shared" si="2"/>
        <v>274935000</v>
      </c>
      <c r="K38" s="2">
        <f t="shared" si="0"/>
        <v>1249299000</v>
      </c>
      <c r="L38" s="2">
        <f t="shared" si="3"/>
        <v>974364000</v>
      </c>
      <c r="M38" s="15">
        <f t="shared" si="1"/>
        <v>0.3430829985252884</v>
      </c>
      <c r="N38" t="s">
        <v>22</v>
      </c>
      <c r="O38" t="s">
        <v>39</v>
      </c>
    </row>
    <row r="39" spans="1:15" hidden="1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s="2">
        <f t="shared" si="2"/>
        <v>325234000</v>
      </c>
      <c r="K39" s="2">
        <f t="shared" si="0"/>
        <v>1424146000</v>
      </c>
      <c r="L39" s="2">
        <f t="shared" si="3"/>
        <v>1098912000</v>
      </c>
      <c r="M39" s="15">
        <f t="shared" si="1"/>
        <v>0.32973494482483817</v>
      </c>
      <c r="N39" t="s">
        <v>22</v>
      </c>
      <c r="O39" t="s">
        <v>39</v>
      </c>
    </row>
    <row r="40" spans="1:15" hidden="1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s="2">
        <f t="shared" si="2"/>
        <v>560494000</v>
      </c>
      <c r="K40" s="2">
        <f t="shared" si="0"/>
        <v>1658961000</v>
      </c>
      <c r="L40" s="2">
        <f t="shared" si="3"/>
        <v>1098467000</v>
      </c>
      <c r="M40" s="15">
        <f t="shared" si="1"/>
        <v>0.31283797289805276</v>
      </c>
      <c r="N40" t="s">
        <v>22</v>
      </c>
      <c r="O40" t="s">
        <v>39</v>
      </c>
    </row>
    <row r="41" spans="1:15" hidden="1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s="2">
        <f t="shared" si="2"/>
        <v>695186000</v>
      </c>
      <c r="K41" s="2">
        <f t="shared" si="0"/>
        <v>1957046000</v>
      </c>
      <c r="L41" s="2">
        <f t="shared" si="3"/>
        <v>1261860000</v>
      </c>
      <c r="M41" s="15">
        <f t="shared" si="1"/>
        <v>0.30390111659683472</v>
      </c>
      <c r="N41" t="s">
        <v>22</v>
      </c>
      <c r="O41" t="s">
        <v>39</v>
      </c>
    </row>
    <row r="42" spans="1:15" hidden="1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f t="shared" si="2"/>
        <v>1723900000</v>
      </c>
      <c r="K42" s="2">
        <f t="shared" si="0"/>
        <v>2073700000</v>
      </c>
      <c r="L42" s="2">
        <f t="shared" si="3"/>
        <v>349800000</v>
      </c>
      <c r="M42" s="15">
        <f t="shared" si="1"/>
        <v>0.89685148343568899</v>
      </c>
      <c r="N42" t="s">
        <v>22</v>
      </c>
      <c r="O42" t="s">
        <v>32</v>
      </c>
    </row>
    <row r="43" spans="1:15" hidden="1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f t="shared" si="2"/>
        <v>1702000000</v>
      </c>
      <c r="K43" s="2">
        <f t="shared" si="0"/>
        <v>1999600000</v>
      </c>
      <c r="L43" s="2">
        <f t="shared" si="3"/>
        <v>297600000</v>
      </c>
      <c r="M43" s="15">
        <f t="shared" si="1"/>
        <v>0.87937024495360394</v>
      </c>
      <c r="N43" t="s">
        <v>22</v>
      </c>
      <c r="O43" t="s">
        <v>32</v>
      </c>
    </row>
    <row r="44" spans="1:15" hidden="1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f t="shared" si="2"/>
        <v>2046300000</v>
      </c>
      <c r="K44" s="2">
        <f t="shared" si="0"/>
        <v>2170100000</v>
      </c>
      <c r="L44" s="2">
        <f t="shared" si="3"/>
        <v>123800000</v>
      </c>
      <c r="M44" s="15">
        <f t="shared" si="1"/>
        <v>0.86382453626303635</v>
      </c>
      <c r="N44" t="s">
        <v>22</v>
      </c>
      <c r="O44" t="s">
        <v>32</v>
      </c>
    </row>
    <row r="45" spans="1:15" hidden="1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f t="shared" si="2"/>
        <v>2132100000</v>
      </c>
      <c r="K45" s="2">
        <f t="shared" si="0"/>
        <v>2133400000</v>
      </c>
      <c r="L45" s="2">
        <f t="shared" si="3"/>
        <v>1300000</v>
      </c>
      <c r="M45" s="15">
        <f t="shared" si="1"/>
        <v>0.85196278103909584</v>
      </c>
      <c r="N45" t="s">
        <v>22</v>
      </c>
      <c r="O45" t="s">
        <v>32</v>
      </c>
    </row>
    <row r="46" spans="1:15" hidden="1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s="2">
        <f t="shared" si="2"/>
        <v>1116000000</v>
      </c>
      <c r="K46" s="2">
        <f t="shared" si="0"/>
        <v>2304000000</v>
      </c>
      <c r="L46" s="2">
        <f t="shared" si="3"/>
        <v>1188000000</v>
      </c>
      <c r="M46" s="15">
        <f t="shared" si="1"/>
        <v>0.39854696419304619</v>
      </c>
      <c r="N46" t="s">
        <v>42</v>
      </c>
      <c r="O46" t="s">
        <v>43</v>
      </c>
    </row>
    <row r="47" spans="1:15" hidden="1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s="2">
        <f t="shared" si="2"/>
        <v>1164000000</v>
      </c>
      <c r="K47" s="2">
        <f t="shared" si="0"/>
        <v>2348000000</v>
      </c>
      <c r="L47" s="2">
        <f t="shared" si="3"/>
        <v>1184000000</v>
      </c>
      <c r="M47" s="15">
        <f t="shared" si="1"/>
        <v>0.40219253168893454</v>
      </c>
      <c r="N47" t="s">
        <v>42</v>
      </c>
      <c r="O47" t="s">
        <v>43</v>
      </c>
    </row>
    <row r="48" spans="1:15" hidden="1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s="2">
        <f t="shared" si="2"/>
        <v>1213000000</v>
      </c>
      <c r="K48" s="2">
        <f t="shared" si="0"/>
        <v>2467000000</v>
      </c>
      <c r="L48" s="2">
        <f t="shared" si="3"/>
        <v>1254000000</v>
      </c>
      <c r="M48" s="15">
        <f t="shared" si="1"/>
        <v>0.40756649595242028</v>
      </c>
      <c r="N48" t="s">
        <v>42</v>
      </c>
      <c r="O48" t="s">
        <v>43</v>
      </c>
    </row>
    <row r="49" spans="1:15" hidden="1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s="2">
        <f t="shared" si="2"/>
        <v>1338000000</v>
      </c>
      <c r="K49" s="2">
        <f t="shared" si="0"/>
        <v>2597000000</v>
      </c>
      <c r="L49" s="2">
        <f t="shared" si="3"/>
        <v>1259000000</v>
      </c>
      <c r="M49" s="15">
        <f t="shared" si="1"/>
        <v>0.42587733683174811</v>
      </c>
      <c r="N49" t="s">
        <v>42</v>
      </c>
      <c r="O49" t="s">
        <v>43</v>
      </c>
    </row>
    <row r="50" spans="1:15" hidden="1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s="2">
        <f t="shared" si="2"/>
        <v>5594000000</v>
      </c>
      <c r="K50" s="2">
        <f t="shared" si="0"/>
        <v>8550000000</v>
      </c>
      <c r="L50" s="2">
        <f t="shared" si="3"/>
        <v>2956000000</v>
      </c>
      <c r="M50" s="15">
        <f t="shared" si="1"/>
        <v>0.57209769153563061</v>
      </c>
      <c r="N50" t="s">
        <v>42</v>
      </c>
      <c r="O50" t="s">
        <v>45</v>
      </c>
    </row>
    <row r="51" spans="1:15" hidden="1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s="2">
        <f t="shared" si="2"/>
        <v>5042300000</v>
      </c>
      <c r="K51" s="2">
        <f t="shared" si="0"/>
        <v>8091200000</v>
      </c>
      <c r="L51" s="2">
        <f t="shared" si="3"/>
        <v>3048900000</v>
      </c>
      <c r="M51" s="15">
        <f t="shared" si="1"/>
        <v>0.54620447564721364</v>
      </c>
      <c r="N51" t="s">
        <v>42</v>
      </c>
      <c r="O51" t="s">
        <v>45</v>
      </c>
    </row>
    <row r="52" spans="1:15" hidden="1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s="2">
        <f t="shared" si="2"/>
        <v>5565500000</v>
      </c>
      <c r="K52" s="2">
        <f t="shared" si="0"/>
        <v>8692900000</v>
      </c>
      <c r="L52" s="2">
        <f t="shared" si="3"/>
        <v>3127400000</v>
      </c>
      <c r="M52" s="15">
        <f t="shared" si="1"/>
        <v>0.53074743873102703</v>
      </c>
      <c r="N52" t="s">
        <v>42</v>
      </c>
      <c r="O52" t="s">
        <v>45</v>
      </c>
    </row>
    <row r="53" spans="1:15" hidden="1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s="2">
        <f t="shared" si="2"/>
        <v>5686200000</v>
      </c>
      <c r="K53" s="2">
        <f t="shared" si="0"/>
        <v>9019700000</v>
      </c>
      <c r="L53" s="2">
        <f t="shared" si="3"/>
        <v>3333500000</v>
      </c>
      <c r="M53" s="15">
        <f t="shared" si="1"/>
        <v>0.54820338900639387</v>
      </c>
      <c r="N53" t="s">
        <v>42</v>
      </c>
      <c r="O53" t="s">
        <v>45</v>
      </c>
    </row>
    <row r="54" spans="1:15" hidden="1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s="2">
        <f t="shared" si="2"/>
        <v>3727000000</v>
      </c>
      <c r="K54" s="2">
        <f t="shared" si="0"/>
        <v>8290000000</v>
      </c>
      <c r="L54" s="2">
        <f t="shared" si="3"/>
        <v>4563000000</v>
      </c>
      <c r="M54" s="15">
        <f t="shared" si="1"/>
        <v>0.32684119224097147</v>
      </c>
      <c r="N54" t="s">
        <v>47</v>
      </c>
      <c r="O54" t="s">
        <v>48</v>
      </c>
    </row>
    <row r="55" spans="1:15" hidden="1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s="2">
        <f t="shared" si="2"/>
        <v>3489000000</v>
      </c>
      <c r="K55" s="2">
        <f t="shared" si="0"/>
        <v>8598000000</v>
      </c>
      <c r="L55" s="2">
        <f t="shared" si="3"/>
        <v>5109000000</v>
      </c>
      <c r="M55" s="15">
        <f t="shared" si="1"/>
        <v>0.35916287230043026</v>
      </c>
      <c r="N55" t="s">
        <v>47</v>
      </c>
      <c r="O55" t="s">
        <v>48</v>
      </c>
    </row>
    <row r="56" spans="1:15" hidden="1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s="2">
        <f t="shared" si="2"/>
        <v>3547000000</v>
      </c>
      <c r="K56" s="2">
        <f t="shared" si="0"/>
        <v>8355000000</v>
      </c>
      <c r="L56" s="2">
        <f t="shared" si="3"/>
        <v>4808000000</v>
      </c>
      <c r="M56" s="15">
        <f t="shared" si="1"/>
        <v>0.36760823653643082</v>
      </c>
      <c r="N56" t="s">
        <v>47</v>
      </c>
      <c r="O56" t="s">
        <v>48</v>
      </c>
    </row>
    <row r="57" spans="1:15" hidden="1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s="2">
        <f t="shared" si="2"/>
        <v>3672000000</v>
      </c>
      <c r="K57" s="2">
        <f t="shared" si="0"/>
        <v>7823000000</v>
      </c>
      <c r="L57" s="2">
        <f t="shared" si="3"/>
        <v>4151000000</v>
      </c>
      <c r="M57" s="15">
        <f t="shared" si="1"/>
        <v>0.37480835569183596</v>
      </c>
      <c r="N57" t="s">
        <v>47</v>
      </c>
      <c r="O57" t="s">
        <v>48</v>
      </c>
    </row>
    <row r="58" spans="1:15" hidden="1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s="2">
        <f t="shared" si="2"/>
        <v>21491000000</v>
      </c>
      <c r="K58" s="2">
        <f t="shared" si="0"/>
        <v>33469000000</v>
      </c>
      <c r="L58" s="2">
        <f t="shared" si="3"/>
        <v>11978000000</v>
      </c>
      <c r="M58" s="15">
        <f t="shared" si="1"/>
        <v>0.46997781335130734</v>
      </c>
      <c r="N58" t="s">
        <v>47</v>
      </c>
      <c r="O58" t="s">
        <v>50</v>
      </c>
    </row>
    <row r="59" spans="1:15" hidden="1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s="2">
        <f t="shared" si="2"/>
        <v>22005000000</v>
      </c>
      <c r="K59" s="2">
        <f t="shared" si="0"/>
        <v>34214000000</v>
      </c>
      <c r="L59" s="2">
        <f t="shared" si="3"/>
        <v>12209000000</v>
      </c>
      <c r="M59" s="15">
        <f t="shared" si="1"/>
        <v>0.49676220344397015</v>
      </c>
      <c r="N59" t="s">
        <v>47</v>
      </c>
      <c r="O59" t="s">
        <v>50</v>
      </c>
    </row>
    <row r="60" spans="1:15" hidden="1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s="2">
        <f t="shared" si="2"/>
        <v>18491000000</v>
      </c>
      <c r="K60" s="2">
        <f t="shared" si="0"/>
        <v>30795000000</v>
      </c>
      <c r="L60" s="2">
        <f t="shared" si="3"/>
        <v>12304000000</v>
      </c>
      <c r="M60" s="15">
        <f t="shared" si="1"/>
        <v>0.47813868273142252</v>
      </c>
      <c r="N60" t="s">
        <v>47</v>
      </c>
      <c r="O60" t="s">
        <v>50</v>
      </c>
    </row>
    <row r="61" spans="1:15" hidden="1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s="2">
        <f t="shared" si="2"/>
        <v>16417000000</v>
      </c>
      <c r="K61" s="2">
        <f t="shared" si="0"/>
        <v>21746000000</v>
      </c>
      <c r="L61" s="2">
        <f t="shared" si="3"/>
        <v>5329000000</v>
      </c>
      <c r="M61" s="15">
        <f t="shared" si="1"/>
        <v>0.37282905001114408</v>
      </c>
      <c r="N61" t="s">
        <v>47</v>
      </c>
      <c r="O61" t="s">
        <v>50</v>
      </c>
    </row>
    <row r="62" spans="1:15" hidden="1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s="2">
        <f t="shared" si="2"/>
        <v>386905000</v>
      </c>
      <c r="K62" s="2">
        <f t="shared" si="0"/>
        <v>572156000</v>
      </c>
      <c r="L62" s="2">
        <f t="shared" si="3"/>
        <v>185251000</v>
      </c>
      <c r="M62" s="15">
        <f t="shared" si="1"/>
        <v>0.59692168373654553</v>
      </c>
      <c r="N62" t="s">
        <v>52</v>
      </c>
      <c r="O62" t="s">
        <v>53</v>
      </c>
    </row>
    <row r="63" spans="1:15" hidden="1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s="2">
        <f t="shared" si="2"/>
        <v>344983000</v>
      </c>
      <c r="K63" s="2">
        <f t="shared" si="0"/>
        <v>594002000</v>
      </c>
      <c r="L63" s="2">
        <f t="shared" si="3"/>
        <v>249019000</v>
      </c>
      <c r="M63" s="15">
        <f t="shared" si="1"/>
        <v>0.6098251327186508</v>
      </c>
      <c r="N63" t="s">
        <v>52</v>
      </c>
      <c r="O63" t="s">
        <v>53</v>
      </c>
    </row>
    <row r="64" spans="1:15" hidden="1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s="2">
        <f t="shared" si="2"/>
        <v>339229000</v>
      </c>
      <c r="K64" s="2">
        <f t="shared" si="0"/>
        <v>603399000</v>
      </c>
      <c r="L64" s="2">
        <f t="shared" si="3"/>
        <v>264170000</v>
      </c>
      <c r="M64" s="15">
        <f t="shared" si="1"/>
        <v>0.61298423447447736</v>
      </c>
      <c r="N64" t="s">
        <v>52</v>
      </c>
      <c r="O64" t="s">
        <v>53</v>
      </c>
    </row>
    <row r="65" spans="1:15" hidden="1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s="2">
        <f t="shared" si="2"/>
        <v>359847000</v>
      </c>
      <c r="K65" s="2">
        <f t="shared" si="0"/>
        <v>616062000</v>
      </c>
      <c r="L65" s="2">
        <f t="shared" si="3"/>
        <v>256215000</v>
      </c>
      <c r="M65" s="15">
        <f t="shared" si="1"/>
        <v>0.62779549785490818</v>
      </c>
      <c r="N65" t="s">
        <v>52</v>
      </c>
      <c r="O65" t="s">
        <v>53</v>
      </c>
    </row>
    <row r="66" spans="1:15" hidden="1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s="2">
        <f t="shared" si="2"/>
        <v>1470287000</v>
      </c>
      <c r="K66" s="2">
        <f t="shared" ref="K66:K129" si="4">E66-F66</f>
        <v>2337721000</v>
      </c>
      <c r="L66" s="2">
        <f t="shared" si="3"/>
        <v>867434000</v>
      </c>
      <c r="M66" s="15">
        <f t="shared" ref="M66:M129" si="5">(E66-F66)/E66</f>
        <v>0.25837860564342791</v>
      </c>
      <c r="N66" t="s">
        <v>47</v>
      </c>
      <c r="O66" t="s">
        <v>55</v>
      </c>
    </row>
    <row r="67" spans="1:15" hidden="1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s="2">
        <f t="shared" ref="J67:J130" si="6">SUM(G67:I67)</f>
        <v>1485558000</v>
      </c>
      <c r="K67" s="2">
        <f t="shared" si="4"/>
        <v>2288090000</v>
      </c>
      <c r="L67" s="2">
        <f t="shared" ref="L67:L130" si="7">K67-J67</f>
        <v>802532000</v>
      </c>
      <c r="M67" s="15">
        <f t="shared" si="5"/>
        <v>0.22039746464267299</v>
      </c>
      <c r="N67" t="s">
        <v>47</v>
      </c>
      <c r="O67" t="s">
        <v>55</v>
      </c>
    </row>
    <row r="68" spans="1:15" hidden="1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s="2">
        <f t="shared" si="6"/>
        <v>1402573000</v>
      </c>
      <c r="K68" s="2">
        <f t="shared" si="4"/>
        <v>1658870000</v>
      </c>
      <c r="L68" s="2">
        <f t="shared" si="7"/>
        <v>256297000</v>
      </c>
      <c r="M68" s="15">
        <f t="shared" si="5"/>
        <v>0.16065768862971591</v>
      </c>
      <c r="N68" t="s">
        <v>47</v>
      </c>
      <c r="O68" t="s">
        <v>55</v>
      </c>
    </row>
    <row r="69" spans="1:15" hidden="1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s="2">
        <f t="shared" si="6"/>
        <v>1351314000</v>
      </c>
      <c r="K69" s="2">
        <f t="shared" si="4"/>
        <v>2280552000</v>
      </c>
      <c r="L69" s="2">
        <f t="shared" si="7"/>
        <v>929238000</v>
      </c>
      <c r="M69" s="15">
        <f t="shared" si="5"/>
        <v>0.30279057540183063</v>
      </c>
      <c r="N69" t="s">
        <v>47</v>
      </c>
      <c r="O69" t="s">
        <v>55</v>
      </c>
    </row>
    <row r="70" spans="1:15" hidden="1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f t="shared" si="6"/>
        <v>529154000</v>
      </c>
      <c r="K70" s="2">
        <f t="shared" si="4"/>
        <v>844047000</v>
      </c>
      <c r="L70" s="2">
        <f t="shared" si="7"/>
        <v>314893000</v>
      </c>
      <c r="M70" s="15">
        <f t="shared" si="5"/>
        <v>0.61432282322389442</v>
      </c>
      <c r="N70" t="s">
        <v>22</v>
      </c>
      <c r="O70" t="s">
        <v>57</v>
      </c>
    </row>
    <row r="71" spans="1:15" hidden="1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f t="shared" si="6"/>
        <v>651024000</v>
      </c>
      <c r="K71" s="2">
        <f t="shared" si="4"/>
        <v>1066835000</v>
      </c>
      <c r="L71" s="2">
        <f t="shared" si="7"/>
        <v>415811000</v>
      </c>
      <c r="M71" s="15">
        <f t="shared" si="5"/>
        <v>0.67610122680335272</v>
      </c>
      <c r="N71" t="s">
        <v>22</v>
      </c>
      <c r="O71" t="s">
        <v>57</v>
      </c>
    </row>
    <row r="72" spans="1:15" hidden="1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f t="shared" si="6"/>
        <v>862223000</v>
      </c>
      <c r="K72" s="2">
        <f t="shared" si="4"/>
        <v>1352931000</v>
      </c>
      <c r="L72" s="2">
        <f t="shared" si="7"/>
        <v>490708000</v>
      </c>
      <c r="M72" s="15">
        <f t="shared" si="5"/>
        <v>0.68890926810986852</v>
      </c>
      <c r="N72" t="s">
        <v>22</v>
      </c>
      <c r="O72" t="s">
        <v>57</v>
      </c>
    </row>
    <row r="73" spans="1:15" hidden="1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f t="shared" si="6"/>
        <v>1004911000</v>
      </c>
      <c r="K73" s="2">
        <f t="shared" si="4"/>
        <v>1471828000</v>
      </c>
      <c r="L73" s="2">
        <f t="shared" si="7"/>
        <v>466917000</v>
      </c>
      <c r="M73" s="15">
        <f t="shared" si="5"/>
        <v>0.66978968330536148</v>
      </c>
      <c r="N73" t="s">
        <v>22</v>
      </c>
      <c r="O73" t="s">
        <v>57</v>
      </c>
    </row>
    <row r="74" spans="1:15" hidden="1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s="2">
        <f t="shared" si="6"/>
        <v>387375000</v>
      </c>
      <c r="K74" s="2">
        <f t="shared" si="4"/>
        <v>898843000</v>
      </c>
      <c r="L74" s="2">
        <f t="shared" si="7"/>
        <v>511468000</v>
      </c>
      <c r="M74" s="15">
        <f t="shared" si="5"/>
        <v>0.35680351419563872</v>
      </c>
      <c r="N74" t="s">
        <v>59</v>
      </c>
      <c r="O74" t="s">
        <v>60</v>
      </c>
    </row>
    <row r="75" spans="1:15" hidden="1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s="2">
        <f t="shared" si="6"/>
        <v>240435000</v>
      </c>
      <c r="K75" s="2">
        <f t="shared" si="4"/>
        <v>850471000</v>
      </c>
      <c r="L75" s="2">
        <f t="shared" si="7"/>
        <v>610036000</v>
      </c>
      <c r="M75" s="15">
        <f t="shared" si="5"/>
        <v>0.35521098288831249</v>
      </c>
      <c r="N75" t="s">
        <v>59</v>
      </c>
      <c r="O75" t="s">
        <v>60</v>
      </c>
    </row>
    <row r="76" spans="1:15" hidden="1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s="2">
        <f t="shared" si="6"/>
        <v>443445000</v>
      </c>
      <c r="K76" s="2">
        <f t="shared" si="4"/>
        <v>770848000</v>
      </c>
      <c r="L76" s="2">
        <f t="shared" si="7"/>
        <v>327403000</v>
      </c>
      <c r="M76" s="15">
        <f t="shared" si="5"/>
        <v>0.31520460853763654</v>
      </c>
      <c r="N76" t="s">
        <v>59</v>
      </c>
      <c r="O76" t="s">
        <v>60</v>
      </c>
    </row>
    <row r="77" spans="1:15" hidden="1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s="2">
        <f t="shared" si="6"/>
        <v>615145000</v>
      </c>
      <c r="K77" s="2">
        <f t="shared" si="4"/>
        <v>1196872000</v>
      </c>
      <c r="L77" s="2">
        <f t="shared" si="7"/>
        <v>581727000</v>
      </c>
      <c r="M77" s="15">
        <f t="shared" si="5"/>
        <v>0.327790246581045</v>
      </c>
      <c r="N77" t="s">
        <v>59</v>
      </c>
      <c r="O77" t="s">
        <v>60</v>
      </c>
    </row>
    <row r="78" spans="1:15" hidden="1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s="2">
        <f t="shared" si="6"/>
        <v>1806000000</v>
      </c>
      <c r="K78" s="2">
        <f t="shared" si="4"/>
        <v>2338000000</v>
      </c>
      <c r="L78" s="2">
        <f t="shared" si="7"/>
        <v>532000000</v>
      </c>
      <c r="M78" s="15">
        <f t="shared" si="5"/>
        <v>0.50203993987545625</v>
      </c>
      <c r="N78" t="s">
        <v>13</v>
      </c>
      <c r="O78" t="s">
        <v>14</v>
      </c>
    </row>
    <row r="79" spans="1:15" hidden="1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s="2">
        <f t="shared" si="6"/>
        <v>1963000000</v>
      </c>
      <c r="K79" s="2">
        <f t="shared" si="4"/>
        <v>2801000000</v>
      </c>
      <c r="L79" s="2">
        <f t="shared" si="7"/>
        <v>838000000</v>
      </c>
      <c r="M79" s="15">
        <f t="shared" si="5"/>
        <v>0.54325058184639252</v>
      </c>
      <c r="N79" t="s">
        <v>13</v>
      </c>
      <c r="O79" t="s">
        <v>14</v>
      </c>
    </row>
    <row r="80" spans="1:15" hidden="1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s="2">
        <f t="shared" si="6"/>
        <v>2111000000</v>
      </c>
      <c r="K80" s="2">
        <f t="shared" si="4"/>
        <v>3043000000</v>
      </c>
      <c r="L80" s="2">
        <f t="shared" si="7"/>
        <v>932000000</v>
      </c>
      <c r="M80" s="15">
        <f t="shared" si="5"/>
        <v>0.56687779433681074</v>
      </c>
      <c r="N80" t="s">
        <v>13</v>
      </c>
      <c r="O80" t="s">
        <v>14</v>
      </c>
    </row>
    <row r="81" spans="1:15" hidden="1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s="2">
        <f t="shared" si="6"/>
        <v>2333000000</v>
      </c>
      <c r="K81" s="2">
        <f t="shared" si="4"/>
        <v>3663000000</v>
      </c>
      <c r="L81" s="2">
        <f t="shared" si="7"/>
        <v>1330000000</v>
      </c>
      <c r="M81" s="15">
        <f t="shared" si="5"/>
        <v>0.65434083601286175</v>
      </c>
      <c r="N81" t="s">
        <v>13</v>
      </c>
      <c r="O81" t="s">
        <v>14</v>
      </c>
    </row>
    <row r="82" spans="1:15" hidden="1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s="2">
        <f t="shared" si="6"/>
        <v>8002000000</v>
      </c>
      <c r="K82" s="2">
        <f t="shared" si="4"/>
        <v>11697000000</v>
      </c>
      <c r="L82" s="2">
        <f t="shared" si="7"/>
        <v>3695000000</v>
      </c>
      <c r="M82" s="15">
        <f t="shared" si="5"/>
        <v>0.35110310670868977</v>
      </c>
      <c r="N82" t="s">
        <v>47</v>
      </c>
      <c r="O82" t="s">
        <v>50</v>
      </c>
    </row>
    <row r="83" spans="1:15" hidden="1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s="2">
        <f t="shared" si="6"/>
        <v>9667000000</v>
      </c>
      <c r="K83" s="2">
        <f t="shared" si="4"/>
        <v>14679000000</v>
      </c>
      <c r="L83" s="2">
        <f t="shared" si="7"/>
        <v>5012000000</v>
      </c>
      <c r="M83" s="15">
        <f t="shared" si="5"/>
        <v>0.42539194945952996</v>
      </c>
      <c r="N83" t="s">
        <v>47</v>
      </c>
      <c r="O83" t="s">
        <v>50</v>
      </c>
    </row>
    <row r="84" spans="1:15" hidden="1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s="2">
        <f t="shared" si="6"/>
        <v>9395000000</v>
      </c>
      <c r="K84" s="2">
        <f t="shared" si="4"/>
        <v>14046000000</v>
      </c>
      <c r="L84" s="2">
        <f t="shared" si="7"/>
        <v>4651000000</v>
      </c>
      <c r="M84" s="15">
        <f t="shared" si="5"/>
        <v>0.3985924685717529</v>
      </c>
      <c r="N84" t="s">
        <v>47</v>
      </c>
      <c r="O84" t="s">
        <v>50</v>
      </c>
    </row>
    <row r="85" spans="1:15" hidden="1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s="2">
        <f t="shared" si="6"/>
        <v>9206000000</v>
      </c>
      <c r="K85" s="2">
        <f t="shared" si="4"/>
        <v>12816000000</v>
      </c>
      <c r="L85" s="2">
        <f t="shared" si="7"/>
        <v>3610000000</v>
      </c>
      <c r="M85" s="15">
        <f t="shared" si="5"/>
        <v>0.35946484166830278</v>
      </c>
      <c r="N85" t="s">
        <v>47</v>
      </c>
      <c r="O85" t="s">
        <v>50</v>
      </c>
    </row>
    <row r="86" spans="1:15" hidden="1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s="2">
        <f t="shared" si="6"/>
        <v>483100000</v>
      </c>
      <c r="K86" s="2">
        <f t="shared" si="4"/>
        <v>861500000</v>
      </c>
      <c r="L86" s="2">
        <f t="shared" si="7"/>
        <v>378400000</v>
      </c>
      <c r="M86" s="15">
        <f t="shared" si="5"/>
        <v>0.41626401236954003</v>
      </c>
      <c r="N86" t="s">
        <v>13</v>
      </c>
      <c r="O86" t="s">
        <v>64</v>
      </c>
    </row>
    <row r="87" spans="1:15" hidden="1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s="2">
        <f t="shared" si="6"/>
        <v>527400000</v>
      </c>
      <c r="K87" s="2">
        <f t="shared" si="4"/>
        <v>853700000</v>
      </c>
      <c r="L87" s="2">
        <f t="shared" si="7"/>
        <v>326300000</v>
      </c>
      <c r="M87" s="15">
        <f t="shared" si="5"/>
        <v>0.40301184912429777</v>
      </c>
      <c r="N87" t="s">
        <v>13</v>
      </c>
      <c r="O87" t="s">
        <v>64</v>
      </c>
    </row>
    <row r="88" spans="1:15" hidden="1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s="2">
        <f t="shared" si="6"/>
        <v>510500000</v>
      </c>
      <c r="K88" s="2">
        <f t="shared" si="4"/>
        <v>869100000</v>
      </c>
      <c r="L88" s="2">
        <f t="shared" si="7"/>
        <v>358600000</v>
      </c>
      <c r="M88" s="15">
        <f t="shared" si="5"/>
        <v>0.42024080073497411</v>
      </c>
      <c r="N88" t="s">
        <v>13</v>
      </c>
      <c r="O88" t="s">
        <v>64</v>
      </c>
    </row>
    <row r="89" spans="1:15" hidden="1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s="2">
        <f t="shared" si="6"/>
        <v>559800000</v>
      </c>
      <c r="K89" s="2">
        <f t="shared" si="4"/>
        <v>985300000</v>
      </c>
      <c r="L89" s="2">
        <f t="shared" si="7"/>
        <v>425500000</v>
      </c>
      <c r="M89" s="15">
        <f t="shared" si="5"/>
        <v>0.4402591599642538</v>
      </c>
      <c r="N89" t="s">
        <v>13</v>
      </c>
      <c r="O89" t="s">
        <v>64</v>
      </c>
    </row>
    <row r="90" spans="1:15" hidden="1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f t="shared" si="6"/>
        <v>811236000</v>
      </c>
      <c r="K90" s="2">
        <f t="shared" si="4"/>
        <v>1373790000</v>
      </c>
      <c r="L90" s="2">
        <f t="shared" si="7"/>
        <v>562554000</v>
      </c>
      <c r="M90" s="15">
        <f t="shared" si="5"/>
        <v>0.88554713132982588</v>
      </c>
      <c r="N90" t="s">
        <v>25</v>
      </c>
      <c r="O90" t="s">
        <v>66</v>
      </c>
    </row>
    <row r="91" spans="1:15" hidden="1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s="2">
        <f t="shared" si="6"/>
        <v>1164000000</v>
      </c>
      <c r="K91" s="2">
        <f t="shared" si="4"/>
        <v>2060000000</v>
      </c>
      <c r="L91" s="2">
        <f t="shared" si="7"/>
        <v>896000000</v>
      </c>
      <c r="M91" s="15">
        <f t="shared" si="5"/>
        <v>0.92211280214861235</v>
      </c>
      <c r="N91" t="s">
        <v>25</v>
      </c>
      <c r="O91" t="s">
        <v>66</v>
      </c>
    </row>
    <row r="92" spans="1:15" hidden="1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f t="shared" si="6"/>
        <v>1753000000</v>
      </c>
      <c r="K92" s="2">
        <f t="shared" si="4"/>
        <v>2371000000</v>
      </c>
      <c r="L92" s="2">
        <f t="shared" si="7"/>
        <v>618000000</v>
      </c>
      <c r="M92" s="15">
        <f t="shared" si="5"/>
        <v>0.91052227342549918</v>
      </c>
      <c r="N92" t="s">
        <v>25</v>
      </c>
      <c r="O92" t="s">
        <v>66</v>
      </c>
    </row>
    <row r="93" spans="1:15" hidden="1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f t="shared" si="6"/>
        <v>2069000000</v>
      </c>
      <c r="K93" s="2">
        <f t="shared" si="4"/>
        <v>2826000000</v>
      </c>
      <c r="L93" s="2">
        <f t="shared" si="7"/>
        <v>757000000</v>
      </c>
      <c r="M93" s="15">
        <f t="shared" si="5"/>
        <v>0.91634241245136183</v>
      </c>
      <c r="N93" t="s">
        <v>25</v>
      </c>
      <c r="O93" t="s">
        <v>66</v>
      </c>
    </row>
    <row r="94" spans="1:15" hidden="1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s="2">
        <f t="shared" si="6"/>
        <v>2218000000</v>
      </c>
      <c r="K94" s="2">
        <f t="shared" si="4"/>
        <v>2991000000</v>
      </c>
      <c r="L94" s="2">
        <f t="shared" si="7"/>
        <v>773000000</v>
      </c>
      <c r="M94" s="15">
        <f t="shared" si="5"/>
        <v>0.39832201358369956</v>
      </c>
      <c r="N94" t="s">
        <v>22</v>
      </c>
      <c r="O94" t="s">
        <v>68</v>
      </c>
    </row>
    <row r="95" spans="1:15" hidden="1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s="2">
        <f t="shared" si="6"/>
        <v>2323000000</v>
      </c>
      <c r="K95" s="2">
        <f t="shared" si="4"/>
        <v>3843000000</v>
      </c>
      <c r="L95" s="2">
        <f t="shared" si="7"/>
        <v>1520000000</v>
      </c>
      <c r="M95" s="15">
        <f t="shared" si="5"/>
        <v>0.4236111111111111</v>
      </c>
      <c r="N95" t="s">
        <v>22</v>
      </c>
      <c r="O95" t="s">
        <v>68</v>
      </c>
    </row>
    <row r="96" spans="1:15" hidden="1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s="2">
        <f t="shared" si="6"/>
        <v>2259000000</v>
      </c>
      <c r="K96" s="2">
        <f t="shared" si="4"/>
        <v>3952000000</v>
      </c>
      <c r="L96" s="2">
        <f t="shared" si="7"/>
        <v>1693000000</v>
      </c>
      <c r="M96" s="15">
        <f t="shared" si="5"/>
        <v>0.40915208613728127</v>
      </c>
      <c r="N96" t="s">
        <v>22</v>
      </c>
      <c r="O96" t="s">
        <v>68</v>
      </c>
    </row>
    <row r="97" spans="1:15" hidden="1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s="2">
        <f t="shared" si="6"/>
        <v>2359000000</v>
      </c>
      <c r="K97" s="2">
        <f t="shared" si="4"/>
        <v>4511000000</v>
      </c>
      <c r="L97" s="2">
        <f t="shared" si="7"/>
        <v>2152000000</v>
      </c>
      <c r="M97" s="15">
        <f t="shared" si="5"/>
        <v>0.41672055427251731</v>
      </c>
      <c r="N97" t="s">
        <v>22</v>
      </c>
      <c r="O97" t="s">
        <v>68</v>
      </c>
    </row>
    <row r="98" spans="1:15" hidden="1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s="2">
        <f t="shared" si="6"/>
        <v>434209000</v>
      </c>
      <c r="K98" s="2">
        <f t="shared" si="4"/>
        <v>1180081000</v>
      </c>
      <c r="L98" s="2">
        <f t="shared" si="7"/>
        <v>745872000</v>
      </c>
      <c r="M98" s="15">
        <f t="shared" si="5"/>
        <v>0.35393089763611385</v>
      </c>
      <c r="N98" t="s">
        <v>13</v>
      </c>
      <c r="O98" t="s">
        <v>70</v>
      </c>
    </row>
    <row r="99" spans="1:15" hidden="1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s="2">
        <f t="shared" si="6"/>
        <v>455415000</v>
      </c>
      <c r="K99" s="2">
        <f t="shared" si="4"/>
        <v>1270494000</v>
      </c>
      <c r="L99" s="2">
        <f t="shared" si="7"/>
        <v>815079000</v>
      </c>
      <c r="M99" s="15">
        <f t="shared" si="5"/>
        <v>0.35349079723193555</v>
      </c>
      <c r="N99" t="s">
        <v>13</v>
      </c>
      <c r="O99" t="s">
        <v>70</v>
      </c>
    </row>
    <row r="100" spans="1:15" hidden="1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s="2">
        <f t="shared" si="6"/>
        <v>526361000</v>
      </c>
      <c r="K100" s="2">
        <f t="shared" si="4"/>
        <v>1424947000</v>
      </c>
      <c r="L100" s="2">
        <f t="shared" si="7"/>
        <v>898586000</v>
      </c>
      <c r="M100" s="15">
        <f t="shared" si="5"/>
        <v>0.35429133627252757</v>
      </c>
      <c r="N100" t="s">
        <v>13</v>
      </c>
      <c r="O100" t="s">
        <v>70</v>
      </c>
    </row>
    <row r="101" spans="1:15" hidden="1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s="2">
        <f t="shared" si="6"/>
        <v>517299000</v>
      </c>
      <c r="K101" s="2">
        <f t="shared" si="4"/>
        <v>1425015000</v>
      </c>
      <c r="L101" s="2">
        <f t="shared" si="7"/>
        <v>907716000</v>
      </c>
      <c r="M101" s="15">
        <f t="shared" si="5"/>
        <v>0.35855793291640403</v>
      </c>
      <c r="N101" t="s">
        <v>13</v>
      </c>
      <c r="O101" t="s">
        <v>70</v>
      </c>
    </row>
    <row r="102" spans="1:15" hidden="1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s="2">
        <f t="shared" si="6"/>
        <v>9463000000</v>
      </c>
      <c r="K102" s="2">
        <f t="shared" si="4"/>
        <v>15330000000</v>
      </c>
      <c r="L102" s="2">
        <f t="shared" si="7"/>
        <v>5867000000</v>
      </c>
      <c r="M102" s="15">
        <f t="shared" si="5"/>
        <v>0.820839580209895</v>
      </c>
      <c r="N102" t="s">
        <v>25</v>
      </c>
      <c r="O102" t="s">
        <v>66</v>
      </c>
    </row>
    <row r="103" spans="1:15" hidden="1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s="2">
        <f t="shared" si="6"/>
        <v>9450000000</v>
      </c>
      <c r="K103" s="2">
        <f t="shared" si="4"/>
        <v>15641000000</v>
      </c>
      <c r="L103" s="2">
        <f t="shared" si="7"/>
        <v>6191000000</v>
      </c>
      <c r="M103" s="15">
        <f t="shared" si="5"/>
        <v>0.77959427802422365</v>
      </c>
      <c r="N103" t="s">
        <v>25</v>
      </c>
      <c r="O103" t="s">
        <v>66</v>
      </c>
    </row>
    <row r="104" spans="1:15" hidden="1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s="2">
        <f t="shared" si="6"/>
        <v>8965000000</v>
      </c>
      <c r="K104" s="2">
        <f t="shared" si="4"/>
        <v>17435000000</v>
      </c>
      <c r="L104" s="2">
        <f t="shared" si="7"/>
        <v>8470000000</v>
      </c>
      <c r="M104" s="15">
        <f t="shared" si="5"/>
        <v>0.80486566337364973</v>
      </c>
      <c r="N104" t="s">
        <v>25</v>
      </c>
      <c r="O104" t="s">
        <v>66</v>
      </c>
    </row>
    <row r="105" spans="1:15" hidden="1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s="2">
        <f t="shared" si="6"/>
        <v>9035000000</v>
      </c>
      <c r="K105" s="2">
        <f t="shared" si="4"/>
        <v>18829000000</v>
      </c>
      <c r="L105" s="2">
        <f t="shared" si="7"/>
        <v>9794000000</v>
      </c>
      <c r="M105" s="15">
        <f t="shared" si="5"/>
        <v>0.81897264146840065</v>
      </c>
      <c r="N105" t="s">
        <v>25</v>
      </c>
      <c r="O105" t="s">
        <v>66</v>
      </c>
    </row>
    <row r="106" spans="1:15" hidden="1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s="2">
        <f t="shared" si="6"/>
        <v>6804000000</v>
      </c>
      <c r="K106" s="2">
        <f t="shared" si="4"/>
        <v>8360000000</v>
      </c>
      <c r="L106" s="2">
        <f t="shared" si="7"/>
        <v>1556000000</v>
      </c>
      <c r="M106" s="15">
        <f t="shared" si="5"/>
        <v>0.8148942392046008</v>
      </c>
      <c r="N106" t="s">
        <v>47</v>
      </c>
      <c r="O106" t="s">
        <v>73</v>
      </c>
    </row>
    <row r="107" spans="1:15" hidden="1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s="2">
        <f t="shared" si="6"/>
        <v>6994000000</v>
      </c>
      <c r="K107" s="2">
        <f t="shared" si="4"/>
        <v>9276000000</v>
      </c>
      <c r="L107" s="2">
        <f t="shared" si="7"/>
        <v>2282000000</v>
      </c>
      <c r="M107" s="15">
        <f t="shared" si="5"/>
        <v>0.82600178094390031</v>
      </c>
      <c r="N107" t="s">
        <v>47</v>
      </c>
      <c r="O107" t="s">
        <v>73</v>
      </c>
    </row>
    <row r="108" spans="1:15" hidden="1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s="2">
        <f t="shared" si="6"/>
        <v>7411000000</v>
      </c>
      <c r="K108" s="2">
        <f t="shared" si="4"/>
        <v>10314000000</v>
      </c>
      <c r="L108" s="2">
        <f t="shared" si="7"/>
        <v>2903000000</v>
      </c>
      <c r="M108" s="15">
        <f t="shared" si="5"/>
        <v>0.83880936890045543</v>
      </c>
      <c r="N108" t="s">
        <v>47</v>
      </c>
      <c r="O108" t="s">
        <v>73</v>
      </c>
    </row>
    <row r="109" spans="1:15" hidden="1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s="2">
        <f t="shared" si="6"/>
        <v>7380000000</v>
      </c>
      <c r="K109" s="2">
        <f t="shared" si="4"/>
        <v>9939000000</v>
      </c>
      <c r="L109" s="2">
        <f t="shared" si="7"/>
        <v>2559000000</v>
      </c>
      <c r="M109" s="15">
        <f t="shared" si="5"/>
        <v>0.814672131147541</v>
      </c>
      <c r="N109" t="s">
        <v>47</v>
      </c>
      <c r="O109" t="s">
        <v>73</v>
      </c>
    </row>
    <row r="110" spans="1:15" hidden="1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s="2">
        <f t="shared" si="6"/>
        <v>1033762000</v>
      </c>
      <c r="K110" s="2">
        <f t="shared" si="4"/>
        <v>2153481000</v>
      </c>
      <c r="L110" s="2">
        <f t="shared" si="7"/>
        <v>1119719000</v>
      </c>
      <c r="M110" s="15">
        <f t="shared" si="5"/>
        <v>0.74878683987259909</v>
      </c>
      <c r="N110" t="s">
        <v>52</v>
      </c>
      <c r="O110" t="s">
        <v>75</v>
      </c>
    </row>
    <row r="111" spans="1:15" hidden="1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s="2">
        <f t="shared" si="6"/>
        <v>1287229000</v>
      </c>
      <c r="K111" s="2">
        <f t="shared" si="4"/>
        <v>2501534000</v>
      </c>
      <c r="L111" s="2">
        <f t="shared" si="7"/>
        <v>1214305000</v>
      </c>
      <c r="M111" s="15">
        <f t="shared" si="5"/>
        <v>0.74419253604219904</v>
      </c>
      <c r="N111" t="s">
        <v>52</v>
      </c>
      <c r="O111" t="s">
        <v>75</v>
      </c>
    </row>
    <row r="112" spans="1:15" hidden="1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s="2">
        <f t="shared" si="6"/>
        <v>1518861000</v>
      </c>
      <c r="K112" s="2">
        <f t="shared" si="4"/>
        <v>3005783000</v>
      </c>
      <c r="L112" s="2">
        <f t="shared" si="7"/>
        <v>1486922000</v>
      </c>
      <c r="M112" s="15">
        <f t="shared" si="5"/>
        <v>0.73310922213593599</v>
      </c>
      <c r="N112" t="s">
        <v>52</v>
      </c>
      <c r="O112" t="s">
        <v>75</v>
      </c>
    </row>
    <row r="113" spans="1:15" hidden="1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s="2">
        <f t="shared" si="6"/>
        <v>1849859000</v>
      </c>
      <c r="K113" s="2">
        <f t="shared" si="4"/>
        <v>3462648000</v>
      </c>
      <c r="L113" s="2">
        <f t="shared" si="7"/>
        <v>1612789000</v>
      </c>
      <c r="M113" s="15">
        <f t="shared" si="5"/>
        <v>0.72569137355926294</v>
      </c>
      <c r="N113" t="s">
        <v>52</v>
      </c>
      <c r="O113" t="s">
        <v>75</v>
      </c>
    </row>
    <row r="114" spans="1:15" hidden="1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s="2">
        <f t="shared" si="6"/>
        <v>19526000000</v>
      </c>
      <c r="K114" s="2">
        <f t="shared" si="4"/>
        <v>20271000000</v>
      </c>
      <c r="L114" s="2">
        <f t="shared" si="7"/>
        <v>745000000</v>
      </c>
      <c r="M114" s="15">
        <f t="shared" si="5"/>
        <v>0.27226938161500025</v>
      </c>
      <c r="N114" t="s">
        <v>19</v>
      </c>
      <c r="O114" t="s">
        <v>77</v>
      </c>
    </row>
    <row r="115" spans="1:15" hidden="1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s="2">
        <f t="shared" si="6"/>
        <v>26058000000</v>
      </c>
      <c r="K115" s="2">
        <f t="shared" si="4"/>
        <v>26236000000</v>
      </c>
      <c r="L115" s="2">
        <f t="shared" si="7"/>
        <v>178000000</v>
      </c>
      <c r="M115" s="15">
        <f t="shared" si="5"/>
        <v>0.29482626871038792</v>
      </c>
      <c r="N115" t="s">
        <v>19</v>
      </c>
      <c r="O115" t="s">
        <v>77</v>
      </c>
    </row>
    <row r="116" spans="1:15" hidden="1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s="2">
        <f t="shared" si="6"/>
        <v>33122000000</v>
      </c>
      <c r="K116" s="2">
        <f t="shared" si="4"/>
        <v>35355000000</v>
      </c>
      <c r="L116" s="2">
        <f t="shared" si="7"/>
        <v>2233000000</v>
      </c>
      <c r="M116" s="15">
        <f t="shared" si="5"/>
        <v>0.33040203353083003</v>
      </c>
      <c r="N116" t="s">
        <v>19</v>
      </c>
      <c r="O116" t="s">
        <v>77</v>
      </c>
    </row>
    <row r="117" spans="1:15" hidden="1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s="2">
        <f t="shared" si="6"/>
        <v>43536000000</v>
      </c>
      <c r="K117" s="2">
        <f t="shared" si="4"/>
        <v>47722000000</v>
      </c>
      <c r="L117" s="2">
        <f t="shared" si="7"/>
        <v>4186000000</v>
      </c>
      <c r="M117" s="15">
        <f t="shared" si="5"/>
        <v>0.35093060366064405</v>
      </c>
      <c r="N117" t="s">
        <v>19</v>
      </c>
      <c r="O117" t="s">
        <v>77</v>
      </c>
    </row>
    <row r="118" spans="1:15" hidden="1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s="2">
        <f t="shared" si="6"/>
        <v>2019600000</v>
      </c>
      <c r="K118" s="2">
        <f t="shared" si="4"/>
        <v>2759900000</v>
      </c>
      <c r="L118" s="2">
        <f t="shared" si="7"/>
        <v>740300000</v>
      </c>
      <c r="M118" s="15">
        <f t="shared" si="5"/>
        <v>0.15755012102114446</v>
      </c>
      <c r="N118" t="s">
        <v>19</v>
      </c>
      <c r="O118" t="s">
        <v>79</v>
      </c>
    </row>
    <row r="119" spans="1:15" hidden="1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s="2">
        <f t="shared" si="6"/>
        <v>2167900000</v>
      </c>
      <c r="K119" s="2">
        <f t="shared" si="4"/>
        <v>2988700000</v>
      </c>
      <c r="L119" s="2">
        <f t="shared" si="7"/>
        <v>820800000</v>
      </c>
      <c r="M119" s="15">
        <f t="shared" si="5"/>
        <v>0.15640437913422089</v>
      </c>
      <c r="N119" t="s">
        <v>19</v>
      </c>
      <c r="O119" t="s">
        <v>79</v>
      </c>
    </row>
    <row r="120" spans="1:15" hidden="1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s="2">
        <f t="shared" si="6"/>
        <v>2373000000</v>
      </c>
      <c r="K120" s="2">
        <f t="shared" si="4"/>
        <v>3261500000</v>
      </c>
      <c r="L120" s="2">
        <f t="shared" si="7"/>
        <v>888500000</v>
      </c>
      <c r="M120" s="15">
        <f t="shared" si="5"/>
        <v>0.15633688045249736</v>
      </c>
      <c r="N120" t="s">
        <v>19</v>
      </c>
      <c r="O120" t="s">
        <v>79</v>
      </c>
    </row>
    <row r="121" spans="1:15" hidden="1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s="2">
        <f t="shared" si="6"/>
        <v>2423700000</v>
      </c>
      <c r="K121" s="2">
        <f t="shared" si="4"/>
        <v>3313200000</v>
      </c>
      <c r="L121" s="2">
        <f t="shared" si="7"/>
        <v>889500000</v>
      </c>
      <c r="M121" s="15">
        <f t="shared" si="5"/>
        <v>0.15332500347077607</v>
      </c>
      <c r="N121" t="s">
        <v>19</v>
      </c>
      <c r="O121" t="s">
        <v>79</v>
      </c>
    </row>
    <row r="122" spans="1:15" hidden="1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s="2">
        <f t="shared" si="6"/>
        <v>8913500000</v>
      </c>
      <c r="K122" s="2">
        <f t="shared" si="4"/>
        <v>13283600000</v>
      </c>
      <c r="L122" s="2">
        <f t="shared" si="7"/>
        <v>4370100000</v>
      </c>
      <c r="M122" s="15">
        <f t="shared" si="5"/>
        <v>0.21600333023292118</v>
      </c>
      <c r="N122" t="s">
        <v>25</v>
      </c>
      <c r="O122" t="s">
        <v>81</v>
      </c>
    </row>
    <row r="123" spans="1:15" hidden="1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s="2">
        <f t="shared" si="6"/>
        <v>10198200000</v>
      </c>
      <c r="K123" s="2">
        <f t="shared" si="4"/>
        <v>14786400000</v>
      </c>
      <c r="L123" s="2">
        <f t="shared" si="7"/>
        <v>4588200000</v>
      </c>
      <c r="M123" s="15">
        <f t="shared" si="5"/>
        <v>0.20819024689011384</v>
      </c>
      <c r="N123" t="s">
        <v>25</v>
      </c>
      <c r="O123" t="s">
        <v>81</v>
      </c>
    </row>
    <row r="124" spans="1:15" hidden="1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s="2">
        <f t="shared" si="6"/>
        <v>11969300000</v>
      </c>
      <c r="K124" s="2">
        <f t="shared" si="4"/>
        <v>17019200000</v>
      </c>
      <c r="L124" s="2">
        <f t="shared" si="7"/>
        <v>5049900000</v>
      </c>
      <c r="M124" s="15">
        <f t="shared" si="5"/>
        <v>0.23038114846746019</v>
      </c>
      <c r="N124" t="s">
        <v>25</v>
      </c>
      <c r="O124" t="s">
        <v>81</v>
      </c>
    </row>
    <row r="125" spans="1:15" hidden="1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s="2">
        <f t="shared" si="6"/>
        <v>12764900000</v>
      </c>
      <c r="K125" s="2">
        <f t="shared" si="4"/>
        <v>18039600000</v>
      </c>
      <c r="L125" s="2">
        <f t="shared" si="7"/>
        <v>5274700000</v>
      </c>
      <c r="M125" s="15">
        <f t="shared" si="5"/>
        <v>0.22789789846696101</v>
      </c>
      <c r="N125" t="s">
        <v>25</v>
      </c>
      <c r="O125" t="s">
        <v>81</v>
      </c>
    </row>
    <row r="126" spans="1:15" hidden="1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s="2">
        <f t="shared" si="6"/>
        <v>8214000000</v>
      </c>
      <c r="K126" s="2">
        <f t="shared" si="4"/>
        <v>13349000000</v>
      </c>
      <c r="L126" s="2">
        <f t="shared" si="7"/>
        <v>5135000000</v>
      </c>
      <c r="M126" s="15">
        <f t="shared" si="5"/>
        <v>0.81257608960311667</v>
      </c>
      <c r="N126" t="s">
        <v>83</v>
      </c>
      <c r="O126" t="s">
        <v>84</v>
      </c>
    </row>
    <row r="127" spans="1:15" hidden="1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s="2">
        <f t="shared" si="6"/>
        <v>7152000000</v>
      </c>
      <c r="K127" s="2">
        <f t="shared" si="4"/>
        <v>11833000000</v>
      </c>
      <c r="L127" s="2">
        <f t="shared" si="7"/>
        <v>4681000000</v>
      </c>
      <c r="M127" s="15">
        <f t="shared" si="5"/>
        <v>0.80109674361925398</v>
      </c>
      <c r="N127" t="s">
        <v>83</v>
      </c>
      <c r="O127" t="s">
        <v>84</v>
      </c>
    </row>
    <row r="128" spans="1:15" hidden="1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s="2">
        <f t="shared" si="6"/>
        <v>10815000000</v>
      </c>
      <c r="K128" s="2">
        <f t="shared" si="4"/>
        <v>10180000000</v>
      </c>
      <c r="L128" s="2">
        <f t="shared" si="7"/>
        <v>-635000000</v>
      </c>
      <c r="M128" s="15">
        <f t="shared" si="5"/>
        <v>0.80214325112284302</v>
      </c>
      <c r="N128" t="s">
        <v>83</v>
      </c>
      <c r="O128" t="s">
        <v>84</v>
      </c>
    </row>
    <row r="129" spans="1:15" hidden="1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s="2">
        <f t="shared" si="6"/>
        <v>30163000000</v>
      </c>
      <c r="K129" s="2">
        <f t="shared" si="4"/>
        <v>4318000000</v>
      </c>
      <c r="L129" s="2">
        <f t="shared" si="7"/>
        <v>-25845000000</v>
      </c>
      <c r="M129" s="15">
        <f t="shared" si="5"/>
        <v>0.67648441171862761</v>
      </c>
      <c r="N129" t="s">
        <v>83</v>
      </c>
      <c r="O129" t="s">
        <v>84</v>
      </c>
    </row>
    <row r="130" spans="1:15" hidden="1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s="2">
        <f t="shared" si="6"/>
        <v>6183000000</v>
      </c>
      <c r="K130" s="2">
        <f t="shared" ref="K130:K193" si="8">E130-F130</f>
        <v>11639000000</v>
      </c>
      <c r="L130" s="2">
        <f t="shared" si="7"/>
        <v>5456000000</v>
      </c>
      <c r="M130" s="15">
        <f t="shared" ref="M130:M193" si="9">(E130-F130)/E130</f>
        <v>0.79823057403470266</v>
      </c>
      <c r="N130" t="s">
        <v>83</v>
      </c>
      <c r="O130" t="s">
        <v>84</v>
      </c>
    </row>
    <row r="131" spans="1:15" hidden="1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s="2">
        <f t="shared" ref="J131:J194" si="10">SUM(G131:I131)</f>
        <v>7275000000</v>
      </c>
      <c r="K131" s="2">
        <f t="shared" si="8"/>
        <v>15153000000</v>
      </c>
      <c r="L131" s="2">
        <f t="shared" ref="L131:L194" si="11">K131-J131</f>
        <v>7878000000</v>
      </c>
      <c r="M131" s="15">
        <f t="shared" si="9"/>
        <v>0.8204114780725501</v>
      </c>
      <c r="N131" t="s">
        <v>83</v>
      </c>
      <c r="O131" t="s">
        <v>84</v>
      </c>
    </row>
    <row r="132" spans="1:15" hidden="1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s="2">
        <f t="shared" si="10"/>
        <v>6603000000</v>
      </c>
      <c r="K132" s="2">
        <f t="shared" si="8"/>
        <v>5513000000</v>
      </c>
      <c r="L132" s="2">
        <f t="shared" si="11"/>
        <v>-1090000000</v>
      </c>
      <c r="M132" s="15">
        <f t="shared" si="9"/>
        <v>0.63382386755575992</v>
      </c>
      <c r="N132" t="s">
        <v>83</v>
      </c>
      <c r="O132" t="s">
        <v>84</v>
      </c>
    </row>
    <row r="133" spans="1:15" hidden="1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s="2">
        <f t="shared" si="10"/>
        <v>6395000000</v>
      </c>
      <c r="K133" s="2">
        <f t="shared" si="8"/>
        <v>4969000000</v>
      </c>
      <c r="L133" s="2">
        <f t="shared" si="11"/>
        <v>-1426000000</v>
      </c>
      <c r="M133" s="15">
        <f t="shared" si="9"/>
        <v>0.6314652433600203</v>
      </c>
      <c r="N133" t="s">
        <v>83</v>
      </c>
      <c r="O133" t="s">
        <v>84</v>
      </c>
    </row>
    <row r="134" spans="1:15" hidden="1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s="2">
        <f t="shared" si="10"/>
        <v>1152300000</v>
      </c>
      <c r="K134" s="2">
        <f t="shared" si="8"/>
        <v>2708300000</v>
      </c>
      <c r="L134" s="2">
        <f t="shared" si="11"/>
        <v>1556000000</v>
      </c>
      <c r="M134" s="15">
        <f t="shared" si="9"/>
        <v>0.26603080429059761</v>
      </c>
      <c r="N134" t="s">
        <v>59</v>
      </c>
      <c r="O134" t="s">
        <v>87</v>
      </c>
    </row>
    <row r="135" spans="1:15" hidden="1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s="2">
        <f t="shared" si="10"/>
        <v>1147200000</v>
      </c>
      <c r="K135" s="2">
        <f t="shared" si="8"/>
        <v>2809100000</v>
      </c>
      <c r="L135" s="2">
        <f t="shared" si="11"/>
        <v>1661900000</v>
      </c>
      <c r="M135" s="15">
        <f t="shared" si="9"/>
        <v>0.26909665676788963</v>
      </c>
      <c r="N135" t="s">
        <v>59</v>
      </c>
      <c r="O135" t="s">
        <v>87</v>
      </c>
    </row>
    <row r="136" spans="1:15" hidden="1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s="2">
        <f t="shared" si="10"/>
        <v>1032400000</v>
      </c>
      <c r="K136" s="2">
        <f t="shared" si="8"/>
        <v>2955900000</v>
      </c>
      <c r="L136" s="2">
        <f t="shared" si="11"/>
        <v>1923500000</v>
      </c>
      <c r="M136" s="15">
        <f t="shared" si="9"/>
        <v>0.29872964860685808</v>
      </c>
      <c r="N136" t="s">
        <v>59</v>
      </c>
      <c r="O136" t="s">
        <v>87</v>
      </c>
    </row>
    <row r="137" spans="1:15" hidden="1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s="2">
        <f t="shared" si="10"/>
        <v>929600000</v>
      </c>
      <c r="K137" s="2">
        <f t="shared" si="8"/>
        <v>3121700000</v>
      </c>
      <c r="L137" s="2">
        <f t="shared" si="11"/>
        <v>2192100000</v>
      </c>
      <c r="M137" s="15">
        <f t="shared" si="9"/>
        <v>0.32775817899290244</v>
      </c>
      <c r="N137" t="s">
        <v>59</v>
      </c>
      <c r="O137" t="s">
        <v>87</v>
      </c>
    </row>
    <row r="138" spans="1:15" hidden="1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s="2">
        <f t="shared" si="10"/>
        <v>512900000</v>
      </c>
      <c r="K138" s="2">
        <f t="shared" si="8"/>
        <v>1343200000</v>
      </c>
      <c r="L138" s="2">
        <f t="shared" si="11"/>
        <v>830300000</v>
      </c>
      <c r="M138" s="15">
        <f t="shared" si="9"/>
        <v>0.31294704224039516</v>
      </c>
      <c r="N138" t="s">
        <v>22</v>
      </c>
      <c r="O138" t="s">
        <v>89</v>
      </c>
    </row>
    <row r="139" spans="1:15" hidden="1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s="2">
        <f t="shared" si="10"/>
        <v>548000000</v>
      </c>
      <c r="K139" s="2">
        <f t="shared" si="8"/>
        <v>1450800000</v>
      </c>
      <c r="L139" s="2">
        <f t="shared" si="11"/>
        <v>902800000</v>
      </c>
      <c r="M139" s="15">
        <f t="shared" si="9"/>
        <v>0.31438663401737926</v>
      </c>
      <c r="N139" t="s">
        <v>22</v>
      </c>
      <c r="O139" t="s">
        <v>89</v>
      </c>
    </row>
    <row r="140" spans="1:15" hidden="1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s="2">
        <f t="shared" si="10"/>
        <v>645100000</v>
      </c>
      <c r="K140" s="2">
        <f t="shared" si="8"/>
        <v>1693800000</v>
      </c>
      <c r="L140" s="2">
        <f t="shared" si="11"/>
        <v>1048700000</v>
      </c>
      <c r="M140" s="15">
        <f t="shared" si="9"/>
        <v>0.31686465251145823</v>
      </c>
      <c r="N140" t="s">
        <v>22</v>
      </c>
      <c r="O140" t="s">
        <v>89</v>
      </c>
    </row>
    <row r="141" spans="1:15" hidden="1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s="2">
        <f t="shared" si="10"/>
        <v>669100000</v>
      </c>
      <c r="K141" s="2">
        <f t="shared" si="8"/>
        <v>1779500000</v>
      </c>
      <c r="L141" s="2">
        <f t="shared" si="11"/>
        <v>1110400000</v>
      </c>
      <c r="M141" s="15">
        <f t="shared" si="9"/>
        <v>0.31955393538886995</v>
      </c>
      <c r="N141" t="s">
        <v>22</v>
      </c>
      <c r="O141" t="s">
        <v>89</v>
      </c>
    </row>
    <row r="142" spans="1:15" hidden="1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f t="shared" si="10"/>
        <v>2654000000</v>
      </c>
      <c r="K142" s="2">
        <f t="shared" si="8"/>
        <v>3299000000</v>
      </c>
      <c r="L142" s="2">
        <f t="shared" si="11"/>
        <v>645000000</v>
      </c>
      <c r="M142" s="15">
        <f t="shared" si="9"/>
        <v>0.13919831223628693</v>
      </c>
      <c r="N142" t="s">
        <v>13</v>
      </c>
      <c r="O142" t="s">
        <v>91</v>
      </c>
    </row>
    <row r="143" spans="1:15" hidden="1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f t="shared" si="10"/>
        <v>2621000000</v>
      </c>
      <c r="K143" s="2">
        <f t="shared" si="8"/>
        <v>3746000000</v>
      </c>
      <c r="L143" s="2">
        <f t="shared" si="11"/>
        <v>1125000000</v>
      </c>
      <c r="M143" s="15">
        <f t="shared" si="9"/>
        <v>0.16264327891629038</v>
      </c>
      <c r="N143" t="s">
        <v>13</v>
      </c>
      <c r="O143" t="s">
        <v>91</v>
      </c>
    </row>
    <row r="144" spans="1:15" hidden="1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f t="shared" si="10"/>
        <v>2584000000</v>
      </c>
      <c r="K144" s="2">
        <f t="shared" si="8"/>
        <v>4769000000</v>
      </c>
      <c r="L144" s="2">
        <f t="shared" si="11"/>
        <v>2185000000</v>
      </c>
      <c r="M144" s="15">
        <f t="shared" si="9"/>
        <v>0.19948966786580774</v>
      </c>
      <c r="N144" t="s">
        <v>13</v>
      </c>
      <c r="O144" t="s">
        <v>91</v>
      </c>
    </row>
    <row r="145" spans="1:15" hidden="1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f t="shared" si="10"/>
        <v>2497000000</v>
      </c>
      <c r="K145" s="2">
        <f t="shared" si="8"/>
        <v>4465000000</v>
      </c>
      <c r="L145" s="2">
        <f t="shared" si="11"/>
        <v>1968000000</v>
      </c>
      <c r="M145" s="15">
        <f t="shared" si="9"/>
        <v>0.19814502529510961</v>
      </c>
      <c r="N145" t="s">
        <v>13</v>
      </c>
      <c r="O145" t="s">
        <v>91</v>
      </c>
    </row>
    <row r="146" spans="1:15" hidden="1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s="2">
        <f t="shared" si="10"/>
        <v>1743000000</v>
      </c>
      <c r="K146" s="2">
        <f t="shared" si="8"/>
        <v>3194000000</v>
      </c>
      <c r="L146" s="2">
        <f t="shared" si="11"/>
        <v>1451000000</v>
      </c>
      <c r="M146" s="15">
        <f t="shared" si="9"/>
        <v>0.65774299835255357</v>
      </c>
      <c r="N146" t="s">
        <v>22</v>
      </c>
      <c r="O146" t="s">
        <v>93</v>
      </c>
    </row>
    <row r="147" spans="1:15" hidden="1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s="2">
        <f t="shared" si="10"/>
        <v>1680000000</v>
      </c>
      <c r="K147" s="2">
        <f t="shared" si="8"/>
        <v>3052000000</v>
      </c>
      <c r="L147" s="2">
        <f t="shared" si="11"/>
        <v>1372000000</v>
      </c>
      <c r="M147" s="15">
        <f t="shared" si="9"/>
        <v>0.66593934104298491</v>
      </c>
      <c r="N147" t="s">
        <v>22</v>
      </c>
      <c r="O147" t="s">
        <v>93</v>
      </c>
    </row>
    <row r="148" spans="1:15" hidden="1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s="2">
        <f t="shared" si="10"/>
        <v>1700000000</v>
      </c>
      <c r="K148" s="2">
        <f t="shared" si="8"/>
        <v>2883000000</v>
      </c>
      <c r="L148" s="2">
        <f t="shared" si="11"/>
        <v>1183000000</v>
      </c>
      <c r="M148" s="15">
        <f t="shared" si="9"/>
        <v>0.65403811252268607</v>
      </c>
      <c r="N148" t="s">
        <v>22</v>
      </c>
      <c r="O148" t="s">
        <v>93</v>
      </c>
    </row>
    <row r="149" spans="1:15" hidden="1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s="2">
        <f t="shared" si="10"/>
        <v>1760000000</v>
      </c>
      <c r="K149" s="2">
        <f t="shared" si="8"/>
        <v>3079000000</v>
      </c>
      <c r="L149" s="2">
        <f t="shared" si="11"/>
        <v>1319000000</v>
      </c>
      <c r="M149" s="15">
        <f t="shared" si="9"/>
        <v>0.66016295025728988</v>
      </c>
      <c r="N149" t="s">
        <v>22</v>
      </c>
      <c r="O149" t="s">
        <v>93</v>
      </c>
    </row>
    <row r="150" spans="1:15" hidden="1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f t="shared" si="10"/>
        <v>1784000000</v>
      </c>
      <c r="K150" s="2">
        <f t="shared" si="8"/>
        <v>3553000000</v>
      </c>
      <c r="L150" s="2">
        <f t="shared" si="11"/>
        <v>1769000000</v>
      </c>
      <c r="M150" s="15">
        <f t="shared" si="9"/>
        <v>0.52066236811254396</v>
      </c>
      <c r="N150" t="s">
        <v>22</v>
      </c>
      <c r="O150" t="s">
        <v>34</v>
      </c>
    </row>
    <row r="151" spans="1:15" hidden="1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f t="shared" si="10"/>
        <v>5353000000</v>
      </c>
      <c r="K151" s="2">
        <f t="shared" si="8"/>
        <v>5940000000</v>
      </c>
      <c r="L151" s="2">
        <f t="shared" si="11"/>
        <v>587000000</v>
      </c>
      <c r="M151" s="15">
        <f t="shared" si="9"/>
        <v>0.44864048338368578</v>
      </c>
      <c r="N151" t="s">
        <v>22</v>
      </c>
      <c r="O151" t="s">
        <v>34</v>
      </c>
    </row>
    <row r="152" spans="1:15" hidden="1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s="2">
        <f t="shared" si="10"/>
        <v>1148900000</v>
      </c>
      <c r="K152" s="2">
        <f t="shared" si="8"/>
        <v>1528200000</v>
      </c>
      <c r="L152" s="2">
        <f t="shared" si="11"/>
        <v>379300000</v>
      </c>
      <c r="M152" s="15">
        <f t="shared" si="9"/>
        <v>0.26062931696085956</v>
      </c>
      <c r="N152" t="s">
        <v>59</v>
      </c>
      <c r="O152" t="s">
        <v>96</v>
      </c>
    </row>
    <row r="153" spans="1:15" hidden="1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s="2">
        <f t="shared" si="10"/>
        <v>1174200000</v>
      </c>
      <c r="K153" s="2">
        <f t="shared" si="8"/>
        <v>1637700000</v>
      </c>
      <c r="L153" s="2">
        <f t="shared" si="11"/>
        <v>463500000</v>
      </c>
      <c r="M153" s="15">
        <f t="shared" si="9"/>
        <v>0.26672638436482082</v>
      </c>
      <c r="N153" t="s">
        <v>59</v>
      </c>
      <c r="O153" t="s">
        <v>96</v>
      </c>
    </row>
    <row r="154" spans="1:15" hidden="1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s="2">
        <f t="shared" si="10"/>
        <v>1158900000</v>
      </c>
      <c r="K154" s="2">
        <f t="shared" si="8"/>
        <v>1651200000</v>
      </c>
      <c r="L154" s="2">
        <f t="shared" si="11"/>
        <v>492300000</v>
      </c>
      <c r="M154" s="15">
        <f t="shared" si="9"/>
        <v>0.26084071844936257</v>
      </c>
      <c r="N154" t="s">
        <v>59</v>
      </c>
      <c r="O154" t="s">
        <v>96</v>
      </c>
    </row>
    <row r="155" spans="1:15" hidden="1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s="2">
        <f t="shared" si="10"/>
        <v>1108100000</v>
      </c>
      <c r="K155" s="2">
        <f t="shared" si="8"/>
        <v>1645800000</v>
      </c>
      <c r="L155" s="2">
        <f t="shared" si="11"/>
        <v>537700000</v>
      </c>
      <c r="M155" s="15">
        <f t="shared" si="9"/>
        <v>0.27582161591446147</v>
      </c>
      <c r="N155" t="s">
        <v>59</v>
      </c>
      <c r="O155" t="s">
        <v>96</v>
      </c>
    </row>
    <row r="156" spans="1:15" hidden="1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s="2">
        <f t="shared" si="10"/>
        <v>601160000</v>
      </c>
      <c r="K156" s="2">
        <f t="shared" si="8"/>
        <v>1524426000</v>
      </c>
      <c r="L156" s="2">
        <f t="shared" si="11"/>
        <v>923266000</v>
      </c>
      <c r="M156" s="15">
        <f t="shared" si="9"/>
        <v>0.53415050004800402</v>
      </c>
      <c r="N156" t="s">
        <v>42</v>
      </c>
      <c r="O156" t="s">
        <v>98</v>
      </c>
    </row>
    <row r="157" spans="1:15" hidden="1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s="2">
        <f t="shared" si="10"/>
        <v>641000000</v>
      </c>
      <c r="K157" s="2">
        <f t="shared" si="8"/>
        <v>1590000000</v>
      </c>
      <c r="L157" s="2">
        <f t="shared" si="11"/>
        <v>949000000</v>
      </c>
      <c r="M157" s="15">
        <f t="shared" si="9"/>
        <v>0.55227509551927756</v>
      </c>
      <c r="N157" t="s">
        <v>42</v>
      </c>
      <c r="O157" t="s">
        <v>98</v>
      </c>
    </row>
    <row r="158" spans="1:15" hidden="1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s="2">
        <f t="shared" si="10"/>
        <v>660000000</v>
      </c>
      <c r="K158" s="2">
        <f t="shared" si="8"/>
        <v>1661000000</v>
      </c>
      <c r="L158" s="2">
        <f t="shared" si="11"/>
        <v>1001000000</v>
      </c>
      <c r="M158" s="15">
        <f t="shared" si="9"/>
        <v>0.55164397210229155</v>
      </c>
      <c r="N158" t="s">
        <v>42</v>
      </c>
      <c r="O158" t="s">
        <v>98</v>
      </c>
    </row>
    <row r="159" spans="1:15" hidden="1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s="2">
        <f t="shared" si="10"/>
        <v>683000000</v>
      </c>
      <c r="K159" s="2">
        <f t="shared" si="8"/>
        <v>1755000000</v>
      </c>
      <c r="L159" s="2">
        <f t="shared" si="11"/>
        <v>1072000000</v>
      </c>
      <c r="M159" s="15">
        <f t="shared" si="9"/>
        <v>0.55555555555555558</v>
      </c>
      <c r="N159" t="s">
        <v>42</v>
      </c>
      <c r="O159" t="s">
        <v>98</v>
      </c>
    </row>
    <row r="160" spans="1:15" hidden="1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s="2">
        <f t="shared" si="10"/>
        <v>25104000000</v>
      </c>
      <c r="K160" s="2">
        <f t="shared" si="8"/>
        <v>33301000000</v>
      </c>
      <c r="L160" s="2">
        <f t="shared" si="11"/>
        <v>8197000000</v>
      </c>
      <c r="M160" s="15">
        <f t="shared" si="9"/>
        <v>0.98579082916432315</v>
      </c>
      <c r="N160" t="s">
        <v>47</v>
      </c>
      <c r="O160" t="s">
        <v>100</v>
      </c>
    </row>
    <row r="161" spans="1:15" hidden="1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s="2">
        <f t="shared" si="10"/>
        <v>24982000000</v>
      </c>
      <c r="K161" s="2">
        <f t="shared" si="8"/>
        <v>34386000000</v>
      </c>
      <c r="L161" s="2">
        <f t="shared" si="11"/>
        <v>9404000000</v>
      </c>
      <c r="M161" s="15">
        <f t="shared" si="9"/>
        <v>0.98730906167451471</v>
      </c>
      <c r="N161" t="s">
        <v>47</v>
      </c>
      <c r="O161" t="s">
        <v>100</v>
      </c>
    </row>
    <row r="162" spans="1:15" hidden="1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s="2">
        <f t="shared" si="10"/>
        <v>25197000000</v>
      </c>
      <c r="K162" s="2">
        <f t="shared" si="8"/>
        <v>35522000000</v>
      </c>
      <c r="L162" s="2">
        <f t="shared" si="11"/>
        <v>10325000000</v>
      </c>
      <c r="M162" s="15">
        <f t="shared" si="9"/>
        <v>0.98960858058225376</v>
      </c>
      <c r="N162" t="s">
        <v>47</v>
      </c>
      <c r="O162" t="s">
        <v>100</v>
      </c>
    </row>
    <row r="163" spans="1:15" hidden="1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s="2">
        <f t="shared" si="10"/>
        <v>24880000000</v>
      </c>
      <c r="K163" s="2">
        <f t="shared" si="8"/>
        <v>33966000000</v>
      </c>
      <c r="L163" s="2">
        <f t="shared" si="11"/>
        <v>9086000000</v>
      </c>
      <c r="M163" s="15">
        <f t="shared" si="9"/>
        <v>0.98620829824917977</v>
      </c>
      <c r="N163" t="s">
        <v>47</v>
      </c>
      <c r="O163" t="s">
        <v>100</v>
      </c>
    </row>
    <row r="164" spans="1:15" hidden="1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s="2">
        <f t="shared" si="10"/>
        <v>607600000</v>
      </c>
      <c r="K164" s="2">
        <f t="shared" si="8"/>
        <v>837600000</v>
      </c>
      <c r="L164" s="2">
        <f t="shared" si="11"/>
        <v>230000000</v>
      </c>
      <c r="M164" s="15">
        <f t="shared" si="9"/>
        <v>0.40093820305394667</v>
      </c>
      <c r="N164" t="s">
        <v>13</v>
      </c>
      <c r="O164" t="s">
        <v>70</v>
      </c>
    </row>
    <row r="165" spans="1:15" hidden="1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s="2">
        <f t="shared" si="10"/>
        <v>680300000</v>
      </c>
      <c r="K165" s="2">
        <f t="shared" si="8"/>
        <v>979200000</v>
      </c>
      <c r="L165" s="2">
        <f t="shared" si="11"/>
        <v>298900000</v>
      </c>
      <c r="M165" s="15">
        <f t="shared" si="9"/>
        <v>0.4091080008355964</v>
      </c>
      <c r="N165" t="s">
        <v>13</v>
      </c>
      <c r="O165" t="s">
        <v>70</v>
      </c>
    </row>
    <row r="166" spans="1:15" hidden="1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s="2">
        <f t="shared" si="10"/>
        <v>756900000</v>
      </c>
      <c r="K166" s="2">
        <f t="shared" si="8"/>
        <v>1145600000</v>
      </c>
      <c r="L166" s="2">
        <f t="shared" si="11"/>
        <v>388700000</v>
      </c>
      <c r="M166" s="15">
        <f t="shared" si="9"/>
        <v>0.42324601913769533</v>
      </c>
      <c r="N166" t="s">
        <v>13</v>
      </c>
      <c r="O166" t="s">
        <v>70</v>
      </c>
    </row>
    <row r="167" spans="1:15" hidden="1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s="2">
        <f t="shared" si="10"/>
        <v>946000000</v>
      </c>
      <c r="K167" s="2">
        <f t="shared" si="8"/>
        <v>1436200000</v>
      </c>
      <c r="L167" s="2">
        <f t="shared" si="11"/>
        <v>490200000</v>
      </c>
      <c r="M167" s="15">
        <f t="shared" si="9"/>
        <v>0.43636253152249871</v>
      </c>
      <c r="N167" t="s">
        <v>13</v>
      </c>
      <c r="O167" t="s">
        <v>70</v>
      </c>
    </row>
    <row r="168" spans="1:15" hidden="1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s="2">
        <f t="shared" si="10"/>
        <v>2967837000</v>
      </c>
      <c r="K168" s="2">
        <f t="shared" si="8"/>
        <v>4740935000</v>
      </c>
      <c r="L168" s="2">
        <f t="shared" si="11"/>
        <v>1773098000</v>
      </c>
      <c r="M168" s="15">
        <f t="shared" si="9"/>
        <v>0.51827487857377896</v>
      </c>
      <c r="N168" t="s">
        <v>19</v>
      </c>
      <c r="O168" t="s">
        <v>79</v>
      </c>
    </row>
    <row r="169" spans="1:15" hidden="1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s="2">
        <f t="shared" si="10"/>
        <v>3104684000</v>
      </c>
      <c r="K169" s="2">
        <f t="shared" si="8"/>
        <v>4934907000</v>
      </c>
      <c r="L169" s="2">
        <f t="shared" si="11"/>
        <v>1830223000</v>
      </c>
      <c r="M169" s="15">
        <f t="shared" si="9"/>
        <v>0.52081730703777274</v>
      </c>
      <c r="N169" t="s">
        <v>19</v>
      </c>
      <c r="O169" t="s">
        <v>79</v>
      </c>
    </row>
    <row r="170" spans="1:15" hidden="1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s="2">
        <f t="shared" si="10"/>
        <v>3373980000</v>
      </c>
      <c r="K170" s="2">
        <f t="shared" si="8"/>
        <v>5327031000</v>
      </c>
      <c r="L170" s="2">
        <f t="shared" si="11"/>
        <v>1953051000</v>
      </c>
      <c r="M170" s="15">
        <f t="shared" si="9"/>
        <v>0.52290696099276157</v>
      </c>
      <c r="N170" t="s">
        <v>19</v>
      </c>
      <c r="O170" t="s">
        <v>79</v>
      </c>
    </row>
    <row r="171" spans="1:15" hidden="1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s="2">
        <f t="shared" si="10"/>
        <v>3548341000</v>
      </c>
      <c r="K171" s="2">
        <f t="shared" si="8"/>
        <v>5608736000</v>
      </c>
      <c r="L171" s="2">
        <f t="shared" si="11"/>
        <v>2060395000</v>
      </c>
      <c r="M171" s="15">
        <f t="shared" si="9"/>
        <v>0.5273511528557282</v>
      </c>
      <c r="N171" t="s">
        <v>19</v>
      </c>
      <c r="O171" t="s">
        <v>79</v>
      </c>
    </row>
    <row r="172" spans="1:15" hidden="1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s="2">
        <f t="shared" si="10"/>
        <v>6813000000</v>
      </c>
      <c r="K172" s="2">
        <f t="shared" si="8"/>
        <v>13355000000</v>
      </c>
      <c r="L172" s="2">
        <f t="shared" si="11"/>
        <v>6542000000</v>
      </c>
      <c r="M172" s="15">
        <f t="shared" si="9"/>
        <v>0.15417383373930713</v>
      </c>
      <c r="N172" t="s">
        <v>13</v>
      </c>
      <c r="O172" t="s">
        <v>91</v>
      </c>
    </row>
    <row r="173" spans="1:15" hidden="1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s="2">
        <f t="shared" si="10"/>
        <v>6527000000</v>
      </c>
      <c r="K173" s="2">
        <f t="shared" si="8"/>
        <v>14010000000</v>
      </c>
      <c r="L173" s="2">
        <f t="shared" si="11"/>
        <v>7483000000</v>
      </c>
      <c r="M173" s="15">
        <f t="shared" si="9"/>
        <v>0.15435975408210484</v>
      </c>
      <c r="N173" t="s">
        <v>13</v>
      </c>
      <c r="O173" t="s">
        <v>91</v>
      </c>
    </row>
    <row r="174" spans="1:15" hidden="1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s="2">
        <f t="shared" si="10"/>
        <v>6582000000</v>
      </c>
      <c r="K174" s="2">
        <f t="shared" si="8"/>
        <v>14026000000</v>
      </c>
      <c r="L174" s="2">
        <f t="shared" si="11"/>
        <v>7444000000</v>
      </c>
      <c r="M174" s="15">
        <f t="shared" si="9"/>
        <v>0.1459308737540837</v>
      </c>
      <c r="N174" t="s">
        <v>13</v>
      </c>
      <c r="O174" t="s">
        <v>91</v>
      </c>
    </row>
    <row r="175" spans="1:15" hidden="1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s="2">
        <f t="shared" si="10"/>
        <v>7940000000</v>
      </c>
      <c r="K175" s="2">
        <f t="shared" si="8"/>
        <v>13781000000</v>
      </c>
      <c r="L175" s="2">
        <f t="shared" si="11"/>
        <v>5841000000</v>
      </c>
      <c r="M175" s="15">
        <f t="shared" si="9"/>
        <v>0.14572120417464127</v>
      </c>
      <c r="N175" t="s">
        <v>13</v>
      </c>
      <c r="O175" t="s">
        <v>91</v>
      </c>
    </row>
    <row r="176" spans="1:1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s="2">
        <f t="shared" si="10"/>
        <v>80262000000</v>
      </c>
      <c r="K176" s="2">
        <f t="shared" si="8"/>
        <v>96325000000</v>
      </c>
      <c r="L176" s="2">
        <f t="shared" si="11"/>
        <v>16063000000</v>
      </c>
      <c r="M176" s="15">
        <f t="shared" si="9"/>
        <v>0.96249925058454411</v>
      </c>
      <c r="N176" t="s">
        <v>47</v>
      </c>
      <c r="O176" t="s">
        <v>105</v>
      </c>
    </row>
    <row r="177" spans="1:1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s="2">
        <f t="shared" si="10"/>
        <v>72770000000</v>
      </c>
      <c r="K177" s="2">
        <f t="shared" si="8"/>
        <v>98663000000</v>
      </c>
      <c r="L177" s="2">
        <f t="shared" si="11"/>
        <v>25893000000</v>
      </c>
      <c r="M177" s="15">
        <f t="shared" si="9"/>
        <v>0.97016627825796242</v>
      </c>
      <c r="N177" t="s">
        <v>47</v>
      </c>
      <c r="O177" t="s">
        <v>105</v>
      </c>
    </row>
    <row r="178" spans="1:1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s="2">
        <f t="shared" si="10"/>
        <v>77392000000</v>
      </c>
      <c r="K178" s="2">
        <f t="shared" si="8"/>
        <v>92525000000</v>
      </c>
      <c r="L178" s="2">
        <f t="shared" si="11"/>
        <v>15133000000</v>
      </c>
      <c r="M178" s="15">
        <f t="shared" si="9"/>
        <v>0.97209527111503347</v>
      </c>
      <c r="N178" t="s">
        <v>47</v>
      </c>
      <c r="O178" t="s">
        <v>105</v>
      </c>
    </row>
    <row r="179" spans="1:1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s="2">
        <f t="shared" si="10"/>
        <v>60353000000</v>
      </c>
      <c r="K179" s="2">
        <f t="shared" si="8"/>
        <v>90852000000</v>
      </c>
      <c r="L179" s="2">
        <f t="shared" si="11"/>
        <v>30499000000</v>
      </c>
      <c r="M179" s="15">
        <f t="shared" si="9"/>
        <v>0.97631533700137552</v>
      </c>
      <c r="N179" t="s">
        <v>47</v>
      </c>
      <c r="O179" t="s">
        <v>105</v>
      </c>
    </row>
    <row r="180" spans="1:15" hidden="1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s="2">
        <f t="shared" si="10"/>
        <v>4364000000</v>
      </c>
      <c r="K180" s="2">
        <f t="shared" si="8"/>
        <v>7134000000</v>
      </c>
      <c r="L180" s="2">
        <f t="shared" si="11"/>
        <v>2770000000</v>
      </c>
      <c r="M180" s="15">
        <f t="shared" si="9"/>
        <v>0.51191159586681978</v>
      </c>
      <c r="N180" t="s">
        <v>25</v>
      </c>
      <c r="O180" t="s">
        <v>30</v>
      </c>
    </row>
    <row r="181" spans="1:15" hidden="1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s="2">
        <f t="shared" si="10"/>
        <v>3666000000</v>
      </c>
      <c r="K181" s="2">
        <f t="shared" si="8"/>
        <v>4162000000</v>
      </c>
      <c r="L181" s="2">
        <f t="shared" si="11"/>
        <v>496000000</v>
      </c>
      <c r="M181" s="15">
        <f t="shared" si="9"/>
        <v>0.44215446722617657</v>
      </c>
      <c r="N181" t="s">
        <v>25</v>
      </c>
      <c r="O181" t="s">
        <v>30</v>
      </c>
    </row>
    <row r="182" spans="1:15" hidden="1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s="2">
        <f t="shared" si="10"/>
        <v>3925000000</v>
      </c>
      <c r="K182" s="2">
        <f t="shared" si="8"/>
        <v>4581000000</v>
      </c>
      <c r="L182" s="2">
        <f t="shared" si="11"/>
        <v>656000000</v>
      </c>
      <c r="M182" s="15">
        <f t="shared" si="9"/>
        <v>0.42737195633921077</v>
      </c>
      <c r="N182" t="s">
        <v>25</v>
      </c>
      <c r="O182" t="s">
        <v>30</v>
      </c>
    </row>
    <row r="183" spans="1:15" hidden="1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s="2">
        <f t="shared" si="10"/>
        <v>3697000000</v>
      </c>
      <c r="K183" s="2">
        <f t="shared" si="8"/>
        <v>4146000000</v>
      </c>
      <c r="L183" s="2">
        <f t="shared" si="11"/>
        <v>449000000</v>
      </c>
      <c r="M183" s="15">
        <f t="shared" si="9"/>
        <v>0.4159309791332263</v>
      </c>
      <c r="N183" t="s">
        <v>25</v>
      </c>
      <c r="O183" t="s">
        <v>30</v>
      </c>
    </row>
    <row r="184" spans="1:15" hidden="1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s="2">
        <f t="shared" si="10"/>
        <v>2750537000</v>
      </c>
      <c r="K184" s="2">
        <f t="shared" si="8"/>
        <v>4388755000</v>
      </c>
      <c r="L184" s="2">
        <f t="shared" si="11"/>
        <v>1638218000</v>
      </c>
      <c r="M184" s="15">
        <f t="shared" si="9"/>
        <v>0.40210003403702477</v>
      </c>
      <c r="N184" t="s">
        <v>19</v>
      </c>
      <c r="O184" t="s">
        <v>79</v>
      </c>
    </row>
    <row r="185" spans="1:15" hidden="1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s="2">
        <f t="shared" si="10"/>
        <v>2950995000</v>
      </c>
      <c r="K185" s="2">
        <f t="shared" si="8"/>
        <v>4565582000</v>
      </c>
      <c r="L185" s="2">
        <f t="shared" si="11"/>
        <v>1614587000</v>
      </c>
      <c r="M185" s="15">
        <f t="shared" si="9"/>
        <v>0.3968703654557999</v>
      </c>
      <c r="N185" t="s">
        <v>19</v>
      </c>
      <c r="O185" t="s">
        <v>79</v>
      </c>
    </row>
    <row r="186" spans="1:15" hidden="1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s="2">
        <f t="shared" si="10"/>
        <v>3065486000</v>
      </c>
      <c r="K186" s="2">
        <f t="shared" si="8"/>
        <v>4619779000</v>
      </c>
      <c r="L186" s="2">
        <f t="shared" si="11"/>
        <v>1554293000</v>
      </c>
      <c r="M186" s="15">
        <f t="shared" si="9"/>
        <v>0.38883179577509835</v>
      </c>
      <c r="N186" t="s">
        <v>19</v>
      </c>
      <c r="O186" t="s">
        <v>79</v>
      </c>
    </row>
    <row r="187" spans="1:15" hidden="1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s="2">
        <f t="shared" si="10"/>
        <v>3205407000</v>
      </c>
      <c r="K187" s="2">
        <f t="shared" si="8"/>
        <v>4620310000</v>
      </c>
      <c r="L187" s="2">
        <f t="shared" si="11"/>
        <v>1414903000</v>
      </c>
      <c r="M187" s="15">
        <f t="shared" si="9"/>
        <v>0.38172117766796732</v>
      </c>
      <c r="N187" t="s">
        <v>19</v>
      </c>
      <c r="O187" t="s">
        <v>79</v>
      </c>
    </row>
    <row r="188" spans="1:1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s="2">
        <f t="shared" si="10"/>
        <v>6817000000</v>
      </c>
      <c r="K188" s="2">
        <f t="shared" si="8"/>
        <v>10308000000</v>
      </c>
      <c r="L188" s="2">
        <f t="shared" si="11"/>
        <v>3491000000</v>
      </c>
      <c r="M188" s="15">
        <f t="shared" si="9"/>
        <v>0.96004470522492313</v>
      </c>
      <c r="N188" t="s">
        <v>47</v>
      </c>
      <c r="O188" t="s">
        <v>105</v>
      </c>
    </row>
    <row r="189" spans="1:1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s="2">
        <f t="shared" si="10"/>
        <v>6323000000</v>
      </c>
      <c r="K189" s="2">
        <f t="shared" si="8"/>
        <v>10242000000</v>
      </c>
      <c r="L189" s="2">
        <f t="shared" si="11"/>
        <v>3919000000</v>
      </c>
      <c r="M189" s="15">
        <f t="shared" si="9"/>
        <v>0.97145025135160767</v>
      </c>
      <c r="N189" t="s">
        <v>47</v>
      </c>
      <c r="O189" t="s">
        <v>105</v>
      </c>
    </row>
    <row r="190" spans="1:1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s="2">
        <f t="shared" si="10"/>
        <v>6057000000</v>
      </c>
      <c r="K190" s="2">
        <f t="shared" si="8"/>
        <v>9759000000</v>
      </c>
      <c r="L190" s="2">
        <f t="shared" si="11"/>
        <v>3702000000</v>
      </c>
      <c r="M190" s="15">
        <f t="shared" si="9"/>
        <v>0.9760952190438088</v>
      </c>
      <c r="N190" t="s">
        <v>47</v>
      </c>
      <c r="O190" t="s">
        <v>105</v>
      </c>
    </row>
    <row r="191" spans="1:1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s="2">
        <f t="shared" si="10"/>
        <v>6529000000</v>
      </c>
      <c r="K191" s="2">
        <f t="shared" si="8"/>
        <v>10113000000</v>
      </c>
      <c r="L191" s="2">
        <f t="shared" si="11"/>
        <v>3584000000</v>
      </c>
      <c r="M191" s="15">
        <f t="shared" si="9"/>
        <v>0.9774792190218442</v>
      </c>
      <c r="N191" t="s">
        <v>47</v>
      </c>
      <c r="O191" t="s">
        <v>105</v>
      </c>
    </row>
    <row r="192" spans="1:15" hidden="1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s="2">
        <f t="shared" si="10"/>
        <v>8755000000</v>
      </c>
      <c r="K192" s="2">
        <f t="shared" si="8"/>
        <v>10984000000</v>
      </c>
      <c r="L192" s="2">
        <f t="shared" si="11"/>
        <v>2229000000</v>
      </c>
      <c r="M192" s="15">
        <f t="shared" si="9"/>
        <v>0.24163495171260752</v>
      </c>
      <c r="N192" t="s">
        <v>19</v>
      </c>
      <c r="O192" t="s">
        <v>110</v>
      </c>
    </row>
    <row r="193" spans="1:15" hidden="1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s="2">
        <f t="shared" si="10"/>
        <v>8106000000</v>
      </c>
      <c r="K193" s="2">
        <f t="shared" si="8"/>
        <v>9399000000</v>
      </c>
      <c r="L193" s="2">
        <f t="shared" si="11"/>
        <v>1293000000</v>
      </c>
      <c r="M193" s="15">
        <f t="shared" si="9"/>
        <v>0.23143975770111547</v>
      </c>
      <c r="N193" t="s">
        <v>19</v>
      </c>
      <c r="O193" t="s">
        <v>110</v>
      </c>
    </row>
    <row r="194" spans="1:15" hidden="1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s="2">
        <f t="shared" si="10"/>
        <v>7592000000</v>
      </c>
      <c r="K194" s="2">
        <f t="shared" ref="K194:K257" si="12">E194-F194</f>
        <v>9047000000</v>
      </c>
      <c r="L194" s="2">
        <f t="shared" si="11"/>
        <v>1455000000</v>
      </c>
      <c r="M194" s="15">
        <f t="shared" ref="M194:M257" si="13">(E194-F194)/E194</f>
        <v>0.22427427551501028</v>
      </c>
      <c r="N194" t="s">
        <v>19</v>
      </c>
      <c r="O194" t="s">
        <v>110</v>
      </c>
    </row>
    <row r="195" spans="1:15" hidden="1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s="2">
        <f t="shared" ref="J195:J258" si="14">SUM(G195:I195)</f>
        <v>7618000000</v>
      </c>
      <c r="K195" s="2">
        <f t="shared" si="12"/>
        <v>9191000000</v>
      </c>
      <c r="L195" s="2">
        <f t="shared" ref="L195:L258" si="15">K195-J195</f>
        <v>1573000000</v>
      </c>
      <c r="M195" s="15">
        <f t="shared" si="13"/>
        <v>0.23251872090669906</v>
      </c>
      <c r="N195" t="s">
        <v>19</v>
      </c>
      <c r="O195" t="s">
        <v>110</v>
      </c>
    </row>
    <row r="196" spans="1:15" hidden="1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s="2">
        <f t="shared" si="14"/>
        <v>1216000000</v>
      </c>
      <c r="K196" s="2">
        <f t="shared" si="12"/>
        <v>1855100000</v>
      </c>
      <c r="L196" s="2">
        <f t="shared" si="15"/>
        <v>639100000</v>
      </c>
      <c r="M196" s="15">
        <f t="shared" si="13"/>
        <v>0.60832923430070507</v>
      </c>
      <c r="N196" t="s">
        <v>25</v>
      </c>
      <c r="O196" t="s">
        <v>30</v>
      </c>
    </row>
    <row r="197" spans="1:15" hidden="1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s="2">
        <f t="shared" si="14"/>
        <v>1283500000</v>
      </c>
      <c r="K197" s="2">
        <f t="shared" si="12"/>
        <v>2065000000</v>
      </c>
      <c r="L197" s="2">
        <f t="shared" si="15"/>
        <v>781500000</v>
      </c>
      <c r="M197" s="15">
        <f t="shared" si="13"/>
        <v>0.62131423757371529</v>
      </c>
      <c r="N197" t="s">
        <v>25</v>
      </c>
      <c r="O197" t="s">
        <v>30</v>
      </c>
    </row>
    <row r="198" spans="1:15" hidden="1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s="2">
        <f t="shared" si="14"/>
        <v>1271300000</v>
      </c>
      <c r="K198" s="2">
        <f t="shared" si="12"/>
        <v>2114800000</v>
      </c>
      <c r="L198" s="2">
        <f t="shared" si="15"/>
        <v>843500000</v>
      </c>
      <c r="M198" s="15">
        <f t="shared" si="13"/>
        <v>0.61908665105386418</v>
      </c>
      <c r="N198" t="s">
        <v>25</v>
      </c>
      <c r="O198" t="s">
        <v>30</v>
      </c>
    </row>
    <row r="199" spans="1:15" hidden="1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s="2">
        <f t="shared" si="14"/>
        <v>1394700000</v>
      </c>
      <c r="K199" s="2">
        <f t="shared" si="12"/>
        <v>2342300000</v>
      </c>
      <c r="L199" s="2">
        <f t="shared" si="15"/>
        <v>947600000</v>
      </c>
      <c r="M199" s="15">
        <f t="shared" si="13"/>
        <v>0.63066774367259015</v>
      </c>
      <c r="N199" t="s">
        <v>25</v>
      </c>
      <c r="O199" t="s">
        <v>30</v>
      </c>
    </row>
    <row r="200" spans="1:15" hidden="1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s="2">
        <f t="shared" si="14"/>
        <v>2916000000</v>
      </c>
      <c r="K200" s="2">
        <f t="shared" si="12"/>
        <v>4171000000</v>
      </c>
      <c r="L200" s="2">
        <f t="shared" si="15"/>
        <v>1255000000</v>
      </c>
      <c r="M200" s="15">
        <f t="shared" si="13"/>
        <v>0.51787931462627268</v>
      </c>
      <c r="N200" t="s">
        <v>25</v>
      </c>
      <c r="O200" t="s">
        <v>30</v>
      </c>
    </row>
    <row r="201" spans="1:15" hidden="1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s="2">
        <f t="shared" si="14"/>
        <v>2695000000</v>
      </c>
      <c r="K201" s="2">
        <f t="shared" si="12"/>
        <v>4301000000</v>
      </c>
      <c r="L201" s="2">
        <f t="shared" si="15"/>
        <v>1606000000</v>
      </c>
      <c r="M201" s="15">
        <f t="shared" si="13"/>
        <v>0.50923514089509825</v>
      </c>
      <c r="N201" t="s">
        <v>25</v>
      </c>
      <c r="O201" t="s">
        <v>30</v>
      </c>
    </row>
    <row r="202" spans="1:15" hidden="1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s="2">
        <f t="shared" si="14"/>
        <v>3195000000</v>
      </c>
      <c r="K202" s="2">
        <f t="shared" si="12"/>
        <v>4695000000</v>
      </c>
      <c r="L202" s="2">
        <f t="shared" si="15"/>
        <v>1500000000</v>
      </c>
      <c r="M202" s="15">
        <f t="shared" si="13"/>
        <v>0.45662322505349157</v>
      </c>
      <c r="N202" t="s">
        <v>25</v>
      </c>
      <c r="O202" t="s">
        <v>30</v>
      </c>
    </row>
    <row r="203" spans="1:15" hidden="1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s="2">
        <f t="shared" si="14"/>
        <v>3833000000</v>
      </c>
      <c r="K203" s="2">
        <f t="shared" si="12"/>
        <v>5991000000</v>
      </c>
      <c r="L203" s="2">
        <f t="shared" si="15"/>
        <v>2158000000</v>
      </c>
      <c r="M203" s="15">
        <f t="shared" si="13"/>
        <v>0.47993270848353758</v>
      </c>
      <c r="N203" t="s">
        <v>25</v>
      </c>
      <c r="O203" t="s">
        <v>30</v>
      </c>
    </row>
    <row r="204" spans="1:15" hidden="1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s="2">
        <f t="shared" si="14"/>
        <v>1862000000</v>
      </c>
      <c r="K204" s="2">
        <f t="shared" si="12"/>
        <v>3811000000</v>
      </c>
      <c r="L204" s="2">
        <f t="shared" si="15"/>
        <v>1949000000</v>
      </c>
      <c r="M204" s="15">
        <f t="shared" si="13"/>
        <v>0.17040779824718297</v>
      </c>
      <c r="N204" t="s">
        <v>83</v>
      </c>
      <c r="O204" t="s">
        <v>114</v>
      </c>
    </row>
    <row r="205" spans="1:15" hidden="1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s="2">
        <f t="shared" si="14"/>
        <v>1946000000</v>
      </c>
      <c r="K205" s="2">
        <f t="shared" si="12"/>
        <v>4805000000</v>
      </c>
      <c r="L205" s="2">
        <f t="shared" si="15"/>
        <v>2859000000</v>
      </c>
      <c r="M205" s="15">
        <f t="shared" si="13"/>
        <v>0.19571504215714228</v>
      </c>
      <c r="N205" t="s">
        <v>83</v>
      </c>
      <c r="O205" t="s">
        <v>114</v>
      </c>
    </row>
    <row r="206" spans="1:15" hidden="1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s="2">
        <f t="shared" si="14"/>
        <v>1435000000</v>
      </c>
      <c r="K206" s="2">
        <f t="shared" si="12"/>
        <v>1327000000</v>
      </c>
      <c r="L206" s="2">
        <f t="shared" si="15"/>
        <v>-108000000</v>
      </c>
      <c r="M206" s="15">
        <f t="shared" si="13"/>
        <v>8.4296785668911189E-2</v>
      </c>
      <c r="N206" t="s">
        <v>83</v>
      </c>
      <c r="O206" t="s">
        <v>114</v>
      </c>
    </row>
    <row r="207" spans="1:15" hidden="1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s="2">
        <f t="shared" si="14"/>
        <v>1199000000</v>
      </c>
      <c r="K207" s="2">
        <f t="shared" si="12"/>
        <v>-132000000</v>
      </c>
      <c r="L207" s="2">
        <f t="shared" si="15"/>
        <v>-1331000000</v>
      </c>
      <c r="M207" s="15">
        <f t="shared" si="13"/>
        <v>-1.3413271009043796E-2</v>
      </c>
      <c r="N207" t="s">
        <v>83</v>
      </c>
      <c r="O207" t="s">
        <v>114</v>
      </c>
    </row>
    <row r="208" spans="1:15" hidden="1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f t="shared" si="14"/>
        <v>3584000000</v>
      </c>
      <c r="K208" s="2">
        <f t="shared" si="12"/>
        <v>6074500000</v>
      </c>
      <c r="L208" s="2">
        <f t="shared" si="15"/>
        <v>2490500000</v>
      </c>
      <c r="M208" s="15">
        <f t="shared" si="13"/>
        <v>0.87627304463229572</v>
      </c>
      <c r="N208" t="s">
        <v>25</v>
      </c>
      <c r="O208" t="s">
        <v>66</v>
      </c>
    </row>
    <row r="209" spans="1:15" hidden="1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f t="shared" si="14"/>
        <v>4576600000</v>
      </c>
      <c r="K209" s="2">
        <f t="shared" si="12"/>
        <v>8532300000</v>
      </c>
      <c r="L209" s="2">
        <f t="shared" si="15"/>
        <v>3955700000</v>
      </c>
      <c r="M209" s="15">
        <f t="shared" si="13"/>
        <v>0.87931940679974852</v>
      </c>
      <c r="N209" t="s">
        <v>25</v>
      </c>
      <c r="O209" t="s">
        <v>66</v>
      </c>
    </row>
    <row r="210" spans="1:15" hidden="1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f t="shared" si="14"/>
        <v>4539000000</v>
      </c>
      <c r="K210" s="2">
        <f t="shared" si="12"/>
        <v>9523400000</v>
      </c>
      <c r="L210" s="2">
        <f t="shared" si="15"/>
        <v>4984400000</v>
      </c>
      <c r="M210" s="15">
        <f t="shared" si="13"/>
        <v>0.88476188706590608</v>
      </c>
      <c r="N210" t="s">
        <v>25</v>
      </c>
      <c r="O210" t="s">
        <v>66</v>
      </c>
    </row>
    <row r="211" spans="1:15" hidden="1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f t="shared" si="14"/>
        <v>4331800000</v>
      </c>
      <c r="K211" s="2">
        <f t="shared" si="12"/>
        <v>9970100000</v>
      </c>
      <c r="L211" s="2">
        <f t="shared" si="15"/>
        <v>5638300000</v>
      </c>
      <c r="M211" s="15">
        <f t="shared" si="13"/>
        <v>0.87084235902452656</v>
      </c>
      <c r="N211" t="s">
        <v>25</v>
      </c>
      <c r="O211" t="s">
        <v>66</v>
      </c>
    </row>
    <row r="212" spans="1:15" hidden="1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s="2">
        <f t="shared" si="14"/>
        <v>771200000</v>
      </c>
      <c r="K212" s="2">
        <f t="shared" si="12"/>
        <v>1561700000</v>
      </c>
      <c r="L212" s="2">
        <f t="shared" si="15"/>
        <v>790500000</v>
      </c>
      <c r="M212" s="15">
        <f t="shared" si="13"/>
        <v>0.17877216479503646</v>
      </c>
      <c r="N212" t="s">
        <v>59</v>
      </c>
      <c r="O212" t="s">
        <v>117</v>
      </c>
    </row>
    <row r="213" spans="1:15" hidden="1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s="2">
        <f t="shared" si="14"/>
        <v>797300000</v>
      </c>
      <c r="K213" s="2">
        <f t="shared" si="12"/>
        <v>1592700000</v>
      </c>
      <c r="L213" s="2">
        <f t="shared" si="15"/>
        <v>795400000</v>
      </c>
      <c r="M213" s="15">
        <f t="shared" si="13"/>
        <v>0.18808233251851064</v>
      </c>
      <c r="N213" t="s">
        <v>59</v>
      </c>
      <c r="O213" t="s">
        <v>117</v>
      </c>
    </row>
    <row r="214" spans="1:15" hidden="1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s="2">
        <f t="shared" si="14"/>
        <v>827900000</v>
      </c>
      <c r="K214" s="2">
        <f t="shared" si="12"/>
        <v>1666500000</v>
      </c>
      <c r="L214" s="2">
        <f t="shared" si="15"/>
        <v>838600000</v>
      </c>
      <c r="M214" s="15">
        <f t="shared" si="13"/>
        <v>0.19445740956826138</v>
      </c>
      <c r="N214" t="s">
        <v>59</v>
      </c>
      <c r="O214" t="s">
        <v>117</v>
      </c>
    </row>
    <row r="215" spans="1:15" hidden="1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s="2">
        <f t="shared" si="14"/>
        <v>931500000</v>
      </c>
      <c r="K215" s="2">
        <f t="shared" si="12"/>
        <v>1536700000</v>
      </c>
      <c r="L215" s="2">
        <f t="shared" si="15"/>
        <v>605200000</v>
      </c>
      <c r="M215" s="15">
        <f t="shared" si="13"/>
        <v>0.1921595598349381</v>
      </c>
      <c r="N215" t="s">
        <v>59</v>
      </c>
      <c r="O215" t="s">
        <v>117</v>
      </c>
    </row>
    <row r="216" spans="1:15" hidden="1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s="2">
        <f t="shared" si="14"/>
        <v>8921000000</v>
      </c>
      <c r="K216" s="2">
        <f t="shared" si="12"/>
        <v>13011000000</v>
      </c>
      <c r="L216" s="2">
        <f t="shared" si="15"/>
        <v>4090000000</v>
      </c>
      <c r="M216" s="15">
        <f t="shared" si="13"/>
        <v>0.73838034163781852</v>
      </c>
      <c r="N216" t="s">
        <v>25</v>
      </c>
      <c r="O216" t="s">
        <v>28</v>
      </c>
    </row>
    <row r="217" spans="1:15" hidden="1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s="2">
        <f t="shared" si="14"/>
        <v>8670000000</v>
      </c>
      <c r="K217" s="2">
        <f t="shared" si="12"/>
        <v>11766000000</v>
      </c>
      <c r="L217" s="2">
        <f t="shared" si="15"/>
        <v>3096000000</v>
      </c>
      <c r="M217" s="15">
        <f t="shared" si="13"/>
        <v>0.71809581934696365</v>
      </c>
      <c r="N217" t="s">
        <v>25</v>
      </c>
      <c r="O217" t="s">
        <v>28</v>
      </c>
    </row>
    <row r="218" spans="1:15" hidden="1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s="2">
        <f t="shared" si="14"/>
        <v>9356000000</v>
      </c>
      <c r="K218" s="2">
        <f t="shared" si="12"/>
        <v>11947000000</v>
      </c>
      <c r="L218" s="2">
        <f t="shared" si="15"/>
        <v>2591000000</v>
      </c>
      <c r="M218" s="15">
        <f t="shared" si="13"/>
        <v>0.75237735373764092</v>
      </c>
      <c r="N218" t="s">
        <v>25</v>
      </c>
      <c r="O218" t="s">
        <v>28</v>
      </c>
    </row>
    <row r="219" spans="1:15" hidden="1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s="2">
        <f t="shared" si="14"/>
        <v>10761000000</v>
      </c>
      <c r="K219" s="2">
        <f t="shared" si="12"/>
        <v>12651000000</v>
      </c>
      <c r="L219" s="2">
        <f t="shared" si="15"/>
        <v>1890000000</v>
      </c>
      <c r="M219" s="15">
        <f t="shared" si="13"/>
        <v>0.76394927536231882</v>
      </c>
      <c r="N219" t="s">
        <v>25</v>
      </c>
      <c r="O219" t="s">
        <v>28</v>
      </c>
    </row>
    <row r="220" spans="1:15" hidden="1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f t="shared" si="14"/>
        <v>3810000000</v>
      </c>
      <c r="K220" s="2">
        <f t="shared" si="12"/>
        <v>4900000000</v>
      </c>
      <c r="L220" s="2">
        <f t="shared" si="15"/>
        <v>1090000000</v>
      </c>
      <c r="M220" s="15">
        <f t="shared" si="13"/>
        <v>0.67595530417988692</v>
      </c>
      <c r="N220" t="s">
        <v>25</v>
      </c>
      <c r="O220" t="s">
        <v>30</v>
      </c>
    </row>
    <row r="221" spans="1:15" hidden="1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f t="shared" si="14"/>
        <v>3949000000</v>
      </c>
      <c r="K221" s="2">
        <f t="shared" si="12"/>
        <v>4969000000</v>
      </c>
      <c r="L221" s="2">
        <f t="shared" si="15"/>
        <v>1020000000</v>
      </c>
      <c r="M221" s="15">
        <f t="shared" si="13"/>
        <v>0.69564608707825848</v>
      </c>
      <c r="N221" t="s">
        <v>25</v>
      </c>
      <c r="O221" t="s">
        <v>30</v>
      </c>
    </row>
    <row r="222" spans="1:15" hidden="1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f t="shared" si="14"/>
        <v>4072000000</v>
      </c>
      <c r="K222" s="2">
        <f t="shared" si="12"/>
        <v>5170000000</v>
      </c>
      <c r="L222" s="2">
        <f t="shared" si="15"/>
        <v>1098000000</v>
      </c>
      <c r="M222" s="15">
        <f t="shared" si="13"/>
        <v>0.70054200542005418</v>
      </c>
      <c r="N222" t="s">
        <v>25</v>
      </c>
      <c r="O222" t="s">
        <v>30</v>
      </c>
    </row>
    <row r="223" spans="1:15" hidden="1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f t="shared" si="14"/>
        <v>4367000000</v>
      </c>
      <c r="K223" s="2">
        <f t="shared" si="12"/>
        <v>5304000000</v>
      </c>
      <c r="L223" s="2">
        <f t="shared" si="15"/>
        <v>937000000</v>
      </c>
      <c r="M223" s="15">
        <f t="shared" si="13"/>
        <v>0.709375417948375</v>
      </c>
      <c r="N223" t="s">
        <v>25</v>
      </c>
      <c r="O223" t="s">
        <v>30</v>
      </c>
    </row>
    <row r="224" spans="1:15" hidden="1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s="2">
        <f t="shared" si="14"/>
        <v>702300000</v>
      </c>
      <c r="K224" s="2">
        <f t="shared" si="12"/>
        <v>1557500000</v>
      </c>
      <c r="L224" s="2">
        <f t="shared" si="15"/>
        <v>855200000</v>
      </c>
      <c r="M224" s="15">
        <f t="shared" si="13"/>
        <v>0.20943710835596913</v>
      </c>
      <c r="N224" t="s">
        <v>19</v>
      </c>
      <c r="O224" t="s">
        <v>121</v>
      </c>
    </row>
    <row r="225" spans="1:15" hidden="1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s="2">
        <f t="shared" si="14"/>
        <v>792700000</v>
      </c>
      <c r="K225" s="2">
        <f t="shared" si="12"/>
        <v>1756400000</v>
      </c>
      <c r="L225" s="2">
        <f t="shared" si="15"/>
        <v>963700000</v>
      </c>
      <c r="M225" s="15">
        <f t="shared" si="13"/>
        <v>0.21148450951824782</v>
      </c>
      <c r="N225" t="s">
        <v>19</v>
      </c>
      <c r="O225" t="s">
        <v>121</v>
      </c>
    </row>
    <row r="226" spans="1:15" hidden="1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s="2">
        <f t="shared" si="14"/>
        <v>763400000</v>
      </c>
      <c r="K226" s="2">
        <f t="shared" si="12"/>
        <v>1703100000</v>
      </c>
      <c r="L226" s="2">
        <f t="shared" si="15"/>
        <v>939700000</v>
      </c>
      <c r="M226" s="15">
        <f t="shared" si="13"/>
        <v>0.21227191145677535</v>
      </c>
      <c r="N226" t="s">
        <v>19</v>
      </c>
      <c r="O226" t="s">
        <v>121</v>
      </c>
    </row>
    <row r="227" spans="1:15" hidden="1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s="2">
        <f t="shared" si="14"/>
        <v>1707200000</v>
      </c>
      <c r="K227" s="2">
        <f t="shared" si="12"/>
        <v>1933100000</v>
      </c>
      <c r="L227" s="2">
        <f t="shared" si="15"/>
        <v>225900000</v>
      </c>
      <c r="M227" s="15">
        <f t="shared" si="13"/>
        <v>0.21310770587586816</v>
      </c>
      <c r="N227" t="s">
        <v>19</v>
      </c>
      <c r="O227" t="s">
        <v>121</v>
      </c>
    </row>
    <row r="228" spans="1:15" hidden="1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s="2">
        <f t="shared" si="14"/>
        <v>539657000</v>
      </c>
      <c r="K228" s="2">
        <f t="shared" si="12"/>
        <v>1179978000</v>
      </c>
      <c r="L228" s="2">
        <f t="shared" si="15"/>
        <v>640321000</v>
      </c>
      <c r="M228" s="15">
        <f t="shared" si="13"/>
        <v>0.63879760890348891</v>
      </c>
      <c r="N228" t="s">
        <v>52</v>
      </c>
      <c r="O228" t="s">
        <v>53</v>
      </c>
    </row>
    <row r="229" spans="1:15" hidden="1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s="2">
        <f t="shared" si="14"/>
        <v>677710000</v>
      </c>
      <c r="K229" s="2">
        <f t="shared" si="12"/>
        <v>1364136000</v>
      </c>
      <c r="L229" s="2">
        <f t="shared" si="15"/>
        <v>686426000</v>
      </c>
      <c r="M229" s="15">
        <f t="shared" si="13"/>
        <v>0.63877831310971145</v>
      </c>
      <c r="N229" t="s">
        <v>52</v>
      </c>
      <c r="O229" t="s">
        <v>53</v>
      </c>
    </row>
    <row r="230" spans="1:15" hidden="1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s="2">
        <f t="shared" si="14"/>
        <v>730650000</v>
      </c>
      <c r="K230" s="2">
        <f t="shared" si="12"/>
        <v>1532472000</v>
      </c>
      <c r="L230" s="2">
        <f t="shared" si="15"/>
        <v>801822000</v>
      </c>
      <c r="M230" s="15">
        <f t="shared" si="13"/>
        <v>0.63932969489336244</v>
      </c>
      <c r="N230" t="s">
        <v>52</v>
      </c>
      <c r="O230" t="s">
        <v>53</v>
      </c>
    </row>
    <row r="231" spans="1:15" hidden="1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s="2">
        <f t="shared" si="14"/>
        <v>737120000</v>
      </c>
      <c r="K231" s="2">
        <f t="shared" si="12"/>
        <v>1586485000</v>
      </c>
      <c r="L231" s="2">
        <f t="shared" si="15"/>
        <v>849365000</v>
      </c>
      <c r="M231" s="15">
        <f t="shared" si="13"/>
        <v>0.63693256159314537</v>
      </c>
      <c r="N231" t="s">
        <v>52</v>
      </c>
      <c r="O231" t="s">
        <v>53</v>
      </c>
    </row>
    <row r="232" spans="1:15" hidden="1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s="2">
        <f t="shared" si="14"/>
        <v>2065900000</v>
      </c>
      <c r="K232" s="2">
        <f t="shared" si="12"/>
        <v>3364900000</v>
      </c>
      <c r="L232" s="2">
        <f t="shared" si="15"/>
        <v>1299000000</v>
      </c>
      <c r="M232" s="15">
        <f t="shared" si="13"/>
        <v>0.24981996094823042</v>
      </c>
      <c r="N232" t="s">
        <v>36</v>
      </c>
      <c r="O232" t="s">
        <v>124</v>
      </c>
    </row>
    <row r="233" spans="1:15" hidden="1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s="2">
        <f t="shared" si="14"/>
        <v>1778900000</v>
      </c>
      <c r="K233" s="2">
        <f t="shared" si="12"/>
        <v>2927400000</v>
      </c>
      <c r="L233" s="2">
        <f t="shared" si="15"/>
        <v>1148500000</v>
      </c>
      <c r="M233" s="15">
        <f t="shared" si="13"/>
        <v>0.24728421550573568</v>
      </c>
      <c r="N233" t="s">
        <v>36</v>
      </c>
      <c r="O233" t="s">
        <v>124</v>
      </c>
    </row>
    <row r="234" spans="1:15" hidden="1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s="2">
        <f t="shared" si="14"/>
        <v>1545300000</v>
      </c>
      <c r="K234" s="2">
        <f t="shared" si="12"/>
        <v>2875600000</v>
      </c>
      <c r="L234" s="2">
        <f t="shared" si="15"/>
        <v>1330300000</v>
      </c>
      <c r="M234" s="15">
        <f t="shared" si="13"/>
        <v>0.24089804808578369</v>
      </c>
      <c r="N234" t="s">
        <v>36</v>
      </c>
      <c r="O234" t="s">
        <v>124</v>
      </c>
    </row>
    <row r="235" spans="1:15" hidden="1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s="2">
        <f t="shared" si="14"/>
        <v>2209400000</v>
      </c>
      <c r="K235" s="2">
        <f t="shared" si="12"/>
        <v>3090800000</v>
      </c>
      <c r="L235" s="2">
        <f t="shared" si="15"/>
        <v>881400000</v>
      </c>
      <c r="M235" s="15">
        <f t="shared" si="13"/>
        <v>0.26546650748524853</v>
      </c>
      <c r="N235" t="s">
        <v>36</v>
      </c>
      <c r="O235" t="s">
        <v>124</v>
      </c>
    </row>
    <row r="236" spans="1:15" hidden="1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s="2">
        <f t="shared" si="14"/>
        <v>3033000000</v>
      </c>
      <c r="K236" s="2">
        <f t="shared" si="12"/>
        <v>4921000000</v>
      </c>
      <c r="L236" s="2">
        <f t="shared" si="15"/>
        <v>1888000000</v>
      </c>
      <c r="M236" s="15">
        <f t="shared" si="13"/>
        <v>4.8677950006429722E-2</v>
      </c>
      <c r="N236" t="s">
        <v>25</v>
      </c>
      <c r="O236" t="s">
        <v>28</v>
      </c>
    </row>
    <row r="237" spans="1:15" hidden="1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s="2">
        <f t="shared" si="14"/>
        <v>3251000000</v>
      </c>
      <c r="K237" s="2">
        <f t="shared" si="12"/>
        <v>5161000000</v>
      </c>
      <c r="L237" s="2">
        <f t="shared" si="15"/>
        <v>1910000000</v>
      </c>
      <c r="M237" s="15">
        <f t="shared" si="13"/>
        <v>5.6661982345966359E-2</v>
      </c>
      <c r="N237" t="s">
        <v>25</v>
      </c>
      <c r="O237" t="s">
        <v>28</v>
      </c>
    </row>
    <row r="238" spans="1:15" hidden="1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s="2">
        <f t="shared" si="14"/>
        <v>3521000000</v>
      </c>
      <c r="K238" s="2">
        <f t="shared" si="12"/>
        <v>5712000000</v>
      </c>
      <c r="L238" s="2">
        <f t="shared" si="15"/>
        <v>2191000000</v>
      </c>
      <c r="M238" s="15">
        <f t="shared" si="13"/>
        <v>5.5709980396172865E-2</v>
      </c>
      <c r="N238" t="s">
        <v>25</v>
      </c>
      <c r="O238" t="s">
        <v>28</v>
      </c>
    </row>
    <row r="239" spans="1:15" hidden="1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s="2">
        <f t="shared" si="14"/>
        <v>4107000000</v>
      </c>
      <c r="K239" s="2">
        <f t="shared" si="12"/>
        <v>6543000000</v>
      </c>
      <c r="L239" s="2">
        <f t="shared" si="15"/>
        <v>2436000000</v>
      </c>
      <c r="M239" s="15">
        <f t="shared" si="13"/>
        <v>5.3831471212545043E-2</v>
      </c>
      <c r="N239" t="s">
        <v>25</v>
      </c>
      <c r="O239" t="s">
        <v>28</v>
      </c>
    </row>
    <row r="240" spans="1:15" hidden="1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s="2">
        <f t="shared" si="14"/>
        <v>8574000000</v>
      </c>
      <c r="K240" s="2">
        <f t="shared" si="12"/>
        <v>14202000000</v>
      </c>
      <c r="L240" s="2">
        <f t="shared" si="15"/>
        <v>5628000000</v>
      </c>
      <c r="M240" s="15">
        <f t="shared" si="13"/>
        <v>0.25517464424320829</v>
      </c>
      <c r="N240" t="s">
        <v>13</v>
      </c>
      <c r="O240" t="s">
        <v>127</v>
      </c>
    </row>
    <row r="241" spans="1:15" hidden="1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s="2">
        <f t="shared" si="14"/>
        <v>10528000000</v>
      </c>
      <c r="K241" s="2">
        <f t="shared" si="12"/>
        <v>13842000000</v>
      </c>
      <c r="L241" s="2">
        <f t="shared" si="15"/>
        <v>3314000000</v>
      </c>
      <c r="M241" s="15">
        <f t="shared" si="13"/>
        <v>0.25083357494926067</v>
      </c>
      <c r="N241" t="s">
        <v>13</v>
      </c>
      <c r="O241" t="s">
        <v>127</v>
      </c>
    </row>
    <row r="242" spans="1:15" hidden="1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s="2">
        <f t="shared" si="14"/>
        <v>9093000000</v>
      </c>
      <c r="K242" s="2">
        <f t="shared" si="12"/>
        <v>12878000000</v>
      </c>
      <c r="L242" s="2">
        <f t="shared" si="15"/>
        <v>3785000000</v>
      </c>
      <c r="M242" s="15">
        <f t="shared" si="13"/>
        <v>0.27393588734551488</v>
      </c>
      <c r="N242" t="s">
        <v>13</v>
      </c>
      <c r="O242" t="s">
        <v>127</v>
      </c>
    </row>
    <row r="243" spans="1:15" hidden="1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s="2">
        <f t="shared" si="14"/>
        <v>8539000000</v>
      </c>
      <c r="K243" s="2">
        <f t="shared" si="12"/>
        <v>9632000000</v>
      </c>
      <c r="L243" s="2">
        <f t="shared" si="15"/>
        <v>1093000000</v>
      </c>
      <c r="M243" s="15">
        <f t="shared" si="13"/>
        <v>0.24994161455224848</v>
      </c>
      <c r="N243" t="s">
        <v>13</v>
      </c>
      <c r="O243" t="s">
        <v>127</v>
      </c>
    </row>
    <row r="244" spans="1:15" hidden="1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s="2">
        <f t="shared" si="14"/>
        <v>2090000000</v>
      </c>
      <c r="K244" s="2">
        <f t="shared" si="12"/>
        <v>5316000000</v>
      </c>
      <c r="L244" s="2">
        <f t="shared" si="15"/>
        <v>3226000000</v>
      </c>
      <c r="M244" s="15">
        <f t="shared" si="13"/>
        <v>0.29638715432649421</v>
      </c>
      <c r="N244" t="s">
        <v>47</v>
      </c>
      <c r="O244" t="s">
        <v>50</v>
      </c>
    </row>
    <row r="245" spans="1:15" hidden="1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s="2">
        <f t="shared" si="14"/>
        <v>2226000000</v>
      </c>
      <c r="K245" s="2">
        <f t="shared" si="12"/>
        <v>6739000000</v>
      </c>
      <c r="L245" s="2">
        <f t="shared" si="15"/>
        <v>4513000000</v>
      </c>
      <c r="M245" s="15">
        <f t="shared" si="13"/>
        <v>0.34987799179689527</v>
      </c>
      <c r="N245" t="s">
        <v>47</v>
      </c>
      <c r="O245" t="s">
        <v>50</v>
      </c>
    </row>
    <row r="246" spans="1:15" hidden="1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s="2">
        <f t="shared" si="14"/>
        <v>2163000000</v>
      </c>
      <c r="K246" s="2">
        <f t="shared" si="12"/>
        <v>5930000000</v>
      </c>
      <c r="L246" s="2">
        <f t="shared" si="15"/>
        <v>3767000000</v>
      </c>
      <c r="M246" s="15">
        <f t="shared" si="13"/>
        <v>0.30932137082051014</v>
      </c>
      <c r="N246" t="s">
        <v>47</v>
      </c>
      <c r="O246" t="s">
        <v>50</v>
      </c>
    </row>
    <row r="247" spans="1:15" hidden="1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s="2">
        <f t="shared" si="14"/>
        <v>2390000000</v>
      </c>
      <c r="K247" s="2">
        <f t="shared" si="12"/>
        <v>6019000000</v>
      </c>
      <c r="L247" s="2">
        <f t="shared" si="15"/>
        <v>3629000000</v>
      </c>
      <c r="M247" s="15">
        <f t="shared" si="13"/>
        <v>0.31700637278137672</v>
      </c>
      <c r="N247" t="s">
        <v>47</v>
      </c>
      <c r="O247" t="s">
        <v>50</v>
      </c>
    </row>
    <row r="248" spans="1:15" hidden="1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s="2">
        <f t="shared" si="14"/>
        <v>169645000</v>
      </c>
      <c r="K248" s="2">
        <f t="shared" si="12"/>
        <v>768671000</v>
      </c>
      <c r="L248" s="2">
        <f t="shared" si="15"/>
        <v>599026000</v>
      </c>
      <c r="M248" s="15">
        <f t="shared" si="13"/>
        <v>0.11800112340939246</v>
      </c>
      <c r="N248" t="s">
        <v>52</v>
      </c>
      <c r="O248" t="s">
        <v>130</v>
      </c>
    </row>
    <row r="249" spans="1:15" hidden="1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s="2">
        <f t="shared" si="14"/>
        <v>190390000</v>
      </c>
      <c r="K249" s="2">
        <f t="shared" si="12"/>
        <v>891095000</v>
      </c>
      <c r="L249" s="2">
        <f t="shared" si="15"/>
        <v>700705000</v>
      </c>
      <c r="M249" s="15">
        <f t="shared" si="13"/>
        <v>0.12402512862581724</v>
      </c>
      <c r="N249" t="s">
        <v>52</v>
      </c>
      <c r="O249" t="s">
        <v>130</v>
      </c>
    </row>
    <row r="250" spans="1:15" hidden="1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s="2">
        <f t="shared" si="14"/>
        <v>265101000</v>
      </c>
      <c r="K250" s="2">
        <f t="shared" si="12"/>
        <v>999696000</v>
      </c>
      <c r="L250" s="2">
        <f t="shared" si="15"/>
        <v>734595000</v>
      </c>
      <c r="M250" s="15">
        <f t="shared" si="13"/>
        <v>0.11046464730398663</v>
      </c>
      <c r="N250" t="s">
        <v>52</v>
      </c>
      <c r="O250" t="s">
        <v>130</v>
      </c>
    </row>
    <row r="251" spans="1:15" hidden="1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s="2">
        <f t="shared" si="14"/>
        <v>314096000</v>
      </c>
      <c r="K251" s="2">
        <f t="shared" si="12"/>
        <v>1139269000</v>
      </c>
      <c r="L251" s="2">
        <f t="shared" si="15"/>
        <v>825173000</v>
      </c>
      <c r="M251" s="15">
        <f t="shared" si="13"/>
        <v>0.10494555450030905</v>
      </c>
      <c r="N251" t="s">
        <v>52</v>
      </c>
      <c r="O251" t="s">
        <v>130</v>
      </c>
    </row>
    <row r="252" spans="1:15" hidden="1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s="2">
        <f t="shared" si="14"/>
        <v>835164000</v>
      </c>
      <c r="K252" s="2">
        <f t="shared" si="12"/>
        <v>1703691000</v>
      </c>
      <c r="L252" s="2">
        <f t="shared" si="15"/>
        <v>868527000</v>
      </c>
      <c r="M252" s="15">
        <f t="shared" si="13"/>
        <v>0.70033502145781612</v>
      </c>
      <c r="N252" t="s">
        <v>52</v>
      </c>
      <c r="O252" t="s">
        <v>53</v>
      </c>
    </row>
    <row r="253" spans="1:15" hidden="1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s="2">
        <f t="shared" si="14"/>
        <v>954861000</v>
      </c>
      <c r="K253" s="2">
        <f t="shared" si="12"/>
        <v>1874734000</v>
      </c>
      <c r="L253" s="2">
        <f t="shared" si="15"/>
        <v>919873000</v>
      </c>
      <c r="M253" s="15">
        <f t="shared" si="13"/>
        <v>0.65418593590301455</v>
      </c>
      <c r="N253" t="s">
        <v>52</v>
      </c>
      <c r="O253" t="s">
        <v>53</v>
      </c>
    </row>
    <row r="254" spans="1:15" hidden="1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s="2">
        <f t="shared" si="14"/>
        <v>1243077000</v>
      </c>
      <c r="K254" s="2">
        <f t="shared" si="12"/>
        <v>2232150000</v>
      </c>
      <c r="L254" s="2">
        <f t="shared" si="15"/>
        <v>989073000</v>
      </c>
      <c r="M254" s="15">
        <f t="shared" si="13"/>
        <v>0.63077250875731472</v>
      </c>
      <c r="N254" t="s">
        <v>52</v>
      </c>
      <c r="O254" t="s">
        <v>53</v>
      </c>
    </row>
    <row r="255" spans="1:15" hidden="1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s="2">
        <f t="shared" si="14"/>
        <v>1347099000</v>
      </c>
      <c r="K255" s="2">
        <f t="shared" si="12"/>
        <v>2342425000</v>
      </c>
      <c r="L255" s="2">
        <f t="shared" si="15"/>
        <v>995326000</v>
      </c>
      <c r="M255" s="15">
        <f t="shared" si="13"/>
        <v>0.6393341323105115</v>
      </c>
      <c r="N255" t="s">
        <v>52</v>
      </c>
      <c r="O255" t="s">
        <v>53</v>
      </c>
    </row>
    <row r="256" spans="1:15" hidden="1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s="2">
        <f t="shared" si="14"/>
        <v>3469000000</v>
      </c>
      <c r="K256" s="2">
        <f t="shared" si="12"/>
        <v>4811000000</v>
      </c>
      <c r="L256" s="2">
        <f t="shared" si="15"/>
        <v>1342000000</v>
      </c>
      <c r="M256" s="15">
        <f t="shared" si="13"/>
        <v>0.31127070393374739</v>
      </c>
      <c r="N256" t="s">
        <v>19</v>
      </c>
      <c r="O256" t="s">
        <v>133</v>
      </c>
    </row>
    <row r="257" spans="1:15" hidden="1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s="2">
        <f t="shared" si="14"/>
        <v>3691000000</v>
      </c>
      <c r="K257" s="2">
        <f t="shared" si="12"/>
        <v>5463000000</v>
      </c>
      <c r="L257" s="2">
        <f t="shared" si="15"/>
        <v>1772000000</v>
      </c>
      <c r="M257" s="15">
        <f t="shared" si="13"/>
        <v>0.34393099974817426</v>
      </c>
      <c r="N257" t="s">
        <v>19</v>
      </c>
      <c r="O257" t="s">
        <v>133</v>
      </c>
    </row>
    <row r="258" spans="1:15" hidden="1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s="2">
        <f t="shared" si="14"/>
        <v>3693000000</v>
      </c>
      <c r="K258" s="2">
        <f t="shared" ref="K258:K321" si="16">E258-F258</f>
        <v>6267000000</v>
      </c>
      <c r="L258" s="2">
        <f t="shared" si="15"/>
        <v>2574000000</v>
      </c>
      <c r="M258" s="15">
        <f t="shared" ref="M258:M321" si="17">(E258-F258)/E258</f>
        <v>0.3988163421153112</v>
      </c>
      <c r="N258" t="s">
        <v>19</v>
      </c>
      <c r="O258" t="s">
        <v>133</v>
      </c>
    </row>
    <row r="259" spans="1:15" hidden="1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s="2">
        <f t="shared" ref="J259:J322" si="18">SUM(G259:I259)</f>
        <v>3935000000</v>
      </c>
      <c r="K259" s="2">
        <f t="shared" si="16"/>
        <v>7006000000</v>
      </c>
      <c r="L259" s="2">
        <f t="shared" ref="L259:L322" si="19">K259-J259</f>
        <v>3071000000</v>
      </c>
      <c r="M259" s="15">
        <f t="shared" si="17"/>
        <v>0.42748184758069435</v>
      </c>
      <c r="N259" t="s">
        <v>19</v>
      </c>
      <c r="O259" t="s">
        <v>133</v>
      </c>
    </row>
    <row r="260" spans="1:15" hidden="1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f t="shared" si="18"/>
        <v>4173500000</v>
      </c>
      <c r="K260" s="2">
        <f t="shared" si="16"/>
        <v>6153500000</v>
      </c>
      <c r="L260" s="2">
        <f t="shared" si="19"/>
        <v>1980000000</v>
      </c>
      <c r="M260" s="15">
        <f t="shared" si="17"/>
        <v>0.94758157655646069</v>
      </c>
      <c r="N260" t="s">
        <v>25</v>
      </c>
      <c r="O260" t="s">
        <v>66</v>
      </c>
    </row>
    <row r="261" spans="1:15" hidden="1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f t="shared" si="18"/>
        <v>4716800000</v>
      </c>
      <c r="K261" s="2">
        <f t="shared" si="16"/>
        <v>7284500000</v>
      </c>
      <c r="L261" s="2">
        <f t="shared" si="19"/>
        <v>2567700000</v>
      </c>
      <c r="M261" s="15">
        <f t="shared" si="17"/>
        <v>0.94968971631205679</v>
      </c>
      <c r="N261" t="s">
        <v>25</v>
      </c>
      <c r="O261" t="s">
        <v>66</v>
      </c>
    </row>
    <row r="262" spans="1:15" hidden="1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f t="shared" si="18"/>
        <v>6281700000</v>
      </c>
      <c r="K262" s="2">
        <f t="shared" si="16"/>
        <v>8835900000</v>
      </c>
      <c r="L262" s="2">
        <f t="shared" si="19"/>
        <v>2554200000</v>
      </c>
      <c r="M262" s="15">
        <f t="shared" si="17"/>
        <v>0.95461322385479686</v>
      </c>
      <c r="N262" t="s">
        <v>25</v>
      </c>
      <c r="O262" t="s">
        <v>66</v>
      </c>
    </row>
    <row r="263" spans="1:15" hidden="1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f t="shared" si="18"/>
        <v>7586800000</v>
      </c>
      <c r="K263" s="2">
        <f t="shared" si="16"/>
        <v>10791200000</v>
      </c>
      <c r="L263" s="2">
        <f t="shared" si="19"/>
        <v>3204400000</v>
      </c>
      <c r="M263" s="15">
        <f t="shared" si="17"/>
        <v>0.96099454992341393</v>
      </c>
      <c r="N263" t="s">
        <v>25</v>
      </c>
      <c r="O263" t="s">
        <v>66</v>
      </c>
    </row>
    <row r="264" spans="1:15" hidden="1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f t="shared" si="18"/>
        <v>1820014000</v>
      </c>
      <c r="K264" s="2">
        <f t="shared" si="16"/>
        <v>2396026000</v>
      </c>
      <c r="L264" s="2">
        <f t="shared" si="19"/>
        <v>576012000</v>
      </c>
      <c r="M264" s="15">
        <f t="shared" si="17"/>
        <v>0.82316504211288644</v>
      </c>
      <c r="N264" t="s">
        <v>25</v>
      </c>
      <c r="O264" t="s">
        <v>136</v>
      </c>
    </row>
    <row r="265" spans="1:15" hidden="1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f t="shared" si="18"/>
        <v>2035242000</v>
      </c>
      <c r="K265" s="2">
        <f t="shared" si="16"/>
        <v>2798326000</v>
      </c>
      <c r="L265" s="2">
        <f t="shared" si="19"/>
        <v>763084000</v>
      </c>
      <c r="M265" s="15">
        <f t="shared" si="17"/>
        <v>0.82238326412854723</v>
      </c>
      <c r="N265" t="s">
        <v>25</v>
      </c>
      <c r="O265" t="s">
        <v>136</v>
      </c>
    </row>
    <row r="266" spans="1:15" hidden="1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f t="shared" si="18"/>
        <v>2893350000</v>
      </c>
      <c r="K266" s="2">
        <f t="shared" si="16"/>
        <v>3674486000</v>
      </c>
      <c r="L266" s="2">
        <f t="shared" si="19"/>
        <v>781136000</v>
      </c>
      <c r="M266" s="15">
        <f t="shared" si="17"/>
        <v>0.83034221437938094</v>
      </c>
      <c r="N266" t="s">
        <v>25</v>
      </c>
      <c r="O266" t="s">
        <v>136</v>
      </c>
    </row>
    <row r="267" spans="1:15" hidden="1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f t="shared" si="18"/>
        <v>3106344000</v>
      </c>
      <c r="K267" s="2">
        <f t="shared" si="16"/>
        <v>4017357000</v>
      </c>
      <c r="L267" s="2">
        <f t="shared" si="19"/>
        <v>911013000</v>
      </c>
      <c r="M267" s="15">
        <f t="shared" si="17"/>
        <v>0.8375648106431538</v>
      </c>
      <c r="N267" t="s">
        <v>25</v>
      </c>
      <c r="O267" t="s">
        <v>136</v>
      </c>
    </row>
    <row r="268" spans="1:15" hidden="1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s="2">
        <f t="shared" si="18"/>
        <v>200900000</v>
      </c>
      <c r="K268" s="2">
        <f t="shared" si="16"/>
        <v>3113300000</v>
      </c>
      <c r="L268" s="2">
        <f t="shared" si="19"/>
        <v>2912400000</v>
      </c>
      <c r="M268" s="15">
        <f t="shared" si="17"/>
        <v>0.51004259501965921</v>
      </c>
      <c r="N268" t="s">
        <v>59</v>
      </c>
      <c r="O268" t="s">
        <v>138</v>
      </c>
    </row>
    <row r="269" spans="1:15" hidden="1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s="2">
        <f t="shared" si="18"/>
        <v>150200000</v>
      </c>
      <c r="K269" s="2">
        <f t="shared" si="16"/>
        <v>2520200000</v>
      </c>
      <c r="L269" s="2">
        <f t="shared" si="19"/>
        <v>2370000000</v>
      </c>
      <c r="M269" s="15">
        <f t="shared" si="17"/>
        <v>0.46033572615851098</v>
      </c>
      <c r="N269" t="s">
        <v>59</v>
      </c>
      <c r="O269" t="s">
        <v>138</v>
      </c>
    </row>
    <row r="270" spans="1:15" hidden="1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s="2">
        <f t="shared" si="18"/>
        <v>205200000</v>
      </c>
      <c r="K270" s="2">
        <f t="shared" si="16"/>
        <v>1778500000</v>
      </c>
      <c r="L270" s="2">
        <f t="shared" si="19"/>
        <v>1573300000</v>
      </c>
      <c r="M270" s="15">
        <f t="shared" si="17"/>
        <v>0.37495783437341879</v>
      </c>
      <c r="N270" t="s">
        <v>59</v>
      </c>
      <c r="O270" t="s">
        <v>138</v>
      </c>
    </row>
    <row r="271" spans="1:15" hidden="1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s="2">
        <f t="shared" si="18"/>
        <v>319000000</v>
      </c>
      <c r="K271" s="2">
        <f t="shared" si="16"/>
        <v>1547100000</v>
      </c>
      <c r="L271" s="2">
        <f t="shared" si="19"/>
        <v>1228100000</v>
      </c>
      <c r="M271" s="15">
        <f t="shared" si="17"/>
        <v>0.35909755588050973</v>
      </c>
      <c r="N271" t="s">
        <v>59</v>
      </c>
      <c r="O271" t="s">
        <v>138</v>
      </c>
    </row>
    <row r="272" spans="1:15" hidden="1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s="2">
        <f t="shared" si="18"/>
        <v>3870000000</v>
      </c>
      <c r="K272" s="2">
        <f t="shared" si="16"/>
        <v>5138000000</v>
      </c>
      <c r="L272" s="2">
        <f t="shared" si="19"/>
        <v>1268000000</v>
      </c>
      <c r="M272" s="15">
        <f t="shared" si="17"/>
        <v>0.93197895882459636</v>
      </c>
      <c r="N272" t="s">
        <v>47</v>
      </c>
      <c r="O272" t="s">
        <v>140</v>
      </c>
    </row>
    <row r="273" spans="1:15" hidden="1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s="2">
        <f t="shared" si="18"/>
        <v>3723000000</v>
      </c>
      <c r="K273" s="2">
        <f t="shared" si="16"/>
        <v>4917000000</v>
      </c>
      <c r="L273" s="2">
        <f t="shared" si="19"/>
        <v>1194000000</v>
      </c>
      <c r="M273" s="15">
        <f t="shared" si="17"/>
        <v>0.95791934541203971</v>
      </c>
      <c r="N273" t="s">
        <v>47</v>
      </c>
      <c r="O273" t="s">
        <v>140</v>
      </c>
    </row>
    <row r="274" spans="1:15" hidden="1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s="2">
        <f t="shared" si="18"/>
        <v>3711000000</v>
      </c>
      <c r="K274" s="2">
        <f t="shared" si="16"/>
        <v>5182000000</v>
      </c>
      <c r="L274" s="2">
        <f t="shared" si="19"/>
        <v>1471000000</v>
      </c>
      <c r="M274" s="15">
        <f t="shared" si="17"/>
        <v>0.97004867090977165</v>
      </c>
      <c r="N274" t="s">
        <v>47</v>
      </c>
      <c r="O274" t="s">
        <v>140</v>
      </c>
    </row>
    <row r="275" spans="1:15" hidden="1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s="2">
        <f t="shared" si="18"/>
        <v>3561000000</v>
      </c>
      <c r="K275" s="2">
        <f t="shared" si="16"/>
        <v>5039000000</v>
      </c>
      <c r="L275" s="2">
        <f t="shared" si="19"/>
        <v>1478000000</v>
      </c>
      <c r="M275" s="15">
        <f t="shared" si="17"/>
        <v>0.95507960576194084</v>
      </c>
      <c r="N275" t="s">
        <v>47</v>
      </c>
      <c r="O275" t="s">
        <v>140</v>
      </c>
    </row>
    <row r="276" spans="1:15" hidden="1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s="2">
        <f t="shared" si="18"/>
        <v>746300000</v>
      </c>
      <c r="K276" s="2">
        <f t="shared" si="16"/>
        <v>1291400000</v>
      </c>
      <c r="L276" s="2">
        <f t="shared" si="19"/>
        <v>545100000</v>
      </c>
      <c r="M276" s="15">
        <f t="shared" si="17"/>
        <v>0.44197268900373043</v>
      </c>
      <c r="N276" t="s">
        <v>36</v>
      </c>
      <c r="O276" t="s">
        <v>142</v>
      </c>
    </row>
    <row r="277" spans="1:15" hidden="1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s="2">
        <f t="shared" si="18"/>
        <v>815800000</v>
      </c>
      <c r="K277" s="2">
        <f t="shared" si="16"/>
        <v>1438000000</v>
      </c>
      <c r="L277" s="2">
        <f t="shared" si="19"/>
        <v>622200000</v>
      </c>
      <c r="M277" s="15">
        <f t="shared" si="17"/>
        <v>0.45017687756315938</v>
      </c>
      <c r="N277" t="s">
        <v>36</v>
      </c>
      <c r="O277" t="s">
        <v>142</v>
      </c>
    </row>
    <row r="278" spans="1:15" hidden="1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s="2">
        <f t="shared" si="18"/>
        <v>811700000</v>
      </c>
      <c r="K278" s="2">
        <f t="shared" si="16"/>
        <v>1452900000</v>
      </c>
      <c r="L278" s="2">
        <f t="shared" si="19"/>
        <v>641200000</v>
      </c>
      <c r="M278" s="15">
        <f t="shared" si="17"/>
        <v>0.44059315866084425</v>
      </c>
      <c r="N278" t="s">
        <v>36</v>
      </c>
      <c r="O278" t="s">
        <v>142</v>
      </c>
    </row>
    <row r="279" spans="1:15" hidden="1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s="2">
        <f t="shared" si="18"/>
        <v>837600000</v>
      </c>
      <c r="K279" s="2">
        <f t="shared" si="16"/>
        <v>1511800000</v>
      </c>
      <c r="L279" s="2">
        <f t="shared" si="19"/>
        <v>674200000</v>
      </c>
      <c r="M279" s="15">
        <f t="shared" si="17"/>
        <v>0.44532814893366324</v>
      </c>
      <c r="N279" t="s">
        <v>36</v>
      </c>
      <c r="O279" t="s">
        <v>142</v>
      </c>
    </row>
    <row r="280" spans="1:15" hidden="1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s="2">
        <f t="shared" si="18"/>
        <v>3534000000</v>
      </c>
      <c r="K280" s="2">
        <f t="shared" si="16"/>
        <v>5235000000</v>
      </c>
      <c r="L280" s="2">
        <f t="shared" si="19"/>
        <v>1701000000</v>
      </c>
      <c r="M280" s="15">
        <f t="shared" si="17"/>
        <v>0.42505683663527122</v>
      </c>
      <c r="N280" t="s">
        <v>83</v>
      </c>
      <c r="O280" t="s">
        <v>144</v>
      </c>
    </row>
    <row r="281" spans="1:15" hidden="1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s="2">
        <f t="shared" si="18"/>
        <v>3589000000</v>
      </c>
      <c r="K281" s="2">
        <f t="shared" si="16"/>
        <v>6150000000</v>
      </c>
      <c r="L281" s="2">
        <f t="shared" si="19"/>
        <v>2561000000</v>
      </c>
      <c r="M281" s="15">
        <f t="shared" si="17"/>
        <v>0.32232704402515722</v>
      </c>
      <c r="N281" t="s">
        <v>83</v>
      </c>
      <c r="O281" t="s">
        <v>144</v>
      </c>
    </row>
    <row r="282" spans="1:15" hidden="1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s="2">
        <f t="shared" si="18"/>
        <v>3469000000</v>
      </c>
      <c r="K282" s="2">
        <f t="shared" si="16"/>
        <v>7076000000</v>
      </c>
      <c r="L282" s="2">
        <f t="shared" si="19"/>
        <v>3607000000</v>
      </c>
      <c r="M282" s="15">
        <f t="shared" si="17"/>
        <v>0.30598918918918921</v>
      </c>
      <c r="N282" t="s">
        <v>83</v>
      </c>
      <c r="O282" t="s">
        <v>144</v>
      </c>
    </row>
    <row r="283" spans="1:15" hidden="1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s="2">
        <f t="shared" si="18"/>
        <v>2563000000</v>
      </c>
      <c r="K283" s="2">
        <f t="shared" si="16"/>
        <v>2469000000</v>
      </c>
      <c r="L283" s="2">
        <f t="shared" si="19"/>
        <v>-94000000</v>
      </c>
      <c r="M283" s="15">
        <f t="shared" si="17"/>
        <v>0.1934346599811971</v>
      </c>
      <c r="N283" t="s">
        <v>83</v>
      </c>
      <c r="O283" t="s">
        <v>144</v>
      </c>
    </row>
    <row r="284" spans="1:15" hidden="1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s="2">
        <f t="shared" si="18"/>
        <v>1042251000</v>
      </c>
      <c r="K284" s="2">
        <f t="shared" si="16"/>
        <v>1717571000</v>
      </c>
      <c r="L284" s="2">
        <f t="shared" si="19"/>
        <v>675320000</v>
      </c>
      <c r="M284" s="15">
        <f t="shared" si="17"/>
        <v>0.15120643662933894</v>
      </c>
      <c r="N284" t="s">
        <v>13</v>
      </c>
      <c r="O284" t="s">
        <v>146</v>
      </c>
    </row>
    <row r="285" spans="1:15" hidden="1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s="2">
        <f t="shared" si="18"/>
        <v>1153445000</v>
      </c>
      <c r="K285" s="2">
        <f t="shared" si="16"/>
        <v>1836095000</v>
      </c>
      <c r="L285" s="2">
        <f t="shared" si="19"/>
        <v>682650000</v>
      </c>
      <c r="M285" s="15">
        <f t="shared" si="17"/>
        <v>0.14398400699619418</v>
      </c>
      <c r="N285" t="s">
        <v>13</v>
      </c>
      <c r="O285" t="s">
        <v>146</v>
      </c>
    </row>
    <row r="286" spans="1:15" hidden="1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s="2">
        <f t="shared" si="18"/>
        <v>1259234000</v>
      </c>
      <c r="K286" s="2">
        <f t="shared" si="16"/>
        <v>2007652000</v>
      </c>
      <c r="L286" s="2">
        <f t="shared" si="19"/>
        <v>748418000</v>
      </c>
      <c r="M286" s="15">
        <f t="shared" si="17"/>
        <v>0.14904543533450873</v>
      </c>
      <c r="N286" t="s">
        <v>13</v>
      </c>
      <c r="O286" t="s">
        <v>146</v>
      </c>
    </row>
    <row r="287" spans="1:15" hidden="1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s="2">
        <f t="shared" si="18"/>
        <v>1410170000</v>
      </c>
      <c r="K287" s="2">
        <f t="shared" si="16"/>
        <v>2268480000</v>
      </c>
      <c r="L287" s="2">
        <f t="shared" si="19"/>
        <v>858310000</v>
      </c>
      <c r="M287" s="15">
        <f t="shared" si="17"/>
        <v>0.16833376817775847</v>
      </c>
      <c r="N287" t="s">
        <v>13</v>
      </c>
      <c r="O287" t="s">
        <v>146</v>
      </c>
    </row>
    <row r="288" spans="1:15" hidden="1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s="2">
        <f t="shared" si="18"/>
        <v>1901000000</v>
      </c>
      <c r="K288" s="2">
        <f t="shared" si="16"/>
        <v>2810000000</v>
      </c>
      <c r="L288" s="2">
        <f t="shared" si="19"/>
        <v>909000000</v>
      </c>
      <c r="M288" s="15">
        <f t="shared" si="17"/>
        <v>0.34457388105456777</v>
      </c>
      <c r="N288" t="s">
        <v>19</v>
      </c>
      <c r="O288" t="s">
        <v>148</v>
      </c>
    </row>
    <row r="289" spans="1:15" hidden="1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s="2">
        <f t="shared" si="18"/>
        <v>2164000000</v>
      </c>
      <c r="K289" s="2">
        <f t="shared" si="16"/>
        <v>3135000000</v>
      </c>
      <c r="L289" s="2">
        <f t="shared" si="19"/>
        <v>971000000</v>
      </c>
      <c r="M289" s="15">
        <f t="shared" si="17"/>
        <v>0.34420289855072461</v>
      </c>
      <c r="N289" t="s">
        <v>19</v>
      </c>
      <c r="O289" t="s">
        <v>148</v>
      </c>
    </row>
    <row r="290" spans="1:15" hidden="1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s="2">
        <f t="shared" si="18"/>
        <v>2214000000</v>
      </c>
      <c r="K290" s="2">
        <f t="shared" si="16"/>
        <v>3328000000</v>
      </c>
      <c r="L290" s="2">
        <f t="shared" si="19"/>
        <v>1114000000</v>
      </c>
      <c r="M290" s="15">
        <f t="shared" si="17"/>
        <v>0.34119335657166289</v>
      </c>
      <c r="N290" t="s">
        <v>19</v>
      </c>
      <c r="O290" t="s">
        <v>148</v>
      </c>
    </row>
    <row r="291" spans="1:15" hidden="1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s="2">
        <f t="shared" si="18"/>
        <v>6993000000</v>
      </c>
      <c r="K291" s="2">
        <f t="shared" si="16"/>
        <v>10348000000</v>
      </c>
      <c r="L291" s="2">
        <f t="shared" si="19"/>
        <v>3355000000</v>
      </c>
      <c r="M291" s="15">
        <f t="shared" si="17"/>
        <v>0.3567906768265352</v>
      </c>
      <c r="N291" t="s">
        <v>19</v>
      </c>
      <c r="O291" t="s">
        <v>148</v>
      </c>
    </row>
    <row r="292" spans="1:15" hidden="1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s="2">
        <f t="shared" si="18"/>
        <v>8742000000</v>
      </c>
      <c r="K292" s="2">
        <f t="shared" si="16"/>
        <v>11219000000</v>
      </c>
      <c r="L292" s="2">
        <f t="shared" si="19"/>
        <v>2477000000</v>
      </c>
      <c r="M292" s="15">
        <f t="shared" si="17"/>
        <v>0.38528108794944882</v>
      </c>
      <c r="N292" t="s">
        <v>25</v>
      </c>
      <c r="O292" t="s">
        <v>81</v>
      </c>
    </row>
    <row r="293" spans="1:15" hidden="1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s="2">
        <f t="shared" si="18"/>
        <v>9339000000</v>
      </c>
      <c r="K293" s="2">
        <f t="shared" si="16"/>
        <v>11515000000</v>
      </c>
      <c r="L293" s="2">
        <f t="shared" si="19"/>
        <v>2176000000</v>
      </c>
      <c r="M293" s="15">
        <f t="shared" si="17"/>
        <v>0.35562075355157502</v>
      </c>
      <c r="N293" t="s">
        <v>25</v>
      </c>
      <c r="O293" t="s">
        <v>81</v>
      </c>
    </row>
    <row r="294" spans="1:15" hidden="1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s="2">
        <f t="shared" si="18"/>
        <v>10276000000</v>
      </c>
      <c r="K294" s="2">
        <f t="shared" si="16"/>
        <v>13580000000</v>
      </c>
      <c r="L294" s="2">
        <f t="shared" si="19"/>
        <v>3304000000</v>
      </c>
      <c r="M294" s="15">
        <f t="shared" si="17"/>
        <v>0.38895571976857424</v>
      </c>
      <c r="N294" t="s">
        <v>25</v>
      </c>
      <c r="O294" t="s">
        <v>81</v>
      </c>
    </row>
    <row r="295" spans="1:15" hidden="1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s="2">
        <f t="shared" si="18"/>
        <v>11259000000</v>
      </c>
      <c r="K295" s="2">
        <f t="shared" si="16"/>
        <v>14586000000</v>
      </c>
      <c r="L295" s="2">
        <f t="shared" si="19"/>
        <v>3327000000</v>
      </c>
      <c r="M295" s="15">
        <f t="shared" si="17"/>
        <v>0.38509874326750448</v>
      </c>
      <c r="N295" t="s">
        <v>25</v>
      </c>
      <c r="O295" t="s">
        <v>81</v>
      </c>
    </row>
    <row r="296" spans="1:15" hidden="1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s="2">
        <f t="shared" si="18"/>
        <v>14000000</v>
      </c>
      <c r="K296" s="2">
        <f t="shared" si="16"/>
        <v>634000000</v>
      </c>
      <c r="L296" s="2">
        <f t="shared" si="19"/>
        <v>620000000</v>
      </c>
      <c r="M296" s="15">
        <f t="shared" si="17"/>
        <v>0.15422038433471175</v>
      </c>
      <c r="N296" t="s">
        <v>47</v>
      </c>
      <c r="O296" t="s">
        <v>50</v>
      </c>
    </row>
    <row r="297" spans="1:15" hidden="1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s="2">
        <f t="shared" si="18"/>
        <v>15000000</v>
      </c>
      <c r="K297" s="2">
        <f t="shared" si="16"/>
        <v>783000000</v>
      </c>
      <c r="L297" s="2">
        <f t="shared" si="19"/>
        <v>768000000</v>
      </c>
      <c r="M297" s="15">
        <f t="shared" si="17"/>
        <v>0.17280953431913484</v>
      </c>
      <c r="N297" t="s">
        <v>47</v>
      </c>
      <c r="O297" t="s">
        <v>50</v>
      </c>
    </row>
    <row r="298" spans="1:15" hidden="1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s="2">
        <f t="shared" si="18"/>
        <v>14000000</v>
      </c>
      <c r="K298" s="2">
        <f t="shared" si="16"/>
        <v>788000000</v>
      </c>
      <c r="L298" s="2">
        <f t="shared" si="19"/>
        <v>774000000</v>
      </c>
      <c r="M298" s="15">
        <f t="shared" si="17"/>
        <v>0.15935288169868553</v>
      </c>
      <c r="N298" t="s">
        <v>47</v>
      </c>
      <c r="O298" t="s">
        <v>50</v>
      </c>
    </row>
    <row r="299" spans="1:15" hidden="1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s="2">
        <f t="shared" si="18"/>
        <v>13000000</v>
      </c>
      <c r="K299" s="2">
        <f t="shared" si="16"/>
        <v>947000000</v>
      </c>
      <c r="L299" s="2">
        <f t="shared" si="19"/>
        <v>934000000</v>
      </c>
      <c r="M299" s="15">
        <f t="shared" si="17"/>
        <v>0.18416958381952547</v>
      </c>
      <c r="N299" t="s">
        <v>47</v>
      </c>
      <c r="O299" t="s">
        <v>50</v>
      </c>
    </row>
    <row r="300" spans="1:15" hidden="1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s="2">
        <f t="shared" si="18"/>
        <v>6043000000</v>
      </c>
      <c r="K300" s="2">
        <f t="shared" si="16"/>
        <v>9932000000</v>
      </c>
      <c r="L300" s="2">
        <f t="shared" si="19"/>
        <v>3889000000</v>
      </c>
      <c r="M300" s="15">
        <f t="shared" si="17"/>
        <v>0.58132865086333041</v>
      </c>
      <c r="N300" t="s">
        <v>36</v>
      </c>
      <c r="O300" t="s">
        <v>142</v>
      </c>
    </row>
    <row r="301" spans="1:15" hidden="1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s="2">
        <f t="shared" si="18"/>
        <v>6645000000</v>
      </c>
      <c r="K301" s="2">
        <f t="shared" si="16"/>
        <v>10201000000</v>
      </c>
      <c r="L301" s="2">
        <f t="shared" si="19"/>
        <v>3556000000</v>
      </c>
      <c r="M301" s="15">
        <f t="shared" si="17"/>
        <v>0.58559127439724457</v>
      </c>
      <c r="N301" t="s">
        <v>36</v>
      </c>
      <c r="O301" t="s">
        <v>142</v>
      </c>
    </row>
    <row r="302" spans="1:15" hidden="1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s="2">
        <f t="shared" si="18"/>
        <v>6552000000</v>
      </c>
      <c r="K302" s="2">
        <f t="shared" si="16"/>
        <v>10109000000</v>
      </c>
      <c r="L302" s="2">
        <f t="shared" si="19"/>
        <v>3557000000</v>
      </c>
      <c r="M302" s="15">
        <f t="shared" si="17"/>
        <v>0.58511315621925097</v>
      </c>
      <c r="N302" t="s">
        <v>36</v>
      </c>
      <c r="O302" t="s">
        <v>142</v>
      </c>
    </row>
    <row r="303" spans="1:15" hidden="1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s="2">
        <f t="shared" si="18"/>
        <v>6610000000</v>
      </c>
      <c r="K303" s="2">
        <f t="shared" si="16"/>
        <v>9399000000</v>
      </c>
      <c r="L303" s="2">
        <f t="shared" si="19"/>
        <v>2789000000</v>
      </c>
      <c r="M303" s="15">
        <f t="shared" si="17"/>
        <v>0.58619184233503807</v>
      </c>
      <c r="N303" t="s">
        <v>36</v>
      </c>
      <c r="O303" t="s">
        <v>142</v>
      </c>
    </row>
    <row r="304" spans="1:15" hidden="1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s="2">
        <f t="shared" si="18"/>
        <v>1421000000</v>
      </c>
      <c r="K304" s="2">
        <f t="shared" si="16"/>
        <v>2391000000</v>
      </c>
      <c r="L304" s="2">
        <f t="shared" si="19"/>
        <v>970000000</v>
      </c>
      <c r="M304" s="15">
        <f t="shared" si="17"/>
        <v>0.43213446593168264</v>
      </c>
      <c r="N304" t="s">
        <v>36</v>
      </c>
      <c r="O304" t="s">
        <v>142</v>
      </c>
    </row>
    <row r="305" spans="1:15" hidden="1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s="2">
        <f t="shared" si="18"/>
        <v>1379000000</v>
      </c>
      <c r="K305" s="2">
        <f t="shared" si="16"/>
        <v>2356000000</v>
      </c>
      <c r="L305" s="2">
        <f t="shared" si="19"/>
        <v>977000000</v>
      </c>
      <c r="M305" s="15">
        <f t="shared" si="17"/>
        <v>0.42727602466449038</v>
      </c>
      <c r="N305" t="s">
        <v>36</v>
      </c>
      <c r="O305" t="s">
        <v>142</v>
      </c>
    </row>
    <row r="306" spans="1:15" hidden="1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s="2">
        <f t="shared" si="18"/>
        <v>1457000000</v>
      </c>
      <c r="K306" s="2">
        <f t="shared" si="16"/>
        <v>2465000000</v>
      </c>
      <c r="L306" s="2">
        <f t="shared" si="19"/>
        <v>1008000000</v>
      </c>
      <c r="M306" s="15">
        <f t="shared" si="17"/>
        <v>0.4358974358974359</v>
      </c>
      <c r="N306" t="s">
        <v>36</v>
      </c>
      <c r="O306" t="s">
        <v>142</v>
      </c>
    </row>
    <row r="307" spans="1:15" hidden="1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s="2">
        <f t="shared" si="18"/>
        <v>1534000000</v>
      </c>
      <c r="K307" s="2">
        <f t="shared" si="16"/>
        <v>2598000000</v>
      </c>
      <c r="L307" s="2">
        <f t="shared" si="19"/>
        <v>1064000000</v>
      </c>
      <c r="M307" s="15">
        <f t="shared" si="17"/>
        <v>0.45096337441416423</v>
      </c>
      <c r="N307" t="s">
        <v>36</v>
      </c>
      <c r="O307" t="s">
        <v>142</v>
      </c>
    </row>
    <row r="308" spans="1:15" hidden="1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s="2">
        <f t="shared" si="18"/>
        <v>1716000000</v>
      </c>
      <c r="K308" s="2">
        <f t="shared" si="16"/>
        <v>2611000000</v>
      </c>
      <c r="L308" s="2">
        <f t="shared" si="19"/>
        <v>895000000</v>
      </c>
      <c r="M308" s="15">
        <f t="shared" si="17"/>
        <v>0.9793698424606152</v>
      </c>
      <c r="N308" t="s">
        <v>47</v>
      </c>
      <c r="O308" t="s">
        <v>140</v>
      </c>
    </row>
    <row r="309" spans="1:15" hidden="1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s="2">
        <f t="shared" si="18"/>
        <v>1638000000</v>
      </c>
      <c r="K309" s="2">
        <f t="shared" si="16"/>
        <v>2562000000</v>
      </c>
      <c r="L309" s="2">
        <f t="shared" si="19"/>
        <v>924000000</v>
      </c>
      <c r="M309" s="15">
        <f t="shared" si="17"/>
        <v>0.98273878020713468</v>
      </c>
      <c r="N309" t="s">
        <v>47</v>
      </c>
      <c r="O309" t="s">
        <v>140</v>
      </c>
    </row>
    <row r="310" spans="1:15" hidden="1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s="2">
        <f t="shared" si="18"/>
        <v>2006000000</v>
      </c>
      <c r="K310" s="2">
        <f t="shared" si="16"/>
        <v>2776000000</v>
      </c>
      <c r="L310" s="2">
        <f t="shared" si="19"/>
        <v>770000000</v>
      </c>
      <c r="M310" s="15">
        <f t="shared" si="17"/>
        <v>0.98474636395885062</v>
      </c>
      <c r="N310" t="s">
        <v>47</v>
      </c>
      <c r="O310" t="s">
        <v>140</v>
      </c>
    </row>
    <row r="311" spans="1:15" hidden="1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s="2">
        <f t="shared" si="18"/>
        <v>2084000000</v>
      </c>
      <c r="K311" s="2">
        <f t="shared" si="16"/>
        <v>2920000000</v>
      </c>
      <c r="L311" s="2">
        <f t="shared" si="19"/>
        <v>836000000</v>
      </c>
      <c r="M311" s="15">
        <f t="shared" si="17"/>
        <v>0.98648648648648651</v>
      </c>
      <c r="N311" t="s">
        <v>47</v>
      </c>
      <c r="O311" t="s">
        <v>140</v>
      </c>
    </row>
    <row r="312" spans="1:15" hidden="1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s="2">
        <f t="shared" si="18"/>
        <v>299787000</v>
      </c>
      <c r="K312" s="2">
        <f t="shared" si="16"/>
        <v>854769000</v>
      </c>
      <c r="L312" s="2">
        <f t="shared" si="19"/>
        <v>554982000</v>
      </c>
      <c r="M312" s="15">
        <f t="shared" si="17"/>
        <v>0.26590287846883165</v>
      </c>
      <c r="N312" t="s">
        <v>19</v>
      </c>
      <c r="O312" t="s">
        <v>155</v>
      </c>
    </row>
    <row r="313" spans="1:15" hidden="1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s="2">
        <f t="shared" si="18"/>
        <v>384371000</v>
      </c>
      <c r="K313" s="2">
        <f t="shared" si="16"/>
        <v>1117756000</v>
      </c>
      <c r="L313" s="2">
        <f t="shared" si="19"/>
        <v>733385000</v>
      </c>
      <c r="M313" s="15">
        <f t="shared" si="17"/>
        <v>0.2720746864433658</v>
      </c>
      <c r="N313" t="s">
        <v>19</v>
      </c>
      <c r="O313" t="s">
        <v>155</v>
      </c>
    </row>
    <row r="314" spans="1:15" hidden="1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s="2">
        <f t="shared" si="18"/>
        <v>380582000</v>
      </c>
      <c r="K314" s="2">
        <f t="shared" si="16"/>
        <v>1174287000</v>
      </c>
      <c r="L314" s="2">
        <f t="shared" si="19"/>
        <v>793705000</v>
      </c>
      <c r="M314" s="15">
        <f t="shared" si="17"/>
        <v>0.26088176480036646</v>
      </c>
      <c r="N314" t="s">
        <v>19</v>
      </c>
      <c r="O314" t="s">
        <v>155</v>
      </c>
    </row>
    <row r="315" spans="1:15" hidden="1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s="2">
        <f t="shared" si="18"/>
        <v>422608000</v>
      </c>
      <c r="K315" s="2">
        <f t="shared" si="16"/>
        <v>498214000</v>
      </c>
      <c r="L315" s="2">
        <f t="shared" si="19"/>
        <v>75606000</v>
      </c>
      <c r="M315" s="15">
        <f t="shared" si="17"/>
        <v>0.12760373979608564</v>
      </c>
      <c r="N315" t="s">
        <v>19</v>
      </c>
      <c r="O315" t="s">
        <v>155</v>
      </c>
    </row>
    <row r="316" spans="1:15" hidden="1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s="2">
        <f t="shared" si="18"/>
        <v>2540000000</v>
      </c>
      <c r="K316" s="2">
        <f t="shared" si="16"/>
        <v>4280000000</v>
      </c>
      <c r="L316" s="2">
        <f t="shared" si="19"/>
        <v>1740000000</v>
      </c>
      <c r="M316" s="15">
        <f t="shared" si="17"/>
        <v>0.24738454424599735</v>
      </c>
      <c r="N316" t="s">
        <v>13</v>
      </c>
      <c r="O316" t="s">
        <v>157</v>
      </c>
    </row>
    <row r="317" spans="1:15" hidden="1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s="2">
        <f t="shared" si="18"/>
        <v>2866000000</v>
      </c>
      <c r="K317" s="2">
        <f t="shared" si="16"/>
        <v>4861000000</v>
      </c>
      <c r="L317" s="2">
        <f t="shared" si="19"/>
        <v>1995000000</v>
      </c>
      <c r="M317" s="15">
        <f t="shared" si="17"/>
        <v>0.25290047344050776</v>
      </c>
      <c r="N317" t="s">
        <v>13</v>
      </c>
      <c r="O317" t="s">
        <v>157</v>
      </c>
    </row>
    <row r="318" spans="1:15" hidden="1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s="2">
        <f t="shared" si="18"/>
        <v>2904000000</v>
      </c>
      <c r="K318" s="2">
        <f t="shared" si="16"/>
        <v>4947000000</v>
      </c>
      <c r="L318" s="2">
        <f t="shared" si="19"/>
        <v>2043000000</v>
      </c>
      <c r="M318" s="15">
        <f t="shared" si="17"/>
        <v>0.25886970172684459</v>
      </c>
      <c r="N318" t="s">
        <v>13</v>
      </c>
      <c r="O318" t="s">
        <v>157</v>
      </c>
    </row>
    <row r="319" spans="1:15" hidden="1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s="2">
        <f t="shared" si="18"/>
        <v>2825000000</v>
      </c>
      <c r="K319" s="2">
        <f t="shared" si="16"/>
        <v>4452000000</v>
      </c>
      <c r="L319" s="2">
        <f t="shared" si="19"/>
        <v>1627000000</v>
      </c>
      <c r="M319" s="15">
        <f t="shared" si="17"/>
        <v>0.25426923296590326</v>
      </c>
      <c r="N319" t="s">
        <v>13</v>
      </c>
      <c r="O319" t="s">
        <v>157</v>
      </c>
    </row>
    <row r="320" spans="1:15" hidden="1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s="2">
        <f t="shared" si="18"/>
        <v>862000000</v>
      </c>
      <c r="K320" s="2">
        <f t="shared" si="16"/>
        <v>2004000000</v>
      </c>
      <c r="L320" s="2">
        <f t="shared" si="19"/>
        <v>1142000000</v>
      </c>
      <c r="M320" s="15">
        <f t="shared" si="17"/>
        <v>0.30520865062442887</v>
      </c>
      <c r="N320" t="s">
        <v>42</v>
      </c>
      <c r="O320" t="s">
        <v>43</v>
      </c>
    </row>
    <row r="321" spans="1:15" hidden="1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s="2">
        <f t="shared" si="18"/>
        <v>937000000</v>
      </c>
      <c r="K321" s="2">
        <f t="shared" si="16"/>
        <v>2089000000</v>
      </c>
      <c r="L321" s="2">
        <f t="shared" si="19"/>
        <v>1152000000</v>
      </c>
      <c r="M321" s="15">
        <f t="shared" si="17"/>
        <v>0.29098760273018526</v>
      </c>
      <c r="N321" t="s">
        <v>42</v>
      </c>
      <c r="O321" t="s">
        <v>43</v>
      </c>
    </row>
    <row r="322" spans="1:15" hidden="1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s="2">
        <f t="shared" si="18"/>
        <v>1012000000</v>
      </c>
      <c r="K322" s="2">
        <f t="shared" ref="K322:K385" si="20">E322-F322</f>
        <v>2175000000</v>
      </c>
      <c r="L322" s="2">
        <f t="shared" si="19"/>
        <v>1163000000</v>
      </c>
      <c r="M322" s="15">
        <f t="shared" ref="M322:M385" si="21">(E322-F322)/E322</f>
        <v>0.33689591078066916</v>
      </c>
      <c r="N322" t="s">
        <v>42</v>
      </c>
      <c r="O322" t="s">
        <v>43</v>
      </c>
    </row>
    <row r="323" spans="1:15" hidden="1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s="2">
        <f t="shared" ref="J323:J386" si="22">SUM(G323:I323)</f>
        <v>1092000000</v>
      </c>
      <c r="K323" s="2">
        <f t="shared" si="20"/>
        <v>2389000000</v>
      </c>
      <c r="L323" s="2">
        <f t="shared" ref="L323:L386" si="23">K323-J323</f>
        <v>1297000000</v>
      </c>
      <c r="M323" s="15">
        <f t="shared" si="21"/>
        <v>0.37333958431004843</v>
      </c>
      <c r="N323" t="s">
        <v>42</v>
      </c>
      <c r="O323" t="s">
        <v>43</v>
      </c>
    </row>
    <row r="324" spans="1:15" hidden="1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s="2">
        <f t="shared" si="22"/>
        <v>1193000000</v>
      </c>
      <c r="K324" s="2">
        <f t="shared" si="20"/>
        <v>1329000000</v>
      </c>
      <c r="L324" s="2">
        <f t="shared" si="23"/>
        <v>136000000</v>
      </c>
      <c r="M324" s="15">
        <f t="shared" si="21"/>
        <v>0.16387176325524044</v>
      </c>
      <c r="N324" t="s">
        <v>25</v>
      </c>
      <c r="O324" t="s">
        <v>81</v>
      </c>
    </row>
    <row r="325" spans="1:15" hidden="1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s="2">
        <f t="shared" si="22"/>
        <v>1591000000</v>
      </c>
      <c r="K325" s="2">
        <f t="shared" si="20"/>
        <v>1868000000</v>
      </c>
      <c r="L325" s="2">
        <f t="shared" si="23"/>
        <v>277000000</v>
      </c>
      <c r="M325" s="15">
        <f t="shared" si="21"/>
        <v>0.17195986375770966</v>
      </c>
      <c r="N325" t="s">
        <v>25</v>
      </c>
      <c r="O325" t="s">
        <v>81</v>
      </c>
    </row>
    <row r="326" spans="1:15" hidden="1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s="2">
        <f t="shared" si="22"/>
        <v>3418000000</v>
      </c>
      <c r="K326" s="2">
        <f t="shared" si="20"/>
        <v>3882000000</v>
      </c>
      <c r="L326" s="2">
        <f t="shared" si="23"/>
        <v>464000000</v>
      </c>
      <c r="M326" s="15">
        <f t="shared" si="21"/>
        <v>0.23442028985507246</v>
      </c>
      <c r="N326" t="s">
        <v>25</v>
      </c>
      <c r="O326" t="s">
        <v>81</v>
      </c>
    </row>
    <row r="327" spans="1:15" hidden="1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s="2">
        <f t="shared" si="22"/>
        <v>4813000000</v>
      </c>
      <c r="K327" s="2">
        <f t="shared" si="20"/>
        <v>5518000000</v>
      </c>
      <c r="L327" s="2">
        <f t="shared" si="23"/>
        <v>705000000</v>
      </c>
      <c r="M327" s="15">
        <f t="shared" si="21"/>
        <v>0.24244288224956062</v>
      </c>
      <c r="N327" t="s">
        <v>25</v>
      </c>
      <c r="O327" t="s">
        <v>81</v>
      </c>
    </row>
    <row r="328" spans="1:15" hidden="1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s="2">
        <f t="shared" si="22"/>
        <v>1415000000</v>
      </c>
      <c r="K328" s="2">
        <f t="shared" si="20"/>
        <v>2705000000</v>
      </c>
      <c r="L328" s="2">
        <f t="shared" si="23"/>
        <v>1290000000</v>
      </c>
      <c r="M328" s="15">
        <f t="shared" si="21"/>
        <v>0.3629898013955985</v>
      </c>
      <c r="N328" t="s">
        <v>42</v>
      </c>
      <c r="O328" t="s">
        <v>43</v>
      </c>
    </row>
    <row r="329" spans="1:15" hidden="1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s="2">
        <f t="shared" si="22"/>
        <v>1341000000</v>
      </c>
      <c r="K329" s="2">
        <f t="shared" si="20"/>
        <v>2351000000</v>
      </c>
      <c r="L329" s="2">
        <f t="shared" si="23"/>
        <v>1010000000</v>
      </c>
      <c r="M329" s="15">
        <f t="shared" si="21"/>
        <v>0.29003207500616829</v>
      </c>
      <c r="N329" t="s">
        <v>42</v>
      </c>
      <c r="O329" t="s">
        <v>43</v>
      </c>
    </row>
    <row r="330" spans="1:15" hidden="1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s="2">
        <f t="shared" si="22"/>
        <v>1401000000</v>
      </c>
      <c r="K330" s="2">
        <f t="shared" si="20"/>
        <v>2336000000</v>
      </c>
      <c r="L330" s="2">
        <f t="shared" si="23"/>
        <v>935000000</v>
      </c>
      <c r="M330" s="15">
        <f t="shared" si="21"/>
        <v>0.25319748536743986</v>
      </c>
      <c r="N330" t="s">
        <v>42</v>
      </c>
      <c r="O330" t="s">
        <v>43</v>
      </c>
    </row>
    <row r="331" spans="1:15" hidden="1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s="2">
        <f t="shared" si="22"/>
        <v>1344000000</v>
      </c>
      <c r="K331" s="2">
        <f t="shared" si="20"/>
        <v>2277000000</v>
      </c>
      <c r="L331" s="2">
        <f t="shared" si="23"/>
        <v>933000000</v>
      </c>
      <c r="M331" s="15">
        <f t="shared" si="21"/>
        <v>0.3082859463850528</v>
      </c>
      <c r="N331" t="s">
        <v>42</v>
      </c>
      <c r="O331" t="s">
        <v>43</v>
      </c>
    </row>
    <row r="332" spans="1:15" hidden="1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s="2">
        <f t="shared" si="22"/>
        <v>16212000000</v>
      </c>
      <c r="K332" s="2">
        <f t="shared" si="20"/>
        <v>22368000000</v>
      </c>
      <c r="L332" s="2">
        <f t="shared" si="23"/>
        <v>6156000000</v>
      </c>
      <c r="M332" s="15">
        <f t="shared" si="21"/>
        <v>0.94097850321820709</v>
      </c>
      <c r="N332" t="s">
        <v>47</v>
      </c>
      <c r="O332" t="s">
        <v>100</v>
      </c>
    </row>
    <row r="333" spans="1:15" hidden="1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s="2">
        <f t="shared" si="22"/>
        <v>15806000000</v>
      </c>
      <c r="K333" s="2">
        <f t="shared" si="20"/>
        <v>22935000000</v>
      </c>
      <c r="L333" s="2">
        <f t="shared" si="23"/>
        <v>7129000000</v>
      </c>
      <c r="M333" s="15">
        <f t="shared" si="21"/>
        <v>0.948668100595632</v>
      </c>
      <c r="N333" t="s">
        <v>47</v>
      </c>
      <c r="O333" t="s">
        <v>100</v>
      </c>
    </row>
    <row r="334" spans="1:15" hidden="1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s="2">
        <f t="shared" si="22"/>
        <v>15721000000</v>
      </c>
      <c r="K334" s="2">
        <f t="shared" si="20"/>
        <v>22781000000</v>
      </c>
      <c r="L334" s="2">
        <f t="shared" si="23"/>
        <v>7060000000</v>
      </c>
      <c r="M334" s="15">
        <f t="shared" si="21"/>
        <v>0.95441786417529018</v>
      </c>
      <c r="N334" t="s">
        <v>47</v>
      </c>
      <c r="O334" t="s">
        <v>100</v>
      </c>
    </row>
    <row r="335" spans="1:15" hidden="1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s="2">
        <f t="shared" si="22"/>
        <v>17532000000</v>
      </c>
      <c r="K335" s="2">
        <f t="shared" si="20"/>
        <v>23947000000</v>
      </c>
      <c r="L335" s="2">
        <f t="shared" si="23"/>
        <v>6415000000</v>
      </c>
      <c r="M335" s="15">
        <f t="shared" si="21"/>
        <v>0.95642623212716671</v>
      </c>
      <c r="N335" t="s">
        <v>47</v>
      </c>
      <c r="O335" t="s">
        <v>100</v>
      </c>
    </row>
    <row r="336" spans="1:15" hidden="1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s="2">
        <f t="shared" si="22"/>
        <v>621518000</v>
      </c>
      <c r="K336" s="2">
        <f t="shared" si="20"/>
        <v>914492000</v>
      </c>
      <c r="L336" s="2">
        <f t="shared" si="23"/>
        <v>292974000</v>
      </c>
      <c r="M336" s="15">
        <f t="shared" si="21"/>
        <v>0.75920056187144369</v>
      </c>
      <c r="N336" t="s">
        <v>83</v>
      </c>
      <c r="O336" t="s">
        <v>84</v>
      </c>
    </row>
    <row r="337" spans="1:15" hidden="1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s="2">
        <f t="shared" si="22"/>
        <v>798703000</v>
      </c>
      <c r="K337" s="2">
        <f t="shared" si="20"/>
        <v>1345997000</v>
      </c>
      <c r="L337" s="2">
        <f t="shared" si="23"/>
        <v>547294000</v>
      </c>
      <c r="M337" s="15">
        <f t="shared" si="21"/>
        <v>0.77078048283263034</v>
      </c>
      <c r="N337" t="s">
        <v>83</v>
      </c>
      <c r="O337" t="s">
        <v>84</v>
      </c>
    </row>
    <row r="338" spans="1:15" hidden="1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s="2">
        <f t="shared" si="22"/>
        <v>762362000</v>
      </c>
      <c r="K338" s="2">
        <f t="shared" si="20"/>
        <v>1648131000</v>
      </c>
      <c r="L338" s="2">
        <f t="shared" si="23"/>
        <v>885769000</v>
      </c>
      <c r="M338" s="15">
        <f t="shared" si="21"/>
        <v>0.75845497330662381</v>
      </c>
      <c r="N338" t="s">
        <v>83</v>
      </c>
      <c r="O338" t="s">
        <v>84</v>
      </c>
    </row>
    <row r="339" spans="1:15" hidden="1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s="2">
        <f t="shared" si="22"/>
        <v>734464000</v>
      </c>
      <c r="K339" s="2">
        <f t="shared" si="20"/>
        <v>776156000</v>
      </c>
      <c r="L339" s="2">
        <f t="shared" si="23"/>
        <v>41692000</v>
      </c>
      <c r="M339" s="15">
        <f t="shared" si="21"/>
        <v>0.57190141104520498</v>
      </c>
      <c r="N339" t="s">
        <v>83</v>
      </c>
      <c r="O339" t="s">
        <v>84</v>
      </c>
    </row>
    <row r="340" spans="1:15" hidden="1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s="2">
        <f t="shared" si="22"/>
        <v>495000000</v>
      </c>
      <c r="K340" s="2">
        <f t="shared" si="20"/>
        <v>1371000000</v>
      </c>
      <c r="L340" s="2">
        <f t="shared" si="23"/>
        <v>876000000</v>
      </c>
      <c r="M340" s="15">
        <f t="shared" si="21"/>
        <v>0.3064371926687528</v>
      </c>
      <c r="N340" t="s">
        <v>13</v>
      </c>
      <c r="O340" t="s">
        <v>164</v>
      </c>
    </row>
    <row r="341" spans="1:15" hidden="1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s="2">
        <f t="shared" si="22"/>
        <v>594000000</v>
      </c>
      <c r="K341" s="2">
        <f t="shared" si="20"/>
        <v>1510000000</v>
      </c>
      <c r="L341" s="2">
        <f t="shared" si="23"/>
        <v>916000000</v>
      </c>
      <c r="M341" s="15">
        <f t="shared" si="21"/>
        <v>0.30327374974894555</v>
      </c>
      <c r="N341" t="s">
        <v>13</v>
      </c>
      <c r="O341" t="s">
        <v>164</v>
      </c>
    </row>
    <row r="342" spans="1:15" hidden="1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s="2">
        <f t="shared" si="22"/>
        <v>606000000</v>
      </c>
      <c r="K342" s="2">
        <f t="shared" si="20"/>
        <v>1614000000</v>
      </c>
      <c r="L342" s="2">
        <f t="shared" si="23"/>
        <v>1008000000</v>
      </c>
      <c r="M342" s="15">
        <f t="shared" si="21"/>
        <v>0.30778032036613273</v>
      </c>
      <c r="N342" t="s">
        <v>13</v>
      </c>
      <c r="O342" t="s">
        <v>164</v>
      </c>
    </row>
    <row r="343" spans="1:15" hidden="1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s="2">
        <f t="shared" si="22"/>
        <v>638000000</v>
      </c>
      <c r="K343" s="2">
        <f t="shared" si="20"/>
        <v>1617000000</v>
      </c>
      <c r="L343" s="2">
        <f t="shared" si="23"/>
        <v>979000000</v>
      </c>
      <c r="M343" s="15">
        <f t="shared" si="21"/>
        <v>0.30747290359383911</v>
      </c>
      <c r="N343" t="s">
        <v>13</v>
      </c>
      <c r="O343" t="s">
        <v>164</v>
      </c>
    </row>
    <row r="344" spans="1:15" hidden="1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f t="shared" si="22"/>
        <v>699801000</v>
      </c>
      <c r="K344" s="2">
        <f t="shared" si="20"/>
        <v>1026808000</v>
      </c>
      <c r="L344" s="2">
        <f t="shared" si="23"/>
        <v>327007000</v>
      </c>
      <c r="M344" s="15">
        <f t="shared" si="21"/>
        <v>0.64671652836605831</v>
      </c>
      <c r="N344" t="s">
        <v>25</v>
      </c>
      <c r="O344" t="s">
        <v>166</v>
      </c>
    </row>
    <row r="345" spans="1:15" hidden="1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f t="shared" si="22"/>
        <v>785084000</v>
      </c>
      <c r="K345" s="2">
        <f t="shared" si="20"/>
        <v>1091570000</v>
      </c>
      <c r="L345" s="2">
        <f t="shared" si="23"/>
        <v>306486000</v>
      </c>
      <c r="M345" s="15">
        <f t="shared" si="21"/>
        <v>0.63545537951397624</v>
      </c>
      <c r="N345" t="s">
        <v>25</v>
      </c>
      <c r="O345" t="s">
        <v>166</v>
      </c>
    </row>
    <row r="346" spans="1:15" hidden="1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f t="shared" si="22"/>
        <v>833591000</v>
      </c>
      <c r="K346" s="2">
        <f t="shared" si="20"/>
        <v>1070262000</v>
      </c>
      <c r="L346" s="2">
        <f t="shared" si="23"/>
        <v>236671000</v>
      </c>
      <c r="M346" s="15">
        <f t="shared" si="21"/>
        <v>0.59556275249574309</v>
      </c>
      <c r="N346" t="s">
        <v>25</v>
      </c>
      <c r="O346" t="s">
        <v>166</v>
      </c>
    </row>
    <row r="347" spans="1:15" hidden="1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f t="shared" si="22"/>
        <v>848999000</v>
      </c>
      <c r="K347" s="2">
        <f t="shared" si="20"/>
        <v>1173079000</v>
      </c>
      <c r="L347" s="2">
        <f t="shared" si="23"/>
        <v>324080000</v>
      </c>
      <c r="M347" s="15">
        <f t="shared" si="21"/>
        <v>0.59643616529066801</v>
      </c>
      <c r="N347" t="s">
        <v>25</v>
      </c>
      <c r="O347" t="s">
        <v>166</v>
      </c>
    </row>
    <row r="348" spans="1:15" hidden="1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s="2">
        <f t="shared" si="22"/>
        <v>10104000000</v>
      </c>
      <c r="K348" s="2">
        <f t="shared" si="20"/>
        <v>13208000000</v>
      </c>
      <c r="L348" s="2">
        <f t="shared" si="23"/>
        <v>3104000000</v>
      </c>
      <c r="M348" s="15">
        <f t="shared" si="21"/>
        <v>0.12560386473429952</v>
      </c>
      <c r="N348" t="s">
        <v>36</v>
      </c>
      <c r="O348" t="s">
        <v>168</v>
      </c>
    </row>
    <row r="349" spans="1:15" hidden="1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s="2">
        <f t="shared" si="22"/>
        <v>10899000000</v>
      </c>
      <c r="K349" s="2">
        <f t="shared" si="20"/>
        <v>14182000000</v>
      </c>
      <c r="L349" s="2">
        <f t="shared" si="23"/>
        <v>3283000000</v>
      </c>
      <c r="M349" s="15">
        <f t="shared" si="21"/>
        <v>0.12590553977272728</v>
      </c>
      <c r="N349" t="s">
        <v>36</v>
      </c>
      <c r="O349" t="s">
        <v>168</v>
      </c>
    </row>
    <row r="350" spans="1:15" hidden="1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s="2">
        <f t="shared" si="22"/>
        <v>11445000000</v>
      </c>
      <c r="K350" s="2">
        <f t="shared" si="20"/>
        <v>15134000000</v>
      </c>
      <c r="L350" s="2">
        <f t="shared" si="23"/>
        <v>3689000000</v>
      </c>
      <c r="M350" s="15">
        <f t="shared" si="21"/>
        <v>0.13024208469952409</v>
      </c>
      <c r="N350" t="s">
        <v>36</v>
      </c>
      <c r="O350" t="s">
        <v>168</v>
      </c>
    </row>
    <row r="351" spans="1:15" hidden="1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s="2">
        <f t="shared" si="22"/>
        <v>12068000000</v>
      </c>
      <c r="K351" s="2">
        <f t="shared" si="20"/>
        <v>15818000000</v>
      </c>
      <c r="L351" s="2">
        <f t="shared" si="23"/>
        <v>3750000000</v>
      </c>
      <c r="M351" s="15">
        <f t="shared" si="21"/>
        <v>0.13323899291604546</v>
      </c>
      <c r="N351" t="s">
        <v>36</v>
      </c>
      <c r="O351" t="s">
        <v>168</v>
      </c>
    </row>
    <row r="352" spans="1:15" hidden="1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s="2">
        <f t="shared" si="22"/>
        <v>2475000</v>
      </c>
      <c r="K352" s="2">
        <f t="shared" si="20"/>
        <v>1319000</v>
      </c>
      <c r="L352" s="2">
        <f t="shared" si="23"/>
        <v>-1156000</v>
      </c>
      <c r="M352" s="15">
        <f t="shared" si="21"/>
        <v>0.83639822447685475</v>
      </c>
      <c r="N352" t="s">
        <v>36</v>
      </c>
      <c r="O352" t="s">
        <v>170</v>
      </c>
    </row>
    <row r="353" spans="1:15" hidden="1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f t="shared" si="22"/>
        <v>4133000</v>
      </c>
      <c r="K353" s="2">
        <f t="shared" si="20"/>
        <v>1372000</v>
      </c>
      <c r="L353" s="2">
        <f t="shared" si="23"/>
        <v>-2761000</v>
      </c>
      <c r="M353" s="15">
        <f t="shared" si="21"/>
        <v>0.90620871862615593</v>
      </c>
      <c r="N353" t="s">
        <v>36</v>
      </c>
      <c r="O353" t="s">
        <v>170</v>
      </c>
    </row>
    <row r="354" spans="1:15" hidden="1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s="2">
        <f t="shared" si="22"/>
        <v>15359000</v>
      </c>
      <c r="K354" s="2">
        <f t="shared" si="20"/>
        <v>4054000</v>
      </c>
      <c r="L354" s="2">
        <f t="shared" si="23"/>
        <v>-11305000</v>
      </c>
      <c r="M354" s="15">
        <f t="shared" si="21"/>
        <v>5.0953973002186972E-2</v>
      </c>
      <c r="N354" t="s">
        <v>36</v>
      </c>
      <c r="O354" t="s">
        <v>170</v>
      </c>
    </row>
    <row r="355" spans="1:15" hidden="1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s="2">
        <f t="shared" si="22"/>
        <v>25853000</v>
      </c>
      <c r="K355" s="2">
        <f t="shared" si="20"/>
        <v>15165000</v>
      </c>
      <c r="L355" s="2">
        <f t="shared" si="23"/>
        <v>-10688000</v>
      </c>
      <c r="M355" s="15">
        <f t="shared" si="21"/>
        <v>0.15219485759017282</v>
      </c>
      <c r="N355" t="s">
        <v>36</v>
      </c>
      <c r="O355" t="s">
        <v>170</v>
      </c>
    </row>
    <row r="356" spans="1:15" hidden="1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s="2">
        <f t="shared" si="22"/>
        <v>1781000000</v>
      </c>
      <c r="K356" s="2">
        <f t="shared" si="20"/>
        <v>2912000000</v>
      </c>
      <c r="L356" s="2">
        <f t="shared" si="23"/>
        <v>1131000000</v>
      </c>
      <c r="M356" s="15">
        <f t="shared" si="21"/>
        <v>0.36164927968206656</v>
      </c>
      <c r="N356" t="s">
        <v>36</v>
      </c>
      <c r="O356" t="s">
        <v>124</v>
      </c>
    </row>
    <row r="357" spans="1:15" hidden="1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s="2">
        <f t="shared" si="22"/>
        <v>1649000000</v>
      </c>
      <c r="K357" s="2">
        <f t="shared" si="20"/>
        <v>2971000000</v>
      </c>
      <c r="L357" s="2">
        <f t="shared" si="23"/>
        <v>1322000000</v>
      </c>
      <c r="M357" s="15">
        <f t="shared" si="21"/>
        <v>0.35933720367682631</v>
      </c>
      <c r="N357" t="s">
        <v>36</v>
      </c>
      <c r="O357" t="s">
        <v>124</v>
      </c>
    </row>
    <row r="358" spans="1:15" hidden="1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s="2">
        <f t="shared" si="22"/>
        <v>1626000000</v>
      </c>
      <c r="K358" s="2">
        <f t="shared" si="20"/>
        <v>2782000000</v>
      </c>
      <c r="L358" s="2">
        <f t="shared" si="23"/>
        <v>1156000000</v>
      </c>
      <c r="M358" s="15">
        <f t="shared" si="21"/>
        <v>0.34422172729522393</v>
      </c>
      <c r="N358" t="s">
        <v>36</v>
      </c>
      <c r="O358" t="s">
        <v>124</v>
      </c>
    </row>
    <row r="359" spans="1:15" hidden="1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s="2">
        <f t="shared" si="22"/>
        <v>1789000000</v>
      </c>
      <c r="K359" s="2">
        <f t="shared" si="20"/>
        <v>2780000000</v>
      </c>
      <c r="L359" s="2">
        <f t="shared" si="23"/>
        <v>991000000</v>
      </c>
      <c r="M359" s="15">
        <f t="shared" si="21"/>
        <v>0.34920236151237283</v>
      </c>
      <c r="N359" t="s">
        <v>36</v>
      </c>
      <c r="O359" t="s">
        <v>124</v>
      </c>
    </row>
    <row r="360" spans="1:15" hidden="1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s="2">
        <f t="shared" si="22"/>
        <v>2477326000</v>
      </c>
      <c r="K360" s="2">
        <f t="shared" si="20"/>
        <v>2366616000</v>
      </c>
      <c r="L360" s="2">
        <f t="shared" si="23"/>
        <v>-110710000</v>
      </c>
      <c r="M360" s="15">
        <f t="shared" si="21"/>
        <v>0.7758900660449578</v>
      </c>
      <c r="N360" t="s">
        <v>22</v>
      </c>
      <c r="O360" t="s">
        <v>57</v>
      </c>
    </row>
    <row r="361" spans="1:15" hidden="1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s="2">
        <f t="shared" si="22"/>
        <v>3388649000</v>
      </c>
      <c r="K361" s="2">
        <f t="shared" si="20"/>
        <v>3102575000</v>
      </c>
      <c r="L361" s="2">
        <f t="shared" si="23"/>
        <v>-286074000</v>
      </c>
      <c r="M361" s="15">
        <f t="shared" si="21"/>
        <v>0.76211562605087735</v>
      </c>
      <c r="N361" t="s">
        <v>22</v>
      </c>
      <c r="O361" t="s">
        <v>57</v>
      </c>
    </row>
    <row r="362" spans="1:15" hidden="1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s="2">
        <f t="shared" si="22"/>
        <v>4229949000</v>
      </c>
      <c r="K362" s="2">
        <f t="shared" si="20"/>
        <v>4084316000</v>
      </c>
      <c r="L362" s="2">
        <f t="shared" si="23"/>
        <v>-145633000</v>
      </c>
      <c r="M362" s="15">
        <f t="shared" si="21"/>
        <v>0.76007269633350982</v>
      </c>
      <c r="N362" t="s">
        <v>22</v>
      </c>
      <c r="O362" t="s">
        <v>57</v>
      </c>
    </row>
    <row r="363" spans="1:15" hidden="1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s="2">
        <f t="shared" si="22"/>
        <v>4897745000</v>
      </c>
      <c r="K363" s="2">
        <f t="shared" si="20"/>
        <v>5012668000</v>
      </c>
      <c r="L363" s="2">
        <f t="shared" si="23"/>
        <v>114923000</v>
      </c>
      <c r="M363" s="15">
        <f t="shared" si="21"/>
        <v>0.75183824852832126</v>
      </c>
      <c r="N363" t="s">
        <v>22</v>
      </c>
      <c r="O363" t="s">
        <v>57</v>
      </c>
    </row>
    <row r="364" spans="1:15" hidden="1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f t="shared" si="22"/>
        <v>18139000000</v>
      </c>
      <c r="K364" s="2">
        <f t="shared" si="20"/>
        <v>29440000000</v>
      </c>
      <c r="L364" s="2">
        <f t="shared" si="23"/>
        <v>11301000000</v>
      </c>
      <c r="M364" s="15">
        <f t="shared" si="21"/>
        <v>0.60567407986503996</v>
      </c>
      <c r="N364" t="s">
        <v>22</v>
      </c>
      <c r="O364" t="s">
        <v>174</v>
      </c>
    </row>
    <row r="365" spans="1:15" hidden="1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f t="shared" si="22"/>
        <v>18006000000</v>
      </c>
      <c r="K365" s="2">
        <f t="shared" si="20"/>
        <v>27769000000</v>
      </c>
      <c r="L365" s="2">
        <f t="shared" si="23"/>
        <v>9763000000</v>
      </c>
      <c r="M365" s="15">
        <f t="shared" si="21"/>
        <v>0.58905010394128376</v>
      </c>
      <c r="N365" t="s">
        <v>22</v>
      </c>
      <c r="O365" t="s">
        <v>174</v>
      </c>
    </row>
    <row r="366" spans="1:15" hidden="1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f t="shared" si="22"/>
        <v>18427000000</v>
      </c>
      <c r="K366" s="2">
        <f t="shared" si="20"/>
        <v>29681000000</v>
      </c>
      <c r="L366" s="2">
        <f t="shared" si="23"/>
        <v>11254000000</v>
      </c>
      <c r="M366" s="15">
        <f t="shared" si="21"/>
        <v>0.60375094078639568</v>
      </c>
      <c r="N366" t="s">
        <v>22</v>
      </c>
      <c r="O366" t="s">
        <v>174</v>
      </c>
    </row>
    <row r="367" spans="1:15" hidden="1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f t="shared" si="22"/>
        <v>18032000000</v>
      </c>
      <c r="K367" s="2">
        <f t="shared" si="20"/>
        <v>30960000000</v>
      </c>
      <c r="L367" s="2">
        <f t="shared" si="23"/>
        <v>12928000000</v>
      </c>
      <c r="M367" s="15">
        <f t="shared" si="21"/>
        <v>0.62866773610575266</v>
      </c>
      <c r="N367" t="s">
        <v>22</v>
      </c>
      <c r="O367" t="s">
        <v>174</v>
      </c>
    </row>
    <row r="368" spans="1:15" hidden="1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s="2">
        <f t="shared" si="22"/>
        <v>331265000</v>
      </c>
      <c r="K368" s="2">
        <f t="shared" si="20"/>
        <v>787445000</v>
      </c>
      <c r="L368" s="2">
        <f t="shared" si="23"/>
        <v>456180000</v>
      </c>
      <c r="M368" s="15">
        <f t="shared" si="21"/>
        <v>0.19348750511702695</v>
      </c>
      <c r="N368" t="s">
        <v>22</v>
      </c>
      <c r="O368" t="s">
        <v>176</v>
      </c>
    </row>
    <row r="369" spans="1:15" hidden="1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s="2">
        <f t="shared" si="22"/>
        <v>369486000</v>
      </c>
      <c r="K369" s="2">
        <f t="shared" si="20"/>
        <v>674816000</v>
      </c>
      <c r="L369" s="2">
        <f t="shared" si="23"/>
        <v>305330000</v>
      </c>
      <c r="M369" s="15">
        <f t="shared" si="21"/>
        <v>0.15876353710562677</v>
      </c>
      <c r="N369" t="s">
        <v>22</v>
      </c>
      <c r="O369" t="s">
        <v>176</v>
      </c>
    </row>
    <row r="370" spans="1:15" hidden="1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s="2">
        <f t="shared" si="22"/>
        <v>4622000000</v>
      </c>
      <c r="K370" s="2">
        <f t="shared" si="20"/>
        <v>8095000000</v>
      </c>
      <c r="L370" s="2">
        <f t="shared" si="23"/>
        <v>3473000000</v>
      </c>
      <c r="M370" s="15">
        <f t="shared" si="21"/>
        <v>0.67312489605853987</v>
      </c>
      <c r="N370" t="s">
        <v>13</v>
      </c>
      <c r="O370" t="s">
        <v>178</v>
      </c>
    </row>
    <row r="371" spans="1:15" hidden="1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s="2">
        <f t="shared" si="22"/>
        <v>4956000000</v>
      </c>
      <c r="K371" s="2">
        <f t="shared" si="20"/>
        <v>8569000000</v>
      </c>
      <c r="L371" s="2">
        <f t="shared" si="23"/>
        <v>3613000000</v>
      </c>
      <c r="M371" s="15">
        <f t="shared" si="21"/>
        <v>0.6763754045307443</v>
      </c>
      <c r="N371" t="s">
        <v>13</v>
      </c>
      <c r="O371" t="s">
        <v>178</v>
      </c>
    </row>
    <row r="372" spans="1:15" hidden="1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s="2">
        <f t="shared" si="22"/>
        <v>4934000000</v>
      </c>
      <c r="K372" s="2">
        <f t="shared" si="20"/>
        <v>8518000000</v>
      </c>
      <c r="L372" s="2">
        <f t="shared" si="23"/>
        <v>3584000000</v>
      </c>
      <c r="M372" s="15">
        <f t="shared" si="21"/>
        <v>0.72119210905088482</v>
      </c>
      <c r="N372" t="s">
        <v>13</v>
      </c>
      <c r="O372" t="s">
        <v>178</v>
      </c>
    </row>
    <row r="373" spans="1:15" hidden="1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s="2">
        <f t="shared" si="22"/>
        <v>4898000000</v>
      </c>
      <c r="K373" s="2">
        <f t="shared" si="20"/>
        <v>8287000000</v>
      </c>
      <c r="L373" s="2">
        <f t="shared" si="23"/>
        <v>3389000000</v>
      </c>
      <c r="M373" s="15">
        <f t="shared" si="21"/>
        <v>0.74866744963411325</v>
      </c>
      <c r="N373" t="s">
        <v>13</v>
      </c>
      <c r="O373" t="s">
        <v>178</v>
      </c>
    </row>
    <row r="374" spans="1:15" hidden="1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s="2">
        <f t="shared" si="22"/>
        <v>1187331000</v>
      </c>
      <c r="K374" s="2">
        <f t="shared" si="20"/>
        <v>1753309000</v>
      </c>
      <c r="L374" s="2">
        <f t="shared" si="23"/>
        <v>565978000</v>
      </c>
      <c r="M374" s="15">
        <f t="shared" si="21"/>
        <v>0.41293543704091695</v>
      </c>
      <c r="N374" t="s">
        <v>13</v>
      </c>
      <c r="O374" t="s">
        <v>180</v>
      </c>
    </row>
    <row r="375" spans="1:15" hidden="1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s="2">
        <f t="shared" si="22"/>
        <v>1147039000</v>
      </c>
      <c r="K375" s="2">
        <f t="shared" si="20"/>
        <v>1749759000</v>
      </c>
      <c r="L375" s="2">
        <f t="shared" si="23"/>
        <v>602720000</v>
      </c>
      <c r="M375" s="15">
        <f t="shared" si="21"/>
        <v>0.41722081221905249</v>
      </c>
      <c r="N375" t="s">
        <v>13</v>
      </c>
      <c r="O375" t="s">
        <v>180</v>
      </c>
    </row>
    <row r="376" spans="1:15" hidden="1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s="2">
        <f t="shared" si="22"/>
        <v>1224930000</v>
      </c>
      <c r="K376" s="2">
        <f t="shared" si="20"/>
        <v>1921337000</v>
      </c>
      <c r="L376" s="2">
        <f t="shared" si="23"/>
        <v>696407000</v>
      </c>
      <c r="M376" s="15">
        <f t="shared" si="21"/>
        <v>0.42916817627252513</v>
      </c>
      <c r="N376" t="s">
        <v>13</v>
      </c>
      <c r="O376" t="s">
        <v>180</v>
      </c>
    </row>
    <row r="377" spans="1:15" hidden="1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s="2">
        <f t="shared" si="22"/>
        <v>1348122000</v>
      </c>
      <c r="K377" s="2">
        <f t="shared" si="20"/>
        <v>2129870000</v>
      </c>
      <c r="L377" s="2">
        <f t="shared" si="23"/>
        <v>781748000</v>
      </c>
      <c r="M377" s="15">
        <f t="shared" si="21"/>
        <v>0.43418371944067202</v>
      </c>
      <c r="N377" t="s">
        <v>13</v>
      </c>
      <c r="O377" t="s">
        <v>180</v>
      </c>
    </row>
    <row r="378" spans="1:15" hidden="1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s="2">
        <f t="shared" si="22"/>
        <v>8024000000</v>
      </c>
      <c r="K378" s="2">
        <f t="shared" si="20"/>
        <v>10737000000</v>
      </c>
      <c r="L378" s="2">
        <f t="shared" si="23"/>
        <v>2713000000</v>
      </c>
      <c r="M378" s="15">
        <f t="shared" si="21"/>
        <v>0.58429473225946882</v>
      </c>
      <c r="N378" t="s">
        <v>182</v>
      </c>
      <c r="O378" t="s">
        <v>183</v>
      </c>
    </row>
    <row r="379" spans="1:15" hidden="1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s="2">
        <f t="shared" si="22"/>
        <v>8043000000</v>
      </c>
      <c r="K379" s="2">
        <f t="shared" si="20"/>
        <v>10588000000</v>
      </c>
      <c r="L379" s="2">
        <f t="shared" si="23"/>
        <v>2545000000</v>
      </c>
      <c r="M379" s="15">
        <f t="shared" si="21"/>
        <v>0.58513401492124895</v>
      </c>
      <c r="N379" t="s">
        <v>182</v>
      </c>
      <c r="O379" t="s">
        <v>183</v>
      </c>
    </row>
    <row r="380" spans="1:15" hidden="1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s="2">
        <f t="shared" si="22"/>
        <v>7775000000</v>
      </c>
      <c r="K380" s="2">
        <f t="shared" si="20"/>
        <v>10185000000</v>
      </c>
      <c r="L380" s="2">
        <f t="shared" si="23"/>
        <v>2410000000</v>
      </c>
      <c r="M380" s="15">
        <f t="shared" si="21"/>
        <v>0.56486051799678327</v>
      </c>
      <c r="N380" t="s">
        <v>182</v>
      </c>
      <c r="O380" t="s">
        <v>183</v>
      </c>
    </row>
    <row r="381" spans="1:15" hidden="1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s="2">
        <f t="shared" si="22"/>
        <v>7517000000</v>
      </c>
      <c r="K381" s="2">
        <f t="shared" si="20"/>
        <v>10122000000</v>
      </c>
      <c r="L381" s="2">
        <f t="shared" si="23"/>
        <v>2605000000</v>
      </c>
      <c r="M381" s="15">
        <f t="shared" si="21"/>
        <v>0.56547486033519556</v>
      </c>
      <c r="N381" t="s">
        <v>182</v>
      </c>
      <c r="O381" t="s">
        <v>183</v>
      </c>
    </row>
    <row r="382" spans="1:15" hidden="1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s="2">
        <f t="shared" si="22"/>
        <v>1706735000</v>
      </c>
      <c r="K382" s="2">
        <f t="shared" si="20"/>
        <v>3068231000</v>
      </c>
      <c r="L382" s="2">
        <f t="shared" si="23"/>
        <v>1361496000</v>
      </c>
      <c r="M382" s="15">
        <f t="shared" si="21"/>
        <v>0.4176468650530486</v>
      </c>
      <c r="N382" t="s">
        <v>22</v>
      </c>
      <c r="O382" t="s">
        <v>176</v>
      </c>
    </row>
    <row r="383" spans="1:15" hidden="1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s="2">
        <f t="shared" si="22"/>
        <v>1899800000</v>
      </c>
      <c r="K383" s="2">
        <f t="shared" si="20"/>
        <v>3577700000</v>
      </c>
      <c r="L383" s="2">
        <f t="shared" si="23"/>
        <v>1677900000</v>
      </c>
      <c r="M383" s="15">
        <f t="shared" si="21"/>
        <v>0.40457074362221818</v>
      </c>
      <c r="N383" t="s">
        <v>22</v>
      </c>
      <c r="O383" t="s">
        <v>176</v>
      </c>
    </row>
    <row r="384" spans="1:15" hidden="1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s="2">
        <f t="shared" si="22"/>
        <v>2236700000</v>
      </c>
      <c r="K384" s="2">
        <f t="shared" si="20"/>
        <v>4121600000</v>
      </c>
      <c r="L384" s="2">
        <f t="shared" si="23"/>
        <v>1884900000</v>
      </c>
      <c r="M384" s="15">
        <f t="shared" si="21"/>
        <v>0.40160971284359864</v>
      </c>
      <c r="N384" t="s">
        <v>22</v>
      </c>
      <c r="O384" t="s">
        <v>176</v>
      </c>
    </row>
    <row r="385" spans="1:15" hidden="1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s="2">
        <f t="shared" si="22"/>
        <v>2833800000</v>
      </c>
      <c r="K385" s="2">
        <f t="shared" si="20"/>
        <v>4975800000</v>
      </c>
      <c r="L385" s="2">
        <f t="shared" si="23"/>
        <v>2142000000</v>
      </c>
      <c r="M385" s="15">
        <f t="shared" si="21"/>
        <v>0.40075708762886597</v>
      </c>
      <c r="N385" t="s">
        <v>22</v>
      </c>
      <c r="O385" t="s">
        <v>176</v>
      </c>
    </row>
    <row r="386" spans="1:15" hidden="1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f t="shared" si="22"/>
        <v>2034922000</v>
      </c>
      <c r="K386" s="2">
        <f t="shared" ref="K386:K449" si="24">E386-F386</f>
        <v>2415639000</v>
      </c>
      <c r="L386" s="2">
        <f t="shared" si="23"/>
        <v>380717000</v>
      </c>
      <c r="M386" s="15">
        <f t="shared" ref="M386:M449" si="25">(E386-F386)/E386</f>
        <v>0.82771753618550226</v>
      </c>
      <c r="N386" t="s">
        <v>22</v>
      </c>
      <c r="O386" t="s">
        <v>57</v>
      </c>
    </row>
    <row r="387" spans="1:15" hidden="1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f t="shared" ref="J387:J450" si="26">SUM(G387:I387)</f>
        <v>2193581000</v>
      </c>
      <c r="K387" s="2">
        <f t="shared" si="24"/>
        <v>2522637000</v>
      </c>
      <c r="L387" s="2">
        <f t="shared" ref="L387:L450" si="27">K387-J387</f>
        <v>329056000</v>
      </c>
      <c r="M387" s="15">
        <f t="shared" si="25"/>
        <v>0.80265751914818884</v>
      </c>
      <c r="N387" t="s">
        <v>22</v>
      </c>
      <c r="O387" t="s">
        <v>57</v>
      </c>
    </row>
    <row r="388" spans="1:15" hidden="1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f t="shared" si="26"/>
        <v>2143597000</v>
      </c>
      <c r="K388" s="2">
        <f t="shared" si="24"/>
        <v>2661230000</v>
      </c>
      <c r="L388" s="2">
        <f t="shared" si="27"/>
        <v>517633000</v>
      </c>
      <c r="M388" s="15">
        <f t="shared" si="25"/>
        <v>0.81244195709236244</v>
      </c>
      <c r="N388" t="s">
        <v>22</v>
      </c>
      <c r="O388" t="s">
        <v>57</v>
      </c>
    </row>
    <row r="389" spans="1:15" hidden="1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f t="shared" si="26"/>
        <v>2138444000</v>
      </c>
      <c r="K389" s="2">
        <f t="shared" si="24"/>
        <v>2858724000</v>
      </c>
      <c r="L389" s="2">
        <f t="shared" si="27"/>
        <v>720280000</v>
      </c>
      <c r="M389" s="15">
        <f t="shared" si="25"/>
        <v>0.83630847813144971</v>
      </c>
      <c r="N389" t="s">
        <v>22</v>
      </c>
      <c r="O389" t="s">
        <v>57</v>
      </c>
    </row>
    <row r="390" spans="1:15" hidden="1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s="2">
        <f t="shared" si="26"/>
        <v>0</v>
      </c>
      <c r="K390" s="2">
        <f t="shared" si="24"/>
        <v>23783000000</v>
      </c>
      <c r="L390" s="2">
        <f t="shared" si="27"/>
        <v>23783000000</v>
      </c>
      <c r="M390" s="15">
        <f t="shared" si="25"/>
        <v>0.18762079819502844</v>
      </c>
      <c r="N390" t="s">
        <v>36</v>
      </c>
      <c r="O390" t="s">
        <v>187</v>
      </c>
    </row>
    <row r="391" spans="1:15" hidden="1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s="2">
        <f t="shared" si="26"/>
        <v>0</v>
      </c>
      <c r="K391" s="2">
        <f t="shared" si="24"/>
        <v>25367000000</v>
      </c>
      <c r="L391" s="2">
        <f t="shared" si="27"/>
        <v>25367000000</v>
      </c>
      <c r="M391" s="15">
        <f t="shared" si="25"/>
        <v>0.18201582871124442</v>
      </c>
      <c r="N391" t="s">
        <v>36</v>
      </c>
      <c r="O391" t="s">
        <v>187</v>
      </c>
    </row>
    <row r="392" spans="1:15" hidden="1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s="2">
        <f t="shared" si="26"/>
        <v>0</v>
      </c>
      <c r="K392" s="2">
        <f t="shared" si="24"/>
        <v>26528000000</v>
      </c>
      <c r="L392" s="2">
        <f t="shared" si="27"/>
        <v>26528000000</v>
      </c>
      <c r="M392" s="15">
        <f t="shared" si="25"/>
        <v>0.17305760323569705</v>
      </c>
      <c r="N392" t="s">
        <v>36</v>
      </c>
      <c r="O392" t="s">
        <v>187</v>
      </c>
    </row>
    <row r="393" spans="1:15" hidden="1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s="2">
        <f t="shared" si="26"/>
        <v>0</v>
      </c>
      <c r="K393" s="2">
        <f t="shared" si="24"/>
        <v>28857000000</v>
      </c>
      <c r="L393" s="2">
        <f t="shared" si="27"/>
        <v>28857000000</v>
      </c>
      <c r="M393" s="15">
        <f t="shared" si="25"/>
        <v>0.16255083762378469</v>
      </c>
      <c r="N393" t="s">
        <v>36</v>
      </c>
      <c r="O393" t="s">
        <v>187</v>
      </c>
    </row>
    <row r="394" spans="1:15" hidden="1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s="2">
        <f t="shared" si="26"/>
        <v>30513000000</v>
      </c>
      <c r="K394" s="2">
        <f t="shared" si="24"/>
        <v>67254000000</v>
      </c>
      <c r="L394" s="2">
        <f t="shared" si="27"/>
        <v>36741000000</v>
      </c>
      <c r="M394" s="15">
        <f t="shared" si="25"/>
        <v>0.29166052300620149</v>
      </c>
      <c r="N394" t="s">
        <v>83</v>
      </c>
      <c r="O394" t="s">
        <v>144</v>
      </c>
    </row>
    <row r="395" spans="1:15" hidden="1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s="2">
        <f t="shared" si="26"/>
        <v>31759000000</v>
      </c>
      <c r="K395" s="2">
        <f t="shared" si="24"/>
        <v>60833000000</v>
      </c>
      <c r="L395" s="2">
        <f t="shared" si="27"/>
        <v>29074000000</v>
      </c>
      <c r="M395" s="15">
        <f t="shared" si="25"/>
        <v>0.27631770199313216</v>
      </c>
      <c r="N395" t="s">
        <v>83</v>
      </c>
      <c r="O395" t="s">
        <v>144</v>
      </c>
    </row>
    <row r="396" spans="1:15" hidden="1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s="2">
        <f t="shared" si="26"/>
        <v>33827000000</v>
      </c>
      <c r="K396" s="2">
        <f t="shared" si="24"/>
        <v>55538000000</v>
      </c>
      <c r="L396" s="2">
        <f t="shared" si="27"/>
        <v>21711000000</v>
      </c>
      <c r="M396" s="15">
        <f t="shared" si="25"/>
        <v>0.27700579568465888</v>
      </c>
      <c r="N396" t="s">
        <v>83</v>
      </c>
      <c r="O396" t="s">
        <v>144</v>
      </c>
    </row>
    <row r="397" spans="1:15" hidden="1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s="2">
        <f t="shared" si="26"/>
        <v>37510000000</v>
      </c>
      <c r="K397" s="2">
        <f t="shared" si="24"/>
        <v>37140000000</v>
      </c>
      <c r="L397" s="2">
        <f t="shared" si="27"/>
        <v>-370000000</v>
      </c>
      <c r="M397" s="15">
        <f t="shared" si="25"/>
        <v>0.28585722532230134</v>
      </c>
      <c r="N397" t="s">
        <v>83</v>
      </c>
      <c r="O397" t="s">
        <v>144</v>
      </c>
    </row>
    <row r="398" spans="1:15" hidden="1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s="2">
        <f t="shared" si="26"/>
        <v>713111000</v>
      </c>
      <c r="K398" s="2">
        <f t="shared" si="24"/>
        <v>1476071000</v>
      </c>
      <c r="L398" s="2">
        <f t="shared" si="27"/>
        <v>762960000</v>
      </c>
      <c r="M398" s="15">
        <f t="shared" si="25"/>
        <v>0.81111091573094829</v>
      </c>
      <c r="N398" t="s">
        <v>83</v>
      </c>
      <c r="O398" t="s">
        <v>84</v>
      </c>
    </row>
    <row r="399" spans="1:15" hidden="1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s="2">
        <f t="shared" si="26"/>
        <v>948470000</v>
      </c>
      <c r="K399" s="2">
        <f t="shared" si="24"/>
        <v>1864483000</v>
      </c>
      <c r="L399" s="2">
        <f t="shared" si="27"/>
        <v>916013000</v>
      </c>
      <c r="M399" s="15">
        <f t="shared" si="25"/>
        <v>0.80368452519247435</v>
      </c>
      <c r="N399" t="s">
        <v>83</v>
      </c>
      <c r="O399" t="s">
        <v>84</v>
      </c>
    </row>
    <row r="400" spans="1:15" hidden="1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s="2">
        <f t="shared" si="26"/>
        <v>1190973000</v>
      </c>
      <c r="K400" s="2">
        <f t="shared" si="24"/>
        <v>2121773000</v>
      </c>
      <c r="L400" s="2">
        <f t="shared" si="27"/>
        <v>930800000</v>
      </c>
      <c r="M400" s="15">
        <f t="shared" si="25"/>
        <v>0.79761494383581055</v>
      </c>
      <c r="N400" t="s">
        <v>83</v>
      </c>
      <c r="O400" t="s">
        <v>84</v>
      </c>
    </row>
    <row r="401" spans="1:15" hidden="1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s="2">
        <f t="shared" si="26"/>
        <v>1461587000</v>
      </c>
      <c r="K401" s="2">
        <f t="shared" si="24"/>
        <v>1262214000</v>
      </c>
      <c r="L401" s="2">
        <f t="shared" si="27"/>
        <v>-199373000</v>
      </c>
      <c r="M401" s="15">
        <f t="shared" si="25"/>
        <v>0.69984081598027914</v>
      </c>
      <c r="N401" t="s">
        <v>83</v>
      </c>
      <c r="O401" t="s">
        <v>84</v>
      </c>
    </row>
    <row r="402" spans="1:15" hidden="1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s="2">
        <f t="shared" si="26"/>
        <v>1677000000</v>
      </c>
      <c r="K402" s="2">
        <f t="shared" si="24"/>
        <v>4535000000</v>
      </c>
      <c r="L402" s="2">
        <f t="shared" si="27"/>
        <v>2858000000</v>
      </c>
      <c r="M402" s="15">
        <f t="shared" si="25"/>
        <v>0.35333073626801714</v>
      </c>
      <c r="N402" t="s">
        <v>42</v>
      </c>
      <c r="O402" t="s">
        <v>45</v>
      </c>
    </row>
    <row r="403" spans="1:15" hidden="1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s="2">
        <f t="shared" si="26"/>
        <v>1771000000</v>
      </c>
      <c r="K403" s="2">
        <f t="shared" si="24"/>
        <v>5087000000</v>
      </c>
      <c r="L403" s="2">
        <f t="shared" si="27"/>
        <v>3316000000</v>
      </c>
      <c r="M403" s="15">
        <f t="shared" si="25"/>
        <v>0.38772865853658539</v>
      </c>
      <c r="N403" t="s">
        <v>42</v>
      </c>
      <c r="O403" t="s">
        <v>45</v>
      </c>
    </row>
    <row r="404" spans="1:15" hidden="1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s="2">
        <f t="shared" si="26"/>
        <v>1834000000</v>
      </c>
      <c r="K404" s="2">
        <f t="shared" si="24"/>
        <v>4555000000</v>
      </c>
      <c r="L404" s="2">
        <f t="shared" si="27"/>
        <v>2721000000</v>
      </c>
      <c r="M404" s="15">
        <f t="shared" si="25"/>
        <v>0.36627532968800258</v>
      </c>
      <c r="N404" t="s">
        <v>42</v>
      </c>
      <c r="O404" t="s">
        <v>45</v>
      </c>
    </row>
    <row r="405" spans="1:15" hidden="1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s="2">
        <f t="shared" si="26"/>
        <v>1946000000</v>
      </c>
      <c r="K405" s="2">
        <f t="shared" si="24"/>
        <v>5482000000</v>
      </c>
      <c r="L405" s="2">
        <f t="shared" si="27"/>
        <v>3536000000</v>
      </c>
      <c r="M405" s="15">
        <f t="shared" si="25"/>
        <v>0.46922879397415046</v>
      </c>
      <c r="N405" t="s">
        <v>42</v>
      </c>
      <c r="O405" t="s">
        <v>45</v>
      </c>
    </row>
    <row r="406" spans="1:15" hidden="1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s="2">
        <f t="shared" si="26"/>
        <v>13007000000</v>
      </c>
      <c r="K406" s="2">
        <f t="shared" si="24"/>
        <v>16809000000</v>
      </c>
      <c r="L406" s="2">
        <f t="shared" si="27"/>
        <v>3802000000</v>
      </c>
      <c r="M406" s="15">
        <f t="shared" si="25"/>
        <v>0.44500039710904615</v>
      </c>
      <c r="N406" t="s">
        <v>13</v>
      </c>
      <c r="O406" t="s">
        <v>14</v>
      </c>
    </row>
    <row r="407" spans="1:15" hidden="1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s="2">
        <f t="shared" si="26"/>
        <v>14473000000</v>
      </c>
      <c r="K407" s="2">
        <f t="shared" si="24"/>
        <v>17395000000</v>
      </c>
      <c r="L407" s="2">
        <f t="shared" si="27"/>
        <v>2922000000</v>
      </c>
      <c r="M407" s="15">
        <f t="shared" si="25"/>
        <v>0.43097467915365939</v>
      </c>
      <c r="N407" t="s">
        <v>13</v>
      </c>
      <c r="O407" t="s">
        <v>14</v>
      </c>
    </row>
    <row r="408" spans="1:15" hidden="1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s="2">
        <f t="shared" si="26"/>
        <v>15771000000</v>
      </c>
      <c r="K408" s="2">
        <f t="shared" si="24"/>
        <v>23608000000</v>
      </c>
      <c r="L408" s="2">
        <f t="shared" si="27"/>
        <v>7837000000</v>
      </c>
      <c r="M408" s="15">
        <f t="shared" si="25"/>
        <v>0.57999213836477992</v>
      </c>
      <c r="N408" t="s">
        <v>13</v>
      </c>
      <c r="O408" t="s">
        <v>14</v>
      </c>
    </row>
    <row r="409" spans="1:15" hidden="1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s="2">
        <f t="shared" si="26"/>
        <v>16747000000</v>
      </c>
      <c r="K409" s="2">
        <f t="shared" si="24"/>
        <v>23699000000</v>
      </c>
      <c r="L409" s="2">
        <f t="shared" si="27"/>
        <v>6952000000</v>
      </c>
      <c r="M409" s="15">
        <f t="shared" si="25"/>
        <v>0.59787078382401171</v>
      </c>
      <c r="N409" t="s">
        <v>13</v>
      </c>
      <c r="O409" t="s">
        <v>14</v>
      </c>
    </row>
    <row r="410" spans="1:15" hidden="1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s="2">
        <f t="shared" si="26"/>
        <v>8601000000</v>
      </c>
      <c r="K410" s="2">
        <f t="shared" si="24"/>
        <v>11356000000</v>
      </c>
      <c r="L410" s="2">
        <f t="shared" si="27"/>
        <v>2755000000</v>
      </c>
      <c r="M410" s="15">
        <f t="shared" si="25"/>
        <v>0.39161321470446236</v>
      </c>
      <c r="N410" t="s">
        <v>59</v>
      </c>
      <c r="O410" t="s">
        <v>193</v>
      </c>
    </row>
    <row r="411" spans="1:15" hidden="1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s="2">
        <f t="shared" si="26"/>
        <v>7494000000</v>
      </c>
      <c r="K411" s="2">
        <f t="shared" si="24"/>
        <v>11383000000</v>
      </c>
      <c r="L411" s="2">
        <f t="shared" si="27"/>
        <v>3889000000</v>
      </c>
      <c r="M411" s="15">
        <f t="shared" si="25"/>
        <v>0.40072519890164049</v>
      </c>
      <c r="N411" t="s">
        <v>59</v>
      </c>
      <c r="O411" t="s">
        <v>193</v>
      </c>
    </row>
    <row r="412" spans="1:15" hidden="1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s="2">
        <f t="shared" si="26"/>
        <v>6972000000</v>
      </c>
      <c r="K412" s="2">
        <f t="shared" si="24"/>
        <v>10018000000</v>
      </c>
      <c r="L412" s="2">
        <f t="shared" si="27"/>
        <v>3046000000</v>
      </c>
      <c r="M412" s="15">
        <f t="shared" si="25"/>
        <v>0.39864703541583763</v>
      </c>
      <c r="N412" t="s">
        <v>59</v>
      </c>
      <c r="O412" t="s">
        <v>193</v>
      </c>
    </row>
    <row r="413" spans="1:15" hidden="1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s="2">
        <f t="shared" si="26"/>
        <v>6646000000</v>
      </c>
      <c r="K413" s="2">
        <f t="shared" si="24"/>
        <v>10125000000</v>
      </c>
      <c r="L413" s="2">
        <f t="shared" si="27"/>
        <v>3479000000</v>
      </c>
      <c r="M413" s="15">
        <f t="shared" si="25"/>
        <v>0.41168577701878506</v>
      </c>
      <c r="N413" t="s">
        <v>59</v>
      </c>
      <c r="O413" t="s">
        <v>193</v>
      </c>
    </row>
    <row r="414" spans="1:15" hidden="1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s="2">
        <f t="shared" si="26"/>
        <v>5903400000</v>
      </c>
      <c r="K414" s="2">
        <f t="shared" si="24"/>
        <v>12128100000</v>
      </c>
      <c r="L414" s="2">
        <f t="shared" si="27"/>
        <v>6224700000</v>
      </c>
      <c r="M414" s="15">
        <f t="shared" si="25"/>
        <v>0.32088825624282319</v>
      </c>
      <c r="N414" t="s">
        <v>13</v>
      </c>
      <c r="O414" t="s">
        <v>127</v>
      </c>
    </row>
    <row r="415" spans="1:15" hidden="1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s="2">
        <f t="shared" si="26"/>
        <v>5829700000</v>
      </c>
      <c r="K415" s="2">
        <f t="shared" si="24"/>
        <v>11291100000</v>
      </c>
      <c r="L415" s="2">
        <f t="shared" si="27"/>
        <v>5461400000</v>
      </c>
      <c r="M415" s="15">
        <f t="shared" si="25"/>
        <v>0.31305989702469578</v>
      </c>
      <c r="N415" t="s">
        <v>13</v>
      </c>
      <c r="O415" t="s">
        <v>127</v>
      </c>
    </row>
    <row r="416" spans="1:15" hidden="1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s="2">
        <f t="shared" si="26"/>
        <v>5259500000</v>
      </c>
      <c r="K416" s="2">
        <f t="shared" si="24"/>
        <v>8719600000</v>
      </c>
      <c r="L416" s="2">
        <f t="shared" si="27"/>
        <v>3460100000</v>
      </c>
      <c r="M416" s="15">
        <f t="shared" si="25"/>
        <v>0.3021051318652383</v>
      </c>
      <c r="N416" t="s">
        <v>13</v>
      </c>
      <c r="O416" t="s">
        <v>127</v>
      </c>
    </row>
    <row r="417" spans="1:15" hidden="1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s="2">
        <f t="shared" si="26"/>
        <v>5407400000</v>
      </c>
      <c r="K417" s="2">
        <f t="shared" si="24"/>
        <v>8395100000</v>
      </c>
      <c r="L417" s="2">
        <f t="shared" si="27"/>
        <v>2987700000</v>
      </c>
      <c r="M417" s="15">
        <f t="shared" si="25"/>
        <v>0.31508407146074163</v>
      </c>
      <c r="N417" t="s">
        <v>13</v>
      </c>
      <c r="O417" t="s">
        <v>127</v>
      </c>
    </row>
    <row r="418" spans="1:15" hidden="1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s="2">
        <f t="shared" si="26"/>
        <v>3900000000</v>
      </c>
      <c r="K418" s="2">
        <f t="shared" si="24"/>
        <v>8139000000</v>
      </c>
      <c r="L418" s="2">
        <f t="shared" si="27"/>
        <v>4239000000</v>
      </c>
      <c r="M418" s="15">
        <f t="shared" si="25"/>
        <v>0.90594390026714156</v>
      </c>
      <c r="N418" t="s">
        <v>47</v>
      </c>
      <c r="O418" t="s">
        <v>100</v>
      </c>
    </row>
    <row r="419" spans="1:15" hidden="1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s="2">
        <f t="shared" si="26"/>
        <v>4280000000</v>
      </c>
      <c r="K419" s="2">
        <f t="shared" si="24"/>
        <v>8672000000</v>
      </c>
      <c r="L419" s="2">
        <f t="shared" si="27"/>
        <v>4392000000</v>
      </c>
      <c r="M419" s="15">
        <f t="shared" si="25"/>
        <v>0.92550693703308429</v>
      </c>
      <c r="N419" t="s">
        <v>47</v>
      </c>
      <c r="O419" t="s">
        <v>100</v>
      </c>
    </row>
    <row r="420" spans="1:15" hidden="1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s="2">
        <f t="shared" si="26"/>
        <v>4783000000</v>
      </c>
      <c r="K420" s="2">
        <f t="shared" si="24"/>
        <v>8997000000</v>
      </c>
      <c r="L420" s="2">
        <f t="shared" si="27"/>
        <v>4214000000</v>
      </c>
      <c r="M420" s="15">
        <f t="shared" si="25"/>
        <v>0.93611486837998126</v>
      </c>
      <c r="N420" t="s">
        <v>47</v>
      </c>
      <c r="O420" t="s">
        <v>100</v>
      </c>
    </row>
    <row r="421" spans="1:15" hidden="1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s="2">
        <f t="shared" si="26"/>
        <v>5127000000</v>
      </c>
      <c r="K421" s="2">
        <f t="shared" si="24"/>
        <v>9379000000</v>
      </c>
      <c r="L421" s="2">
        <f t="shared" si="27"/>
        <v>4252000000</v>
      </c>
      <c r="M421" s="15">
        <f t="shared" si="25"/>
        <v>0.9377124575084983</v>
      </c>
      <c r="N421" t="s">
        <v>47</v>
      </c>
      <c r="O421" t="s">
        <v>100</v>
      </c>
    </row>
    <row r="422" spans="1:15" hidden="1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s="2">
        <f t="shared" si="26"/>
        <v>3430125000</v>
      </c>
      <c r="K422" s="2">
        <f t="shared" si="24"/>
        <v>5085401000</v>
      </c>
      <c r="L422" s="2">
        <f t="shared" si="27"/>
        <v>1655276000</v>
      </c>
      <c r="M422" s="15">
        <f t="shared" si="25"/>
        <v>0.3173986002358738</v>
      </c>
      <c r="N422" t="s">
        <v>19</v>
      </c>
      <c r="O422" t="s">
        <v>197</v>
      </c>
    </row>
    <row r="423" spans="1:15" hidden="1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s="2">
        <f t="shared" si="26"/>
        <v>3699557000</v>
      </c>
      <c r="K423" s="2">
        <f t="shared" si="24"/>
        <v>5435742000</v>
      </c>
      <c r="L423" s="2">
        <f t="shared" si="27"/>
        <v>1736185000</v>
      </c>
      <c r="M423" s="15">
        <f t="shared" si="25"/>
        <v>0.31053988458862397</v>
      </c>
      <c r="N423" t="s">
        <v>19</v>
      </c>
      <c r="O423" t="s">
        <v>197</v>
      </c>
    </row>
    <row r="424" spans="1:15" hidden="1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s="2">
        <f t="shared" si="26"/>
        <v>4033414000</v>
      </c>
      <c r="K424" s="2">
        <f t="shared" si="24"/>
        <v>5802507000</v>
      </c>
      <c r="L424" s="2">
        <f t="shared" si="27"/>
        <v>1769093000</v>
      </c>
      <c r="M424" s="15">
        <f t="shared" si="25"/>
        <v>0.30685528420820168</v>
      </c>
      <c r="N424" t="s">
        <v>19</v>
      </c>
      <c r="O424" t="s">
        <v>197</v>
      </c>
    </row>
    <row r="425" spans="1:15" hidden="1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s="2">
        <f t="shared" si="26"/>
        <v>4365797000</v>
      </c>
      <c r="K425" s="2">
        <f t="shared" si="24"/>
        <v>6306091000</v>
      </c>
      <c r="L425" s="2">
        <f t="shared" si="27"/>
        <v>1940294000</v>
      </c>
      <c r="M425" s="15">
        <f t="shared" si="25"/>
        <v>0.30959922453043076</v>
      </c>
      <c r="N425" t="s">
        <v>19</v>
      </c>
      <c r="O425" t="s">
        <v>197</v>
      </c>
    </row>
    <row r="426" spans="1:15" hidden="1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s="2">
        <f t="shared" si="26"/>
        <v>1817000000</v>
      </c>
      <c r="K426" s="2">
        <f t="shared" si="24"/>
        <v>3018000000</v>
      </c>
      <c r="L426" s="2">
        <f t="shared" si="27"/>
        <v>1201000000</v>
      </c>
      <c r="M426" s="15">
        <f t="shared" si="25"/>
        <v>0.40877691995123933</v>
      </c>
      <c r="N426" t="s">
        <v>25</v>
      </c>
      <c r="O426" t="s">
        <v>199</v>
      </c>
    </row>
    <row r="427" spans="1:15" hidden="1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s="2">
        <f t="shared" si="26"/>
        <v>1819000000</v>
      </c>
      <c r="K427" s="2">
        <f t="shared" si="24"/>
        <v>2820000000</v>
      </c>
      <c r="L427" s="2">
        <f t="shared" si="27"/>
        <v>1001000000</v>
      </c>
      <c r="M427" s="15">
        <f t="shared" si="25"/>
        <v>0.39462636439966414</v>
      </c>
      <c r="N427" t="s">
        <v>25</v>
      </c>
      <c r="O427" t="s">
        <v>199</v>
      </c>
    </row>
    <row r="428" spans="1:15" hidden="1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s="2">
        <f t="shared" si="26"/>
        <v>1815000000</v>
      </c>
      <c r="K428" s="2">
        <f t="shared" si="24"/>
        <v>2798000000</v>
      </c>
      <c r="L428" s="2">
        <f t="shared" si="27"/>
        <v>983000000</v>
      </c>
      <c r="M428" s="15">
        <f t="shared" si="25"/>
        <v>0.37632817753866848</v>
      </c>
      <c r="N428" t="s">
        <v>25</v>
      </c>
      <c r="O428" t="s">
        <v>199</v>
      </c>
    </row>
    <row r="429" spans="1:15" hidden="1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s="2">
        <f t="shared" si="26"/>
        <v>1437000000</v>
      </c>
      <c r="K429" s="2">
        <f t="shared" si="24"/>
        <v>2836000000</v>
      </c>
      <c r="L429" s="2">
        <f t="shared" si="27"/>
        <v>1399000000</v>
      </c>
      <c r="M429" s="15">
        <f t="shared" si="25"/>
        <v>0.37848658748164954</v>
      </c>
      <c r="N429" t="s">
        <v>25</v>
      </c>
      <c r="O429" t="s">
        <v>199</v>
      </c>
    </row>
    <row r="430" spans="1:15" hidden="1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s="2">
        <f t="shared" si="26"/>
        <v>649900000</v>
      </c>
      <c r="K430" s="2">
        <f t="shared" si="24"/>
        <v>1405800000</v>
      </c>
      <c r="L430" s="2">
        <f t="shared" si="27"/>
        <v>755900000</v>
      </c>
      <c r="M430" s="15">
        <f t="shared" si="25"/>
        <v>0.22459380441902449</v>
      </c>
      <c r="N430" t="s">
        <v>19</v>
      </c>
      <c r="O430" t="s">
        <v>201</v>
      </c>
    </row>
    <row r="431" spans="1:15" hidden="1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s="2">
        <f t="shared" si="26"/>
        <v>826900000</v>
      </c>
      <c r="K431" s="2">
        <f t="shared" si="24"/>
        <v>1756300000</v>
      </c>
      <c r="L431" s="2">
        <f t="shared" si="27"/>
        <v>929400000</v>
      </c>
      <c r="M431" s="15">
        <f t="shared" si="25"/>
        <v>0.21885630973594686</v>
      </c>
      <c r="N431" t="s">
        <v>19</v>
      </c>
      <c r="O431" t="s">
        <v>201</v>
      </c>
    </row>
    <row r="432" spans="1:15" hidden="1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s="2">
        <f t="shared" si="26"/>
        <v>1003000000</v>
      </c>
      <c r="K432" s="2">
        <f t="shared" si="24"/>
        <v>2288300000</v>
      </c>
      <c r="L432" s="2">
        <f t="shared" si="27"/>
        <v>1285300000</v>
      </c>
      <c r="M432" s="15">
        <f t="shared" si="25"/>
        <v>0.21140983000739097</v>
      </c>
      <c r="N432" t="s">
        <v>19</v>
      </c>
      <c r="O432" t="s">
        <v>201</v>
      </c>
    </row>
    <row r="433" spans="1:15" hidden="1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s="2">
        <f t="shared" si="26"/>
        <v>1100300000</v>
      </c>
      <c r="K433" s="2">
        <f t="shared" si="24"/>
        <v>2654800000</v>
      </c>
      <c r="L433" s="2">
        <f t="shared" si="27"/>
        <v>1554500000</v>
      </c>
      <c r="M433" s="15">
        <f t="shared" si="25"/>
        <v>0.2183690591738365</v>
      </c>
      <c r="N433" t="s">
        <v>19</v>
      </c>
      <c r="O433" t="s">
        <v>201</v>
      </c>
    </row>
    <row r="434" spans="1:15" hidden="1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s="2">
        <f t="shared" si="26"/>
        <v>6319100000</v>
      </c>
      <c r="K434" s="2">
        <f t="shared" si="24"/>
        <v>9414300000</v>
      </c>
      <c r="L434" s="2">
        <f t="shared" si="27"/>
        <v>3095200000</v>
      </c>
      <c r="M434" s="15">
        <f t="shared" si="25"/>
        <v>0.51555825721232829</v>
      </c>
      <c r="N434" t="s">
        <v>13</v>
      </c>
      <c r="O434" t="s">
        <v>164</v>
      </c>
    </row>
    <row r="435" spans="1:15" hidden="1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s="2">
        <f t="shared" si="26"/>
        <v>6221500000</v>
      </c>
      <c r="K435" s="2">
        <f t="shared" si="24"/>
        <v>9342000000</v>
      </c>
      <c r="L435" s="2">
        <f t="shared" si="27"/>
        <v>3120500000</v>
      </c>
      <c r="M435" s="15">
        <f t="shared" si="25"/>
        <v>0.51096367683817301</v>
      </c>
      <c r="N435" t="s">
        <v>13</v>
      </c>
      <c r="O435" t="s">
        <v>164</v>
      </c>
    </row>
    <row r="436" spans="1:15" hidden="1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s="2">
        <f t="shared" si="26"/>
        <v>6546000000</v>
      </c>
      <c r="K436" s="2">
        <f t="shared" si="24"/>
        <v>9892600000</v>
      </c>
      <c r="L436" s="2">
        <f t="shared" si="27"/>
        <v>3346600000</v>
      </c>
      <c r="M436" s="15">
        <f t="shared" si="25"/>
        <v>0.51647697608854548</v>
      </c>
      <c r="N436" t="s">
        <v>13</v>
      </c>
      <c r="O436" t="s">
        <v>164</v>
      </c>
    </row>
    <row r="437" spans="1:15" hidden="1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s="2">
        <f t="shared" si="26"/>
        <v>7293400000</v>
      </c>
      <c r="K437" s="2">
        <f t="shared" si="24"/>
        <v>10762500000</v>
      </c>
      <c r="L437" s="2">
        <f t="shared" si="27"/>
        <v>3469100000</v>
      </c>
      <c r="M437" s="15">
        <f t="shared" si="25"/>
        <v>0.52338898317860638</v>
      </c>
      <c r="N437" t="s">
        <v>13</v>
      </c>
      <c r="O437" t="s">
        <v>164</v>
      </c>
    </row>
    <row r="438" spans="1:15" hidden="1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s="2">
        <f t="shared" si="26"/>
        <v>10557000000</v>
      </c>
      <c r="K438" s="2">
        <f t="shared" si="24"/>
        <v>20007000000</v>
      </c>
      <c r="L438" s="2">
        <f t="shared" si="27"/>
        <v>9450000000</v>
      </c>
      <c r="M438" s="15">
        <f t="shared" si="25"/>
        <v>0.4441952887369286</v>
      </c>
      <c r="N438" t="s">
        <v>19</v>
      </c>
      <c r="O438" t="s">
        <v>204</v>
      </c>
    </row>
    <row r="439" spans="1:15" hidden="1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s="2">
        <f t="shared" si="26"/>
        <v>10853000000</v>
      </c>
      <c r="K439" s="2">
        <f t="shared" si="24"/>
        <v>22393000000</v>
      </c>
      <c r="L439" s="2">
        <f t="shared" si="27"/>
        <v>11540000000</v>
      </c>
      <c r="M439" s="15">
        <f t="shared" si="25"/>
        <v>0.45875074263003707</v>
      </c>
      <c r="N439" t="s">
        <v>19</v>
      </c>
      <c r="O439" t="s">
        <v>204</v>
      </c>
    </row>
    <row r="440" spans="1:15" hidden="1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s="2">
        <f t="shared" si="26"/>
        <v>10877000000</v>
      </c>
      <c r="K440" s="2">
        <f t="shared" si="24"/>
        <v>24101000000</v>
      </c>
      <c r="L440" s="2">
        <f t="shared" si="27"/>
        <v>13224000000</v>
      </c>
      <c r="M440" s="15">
        <f t="shared" si="25"/>
        <v>0.45937291527685126</v>
      </c>
      <c r="N440" t="s">
        <v>19</v>
      </c>
      <c r="O440" t="s">
        <v>204</v>
      </c>
    </row>
    <row r="441" spans="1:15" hidden="1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s="2">
        <f t="shared" si="26"/>
        <v>11281000000</v>
      </c>
      <c r="K441" s="2">
        <f t="shared" si="24"/>
        <v>25639000000</v>
      </c>
      <c r="L441" s="2">
        <f t="shared" si="27"/>
        <v>14358000000</v>
      </c>
      <c r="M441" s="15">
        <f t="shared" si="25"/>
        <v>0.4608678458441185</v>
      </c>
      <c r="N441" t="s">
        <v>19</v>
      </c>
      <c r="O441" t="s">
        <v>204</v>
      </c>
    </row>
    <row r="442" spans="1:15" hidden="1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s="2">
        <f t="shared" si="26"/>
        <v>1874000000</v>
      </c>
      <c r="K442" s="2">
        <f t="shared" si="24"/>
        <v>3846000000</v>
      </c>
      <c r="L442" s="2">
        <f t="shared" si="27"/>
        <v>1972000000</v>
      </c>
      <c r="M442" s="15">
        <f t="shared" si="25"/>
        <v>0.69485094850948514</v>
      </c>
      <c r="N442" t="s">
        <v>19</v>
      </c>
      <c r="O442" t="s">
        <v>148</v>
      </c>
    </row>
    <row r="443" spans="1:15" hidden="1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s="2">
        <f t="shared" si="26"/>
        <v>2021000000</v>
      </c>
      <c r="K443" s="2">
        <f t="shared" si="24"/>
        <v>4141000000</v>
      </c>
      <c r="L443" s="2">
        <f t="shared" si="27"/>
        <v>2120000000</v>
      </c>
      <c r="M443" s="15">
        <f t="shared" si="25"/>
        <v>0.66097366320830009</v>
      </c>
      <c r="N443" t="s">
        <v>19</v>
      </c>
      <c r="O443" t="s">
        <v>148</v>
      </c>
    </row>
    <row r="444" spans="1:15" hidden="1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s="2">
        <f t="shared" si="26"/>
        <v>1999000000</v>
      </c>
      <c r="K444" s="2">
        <f t="shared" si="24"/>
        <v>4051000000</v>
      </c>
      <c r="L444" s="2">
        <f t="shared" si="27"/>
        <v>2052000000</v>
      </c>
      <c r="M444" s="15">
        <f t="shared" si="25"/>
        <v>0.633562715045355</v>
      </c>
      <c r="N444" t="s">
        <v>19</v>
      </c>
      <c r="O444" t="s">
        <v>148</v>
      </c>
    </row>
    <row r="445" spans="1:15" hidden="1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s="2">
        <f t="shared" si="26"/>
        <v>2012000000</v>
      </c>
      <c r="K445" s="2">
        <f t="shared" si="24"/>
        <v>4065000000</v>
      </c>
      <c r="L445" s="2">
        <f t="shared" si="27"/>
        <v>2053000000</v>
      </c>
      <c r="M445" s="15">
        <f t="shared" si="25"/>
        <v>0.62567338771740799</v>
      </c>
      <c r="N445" t="s">
        <v>19</v>
      </c>
      <c r="O445" t="s">
        <v>148</v>
      </c>
    </row>
    <row r="446" spans="1:15" hidden="1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s="2">
        <f t="shared" si="26"/>
        <v>1874000000</v>
      </c>
      <c r="K446" s="2">
        <f t="shared" si="24"/>
        <v>3846000000</v>
      </c>
      <c r="L446" s="2">
        <f t="shared" si="27"/>
        <v>1972000000</v>
      </c>
      <c r="M446" s="15">
        <f t="shared" si="25"/>
        <v>0.69485094850948514</v>
      </c>
      <c r="N446" t="s">
        <v>19</v>
      </c>
      <c r="O446" t="s">
        <v>148</v>
      </c>
    </row>
    <row r="447" spans="1:15" hidden="1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s="2">
        <f t="shared" si="26"/>
        <v>2021000000</v>
      </c>
      <c r="K447" s="2">
        <f t="shared" si="24"/>
        <v>4141000000</v>
      </c>
      <c r="L447" s="2">
        <f t="shared" si="27"/>
        <v>2120000000</v>
      </c>
      <c r="M447" s="15">
        <f t="shared" si="25"/>
        <v>0.66097366320830009</v>
      </c>
      <c r="N447" t="s">
        <v>19</v>
      </c>
      <c r="O447" t="s">
        <v>148</v>
      </c>
    </row>
    <row r="448" spans="1:15" hidden="1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s="2">
        <f t="shared" si="26"/>
        <v>1999000000</v>
      </c>
      <c r="K448" s="2">
        <f t="shared" si="24"/>
        <v>4051000000</v>
      </c>
      <c r="L448" s="2">
        <f t="shared" si="27"/>
        <v>2052000000</v>
      </c>
      <c r="M448" s="15">
        <f t="shared" si="25"/>
        <v>0.633562715045355</v>
      </c>
      <c r="N448" t="s">
        <v>19</v>
      </c>
      <c r="O448" t="s">
        <v>148</v>
      </c>
    </row>
    <row r="449" spans="1:15" hidden="1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s="2">
        <f t="shared" si="26"/>
        <v>2012000000</v>
      </c>
      <c r="K449" s="2">
        <f t="shared" si="24"/>
        <v>4065000000</v>
      </c>
      <c r="L449" s="2">
        <f t="shared" si="27"/>
        <v>2053000000</v>
      </c>
      <c r="M449" s="15">
        <f t="shared" si="25"/>
        <v>0.62567338771740799</v>
      </c>
      <c r="N449" t="s">
        <v>19</v>
      </c>
      <c r="O449" t="s">
        <v>148</v>
      </c>
    </row>
    <row r="450" spans="1:15" hidden="1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s="2">
        <f t="shared" si="26"/>
        <v>1013000000</v>
      </c>
      <c r="K450" s="2">
        <f t="shared" ref="K450:K513" si="28">E450-F450</f>
        <v>2777000000</v>
      </c>
      <c r="L450" s="2">
        <f t="shared" si="27"/>
        <v>1764000000</v>
      </c>
      <c r="M450" s="15">
        <f t="shared" ref="M450:M513" si="29">(E450-F450)/E450</f>
        <v>0.18450601288950899</v>
      </c>
      <c r="N450" t="s">
        <v>19</v>
      </c>
      <c r="O450" t="s">
        <v>121</v>
      </c>
    </row>
    <row r="451" spans="1:15" hidden="1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s="2">
        <f t="shared" ref="J451:J514" si="30">SUM(G451:I451)</f>
        <v>1130000000</v>
      </c>
      <c r="K451" s="2">
        <f t="shared" si="28"/>
        <v>3028000000</v>
      </c>
      <c r="L451" s="2">
        <f t="shared" ref="L451:L514" si="31">K451-J451</f>
        <v>1898000000</v>
      </c>
      <c r="M451" s="15">
        <f t="shared" si="29"/>
        <v>0.19536744306084264</v>
      </c>
      <c r="N451" t="s">
        <v>19</v>
      </c>
      <c r="O451" t="s">
        <v>121</v>
      </c>
    </row>
    <row r="452" spans="1:15" hidden="1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s="2">
        <f t="shared" si="30"/>
        <v>1110000000</v>
      </c>
      <c r="K452" s="2">
        <f t="shared" si="28"/>
        <v>3010000000</v>
      </c>
      <c r="L452" s="2">
        <f t="shared" si="31"/>
        <v>1900000000</v>
      </c>
      <c r="M452" s="15">
        <f t="shared" si="29"/>
        <v>0.19848334981866139</v>
      </c>
      <c r="N452" t="s">
        <v>19</v>
      </c>
      <c r="O452" t="s">
        <v>121</v>
      </c>
    </row>
    <row r="453" spans="1:15" hidden="1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s="2">
        <f t="shared" si="30"/>
        <v>1279000000</v>
      </c>
      <c r="K453" s="2">
        <f t="shared" si="28"/>
        <v>3554000000</v>
      </c>
      <c r="L453" s="2">
        <f t="shared" si="31"/>
        <v>2275000000</v>
      </c>
      <c r="M453" s="15">
        <f t="shared" si="29"/>
        <v>0.21331252625892805</v>
      </c>
      <c r="N453" t="s">
        <v>19</v>
      </c>
      <c r="O453" t="s">
        <v>121</v>
      </c>
    </row>
    <row r="454" spans="1:15" hidden="1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s="2">
        <f t="shared" si="30"/>
        <v>451091000</v>
      </c>
      <c r="K454" s="2">
        <f t="shared" si="28"/>
        <v>817169000</v>
      </c>
      <c r="L454" s="2">
        <f t="shared" si="31"/>
        <v>366078000</v>
      </c>
      <c r="M454" s="15">
        <f t="shared" si="29"/>
        <v>0.6388789641199405</v>
      </c>
      <c r="N454" t="s">
        <v>52</v>
      </c>
      <c r="O454" t="s">
        <v>75</v>
      </c>
    </row>
    <row r="455" spans="1:15" hidden="1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s="2">
        <f t="shared" si="30"/>
        <v>544787000</v>
      </c>
      <c r="K455" s="2">
        <f t="shared" si="28"/>
        <v>926599000</v>
      </c>
      <c r="L455" s="2">
        <f t="shared" si="31"/>
        <v>381812000</v>
      </c>
      <c r="M455" s="15">
        <f t="shared" si="29"/>
        <v>0.62512624311945486</v>
      </c>
      <c r="N455" t="s">
        <v>52</v>
      </c>
      <c r="O455" t="s">
        <v>75</v>
      </c>
    </row>
    <row r="456" spans="1:15" hidden="1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s="2">
        <f t="shared" si="30"/>
        <v>627981000</v>
      </c>
      <c r="K456" s="2">
        <f t="shared" si="28"/>
        <v>1013117000</v>
      </c>
      <c r="L456" s="2">
        <f t="shared" si="31"/>
        <v>385136000</v>
      </c>
      <c r="M456" s="15">
        <f t="shared" si="29"/>
        <v>0.62675896013333021</v>
      </c>
      <c r="N456" t="s">
        <v>52</v>
      </c>
      <c r="O456" t="s">
        <v>75</v>
      </c>
    </row>
    <row r="457" spans="1:15" hidden="1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s="2">
        <f t="shared" si="30"/>
        <v>710143000</v>
      </c>
      <c r="K457" s="2">
        <f t="shared" si="28"/>
        <v>1112054000</v>
      </c>
      <c r="L457" s="2">
        <f t="shared" si="31"/>
        <v>401911000</v>
      </c>
      <c r="M457" s="15">
        <f t="shared" si="29"/>
        <v>0.630653488614762</v>
      </c>
      <c r="N457" t="s">
        <v>52</v>
      </c>
      <c r="O457" t="s">
        <v>75</v>
      </c>
    </row>
    <row r="458" spans="1:15" hidden="1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s="2">
        <f t="shared" si="30"/>
        <v>1732600000</v>
      </c>
      <c r="K458" s="2">
        <f t="shared" si="28"/>
        <v>2652700000</v>
      </c>
      <c r="L458" s="2">
        <f t="shared" si="31"/>
        <v>920100000</v>
      </c>
      <c r="M458" s="15">
        <f t="shared" si="29"/>
        <v>0.358739603759551</v>
      </c>
      <c r="N458" t="s">
        <v>19</v>
      </c>
      <c r="O458" t="s">
        <v>197</v>
      </c>
    </row>
    <row r="459" spans="1:15" hidden="1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s="2">
        <f t="shared" si="30"/>
        <v>1819500000</v>
      </c>
      <c r="K459" s="2">
        <f t="shared" si="28"/>
        <v>2789800000</v>
      </c>
      <c r="L459" s="2">
        <f t="shared" si="31"/>
        <v>970300000</v>
      </c>
      <c r="M459" s="15">
        <f t="shared" si="29"/>
        <v>0.35582822085889571</v>
      </c>
      <c r="N459" t="s">
        <v>19</v>
      </c>
      <c r="O459" t="s">
        <v>197</v>
      </c>
    </row>
    <row r="460" spans="1:15" hidden="1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s="2">
        <f t="shared" si="30"/>
        <v>1993800000</v>
      </c>
      <c r="K460" s="2">
        <f t="shared" si="28"/>
        <v>3034000000</v>
      </c>
      <c r="L460" s="2">
        <f t="shared" si="31"/>
        <v>1040200000</v>
      </c>
      <c r="M460" s="15">
        <f t="shared" si="29"/>
        <v>0.35270047197228616</v>
      </c>
      <c r="N460" t="s">
        <v>19</v>
      </c>
      <c r="O460" t="s">
        <v>197</v>
      </c>
    </row>
    <row r="461" spans="1:15" hidden="1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s="2">
        <f t="shared" si="30"/>
        <v>3607000000</v>
      </c>
      <c r="K461" s="2">
        <f t="shared" si="28"/>
        <v>4656700000</v>
      </c>
      <c r="L461" s="2">
        <f t="shared" si="31"/>
        <v>1049700000</v>
      </c>
      <c r="M461" s="15">
        <f t="shared" si="29"/>
        <v>0.30046327362824549</v>
      </c>
      <c r="N461" t="s">
        <v>19</v>
      </c>
      <c r="O461" t="s">
        <v>197</v>
      </c>
    </row>
    <row r="462" spans="1:15" hidden="1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s="2">
        <f t="shared" si="30"/>
        <v>1201500000</v>
      </c>
      <c r="K462" s="2" t="e">
        <f t="shared" si="28"/>
        <v>#VALUE!</v>
      </c>
      <c r="L462" s="2" t="e">
        <f t="shared" si="31"/>
        <v>#VALUE!</v>
      </c>
      <c r="M462" s="15" t="e">
        <f t="shared" si="29"/>
        <v>#VALUE!</v>
      </c>
      <c r="N462" t="s">
        <v>13</v>
      </c>
      <c r="O462" t="s">
        <v>211</v>
      </c>
    </row>
    <row r="463" spans="1:15" hidden="1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s="2">
        <f t="shared" si="30"/>
        <v>1118400000</v>
      </c>
      <c r="K463" s="2" t="e">
        <f t="shared" si="28"/>
        <v>#VALUE!</v>
      </c>
      <c r="L463" s="2" t="e">
        <f t="shared" si="31"/>
        <v>#VALUE!</v>
      </c>
      <c r="M463" s="15" t="e">
        <f t="shared" si="29"/>
        <v>#VALUE!</v>
      </c>
      <c r="N463" t="s">
        <v>13</v>
      </c>
      <c r="O463" t="s">
        <v>211</v>
      </c>
    </row>
    <row r="464" spans="1:15" hidden="1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s="2">
        <f t="shared" si="30"/>
        <v>1158200000</v>
      </c>
      <c r="K464" s="2" t="e">
        <f t="shared" si="28"/>
        <v>#VALUE!</v>
      </c>
      <c r="L464" s="2" t="e">
        <f t="shared" si="31"/>
        <v>#VALUE!</v>
      </c>
      <c r="M464" s="15" t="e">
        <f t="shared" si="29"/>
        <v>#VALUE!</v>
      </c>
      <c r="N464" t="s">
        <v>13</v>
      </c>
      <c r="O464" t="s">
        <v>211</v>
      </c>
    </row>
    <row r="465" spans="1:15" hidden="1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s="2">
        <f t="shared" si="30"/>
        <v>1267800000</v>
      </c>
      <c r="K465" s="2" t="e">
        <f t="shared" si="28"/>
        <v>#VALUE!</v>
      </c>
      <c r="L465" s="2" t="e">
        <f t="shared" si="31"/>
        <v>#VALUE!</v>
      </c>
      <c r="M465" s="15" t="e">
        <f t="shared" si="29"/>
        <v>#VALUE!</v>
      </c>
      <c r="N465" t="s">
        <v>13</v>
      </c>
      <c r="O465" t="s">
        <v>211</v>
      </c>
    </row>
    <row r="466" spans="1:15" hidden="1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s="2">
        <f t="shared" si="30"/>
        <v>1616921000</v>
      </c>
      <c r="K466" s="2">
        <f t="shared" si="28"/>
        <v>2778591000</v>
      </c>
      <c r="L466" s="2">
        <f t="shared" si="31"/>
        <v>1161670000</v>
      </c>
      <c r="M466" s="15">
        <f t="shared" si="29"/>
        <v>0.38833734725571817</v>
      </c>
      <c r="N466" t="s">
        <v>13</v>
      </c>
      <c r="O466" t="s">
        <v>157</v>
      </c>
    </row>
    <row r="467" spans="1:15" hidden="1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s="2">
        <f t="shared" si="30"/>
        <v>1758765000</v>
      </c>
      <c r="K467" s="2">
        <f t="shared" si="28"/>
        <v>2974249000</v>
      </c>
      <c r="L467" s="2">
        <f t="shared" si="31"/>
        <v>1215484000</v>
      </c>
      <c r="M467" s="15">
        <f t="shared" si="29"/>
        <v>0.38363902357982893</v>
      </c>
      <c r="N467" t="s">
        <v>13</v>
      </c>
      <c r="O467" t="s">
        <v>157</v>
      </c>
    </row>
    <row r="468" spans="1:15" hidden="1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s="2">
        <f t="shared" si="30"/>
        <v>1647382000</v>
      </c>
      <c r="K468" s="2">
        <f t="shared" si="28"/>
        <v>2568144000</v>
      </c>
      <c r="L468" s="2">
        <f t="shared" si="31"/>
        <v>920762000</v>
      </c>
      <c r="M468" s="15">
        <f t="shared" si="29"/>
        <v>0.3691818839036955</v>
      </c>
      <c r="N468" t="s">
        <v>13</v>
      </c>
      <c r="O468" t="s">
        <v>157</v>
      </c>
    </row>
    <row r="469" spans="1:15" hidden="1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s="2">
        <f t="shared" si="30"/>
        <v>1757523000</v>
      </c>
      <c r="K469" s="2">
        <f t="shared" si="28"/>
        <v>2471969000</v>
      </c>
      <c r="L469" s="2">
        <f t="shared" si="31"/>
        <v>714446000</v>
      </c>
      <c r="M469" s="15">
        <f t="shared" si="29"/>
        <v>0.36382757888843392</v>
      </c>
      <c r="N469" t="s">
        <v>13</v>
      </c>
      <c r="O469" t="s">
        <v>157</v>
      </c>
    </row>
    <row r="470" spans="1:15" hidden="1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s="2">
        <f t="shared" si="30"/>
        <v>2452000000</v>
      </c>
      <c r="K470" s="2">
        <f t="shared" si="28"/>
        <v>3498000000</v>
      </c>
      <c r="L470" s="2">
        <f t="shared" si="31"/>
        <v>1046000000</v>
      </c>
      <c r="M470" s="15">
        <f t="shared" si="29"/>
        <v>0.58329164582291149</v>
      </c>
      <c r="N470" t="s">
        <v>36</v>
      </c>
      <c r="O470" t="s">
        <v>214</v>
      </c>
    </row>
    <row r="471" spans="1:15" hidden="1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s="2">
        <f t="shared" si="30"/>
        <v>2450000000</v>
      </c>
      <c r="K471" s="2">
        <f t="shared" si="28"/>
        <v>3630000000</v>
      </c>
      <c r="L471" s="2">
        <f t="shared" si="31"/>
        <v>1180000000</v>
      </c>
      <c r="M471" s="15">
        <f t="shared" si="29"/>
        <v>0.59304035288351575</v>
      </c>
      <c r="N471" t="s">
        <v>36</v>
      </c>
      <c r="O471" t="s">
        <v>214</v>
      </c>
    </row>
    <row r="472" spans="1:15" hidden="1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s="2">
        <f t="shared" si="30"/>
        <v>2425000000</v>
      </c>
      <c r="K472" s="2">
        <f t="shared" si="28"/>
        <v>3723000000</v>
      </c>
      <c r="L472" s="2">
        <f t="shared" si="31"/>
        <v>1298000000</v>
      </c>
      <c r="M472" s="15">
        <f t="shared" si="29"/>
        <v>0.59264565425023874</v>
      </c>
      <c r="N472" t="s">
        <v>36</v>
      </c>
      <c r="O472" t="s">
        <v>214</v>
      </c>
    </row>
    <row r="473" spans="1:15" hidden="1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s="2">
        <f t="shared" si="30"/>
        <v>2425000000</v>
      </c>
      <c r="K473" s="2">
        <f t="shared" si="28"/>
        <v>3858000000</v>
      </c>
      <c r="L473" s="2">
        <f t="shared" si="31"/>
        <v>1433000000</v>
      </c>
      <c r="M473" s="15">
        <f t="shared" si="29"/>
        <v>0.59906832298136647</v>
      </c>
      <c r="N473" t="s">
        <v>36</v>
      </c>
      <c r="O473" t="s">
        <v>214</v>
      </c>
    </row>
    <row r="474" spans="1:15" hidden="1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s="2">
        <f t="shared" si="30"/>
        <v>903500000</v>
      </c>
      <c r="K474" s="2">
        <f t="shared" si="28"/>
        <v>1304400000</v>
      </c>
      <c r="L474" s="2">
        <f t="shared" si="31"/>
        <v>400900000</v>
      </c>
      <c r="M474" s="15">
        <f t="shared" si="29"/>
        <v>0.22030062489444352</v>
      </c>
      <c r="N474" t="s">
        <v>19</v>
      </c>
      <c r="O474" t="s">
        <v>155</v>
      </c>
    </row>
    <row r="475" spans="1:15" hidden="1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s="2">
        <f t="shared" si="30"/>
        <v>969800000</v>
      </c>
      <c r="K475" s="2">
        <f t="shared" si="28"/>
        <v>1295100000</v>
      </c>
      <c r="L475" s="2">
        <f t="shared" si="31"/>
        <v>325300000</v>
      </c>
      <c r="M475" s="15">
        <f t="shared" si="29"/>
        <v>0.20604238258877433</v>
      </c>
      <c r="N475" t="s">
        <v>19</v>
      </c>
      <c r="O475" t="s">
        <v>155</v>
      </c>
    </row>
    <row r="476" spans="1:15" hidden="1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s="2">
        <f t="shared" si="30"/>
        <v>992800000</v>
      </c>
      <c r="K476" s="2">
        <f t="shared" si="28"/>
        <v>1422500000</v>
      </c>
      <c r="L476" s="2">
        <f t="shared" si="31"/>
        <v>429700000</v>
      </c>
      <c r="M476" s="15">
        <f t="shared" si="29"/>
        <v>0.21030455351862803</v>
      </c>
      <c r="N476" t="s">
        <v>19</v>
      </c>
      <c r="O476" t="s">
        <v>155</v>
      </c>
    </row>
    <row r="477" spans="1:15" hidden="1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s="2">
        <f t="shared" si="30"/>
        <v>913100000</v>
      </c>
      <c r="K477" s="2">
        <f t="shared" si="28"/>
        <v>1541100000</v>
      </c>
      <c r="L477" s="2">
        <f t="shared" si="31"/>
        <v>628000000</v>
      </c>
      <c r="M477" s="15">
        <f t="shared" si="29"/>
        <v>0.22226869546405134</v>
      </c>
      <c r="N477" t="s">
        <v>19</v>
      </c>
      <c r="O477" t="s">
        <v>155</v>
      </c>
    </row>
    <row r="478" spans="1:15" hidden="1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s="2">
        <f t="shared" si="30"/>
        <v>3110000000</v>
      </c>
      <c r="K478" s="2">
        <f t="shared" si="28"/>
        <v>6677000000</v>
      </c>
      <c r="L478" s="2">
        <f t="shared" si="31"/>
        <v>3567000000</v>
      </c>
      <c r="M478" s="15">
        <f t="shared" si="29"/>
        <v>0.37276686020544886</v>
      </c>
      <c r="N478" t="s">
        <v>42</v>
      </c>
      <c r="O478" t="s">
        <v>45</v>
      </c>
    </row>
    <row r="479" spans="1:15" hidden="1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s="2">
        <f t="shared" si="30"/>
        <v>3942000000</v>
      </c>
      <c r="K479" s="2">
        <f t="shared" si="28"/>
        <v>9211000000</v>
      </c>
      <c r="L479" s="2">
        <f t="shared" si="31"/>
        <v>5269000000</v>
      </c>
      <c r="M479" s="15">
        <f t="shared" si="29"/>
        <v>0.40477236772719283</v>
      </c>
      <c r="N479" t="s">
        <v>42</v>
      </c>
      <c r="O479" t="s">
        <v>45</v>
      </c>
    </row>
    <row r="480" spans="1:15" hidden="1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s="2">
        <f t="shared" si="30"/>
        <v>4279000000</v>
      </c>
      <c r="K480" s="2">
        <f t="shared" si="28"/>
        <v>9602000000</v>
      </c>
      <c r="L480" s="2">
        <f t="shared" si="31"/>
        <v>5323000000</v>
      </c>
      <c r="M480" s="15">
        <f t="shared" si="29"/>
        <v>0.401337513061651</v>
      </c>
      <c r="N480" t="s">
        <v>42</v>
      </c>
      <c r="O480" t="s">
        <v>45</v>
      </c>
    </row>
    <row r="481" spans="1:15" hidden="1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s="2">
        <f t="shared" si="30"/>
        <v>4279000000</v>
      </c>
      <c r="K481" s="2">
        <f t="shared" si="28"/>
        <v>9731000000</v>
      </c>
      <c r="L481" s="2">
        <f t="shared" si="31"/>
        <v>5452000000</v>
      </c>
      <c r="M481" s="15">
        <f t="shared" si="29"/>
        <v>0.41480881538002473</v>
      </c>
      <c r="N481" t="s">
        <v>42</v>
      </c>
      <c r="O481" t="s">
        <v>45</v>
      </c>
    </row>
    <row r="482" spans="1:15" hidden="1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s="2">
        <f t="shared" si="30"/>
        <v>1231848000</v>
      </c>
      <c r="K482" s="2">
        <f t="shared" si="28"/>
        <v>2602731000</v>
      </c>
      <c r="L482" s="2">
        <f t="shared" si="31"/>
        <v>1370883000</v>
      </c>
      <c r="M482" s="15">
        <f t="shared" si="29"/>
        <v>0.3179381843767865</v>
      </c>
      <c r="N482" t="s">
        <v>25</v>
      </c>
      <c r="O482" t="s">
        <v>199</v>
      </c>
    </row>
    <row r="483" spans="1:15" hidden="1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s="2">
        <f t="shared" si="30"/>
        <v>2045245000</v>
      </c>
      <c r="K483" s="2">
        <f t="shared" si="28"/>
        <v>3565673000</v>
      </c>
      <c r="L483" s="2">
        <f t="shared" si="31"/>
        <v>1520428000</v>
      </c>
      <c r="M483" s="15">
        <f t="shared" si="29"/>
        <v>0.3030991027749797</v>
      </c>
      <c r="N483" t="s">
        <v>25</v>
      </c>
      <c r="O483" t="s">
        <v>199</v>
      </c>
    </row>
    <row r="484" spans="1:15" hidden="1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s="2">
        <f t="shared" si="30"/>
        <v>1869441000</v>
      </c>
      <c r="K484" s="2">
        <f t="shared" si="28"/>
        <v>3675801000</v>
      </c>
      <c r="L484" s="2">
        <f t="shared" si="31"/>
        <v>1806360000</v>
      </c>
      <c r="M484" s="15">
        <f t="shared" si="29"/>
        <v>0.2872817935232424</v>
      </c>
      <c r="N484" t="s">
        <v>25</v>
      </c>
      <c r="O484" t="s">
        <v>199</v>
      </c>
    </row>
    <row r="485" spans="1:15" hidden="1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s="2">
        <f t="shared" si="30"/>
        <v>2585159000</v>
      </c>
      <c r="K485" s="2">
        <f t="shared" si="28"/>
        <v>3957003000</v>
      </c>
      <c r="L485" s="2">
        <f t="shared" si="31"/>
        <v>1371844000</v>
      </c>
      <c r="M485" s="15">
        <f t="shared" si="29"/>
        <v>0.28711723988609067</v>
      </c>
      <c r="N485" t="s">
        <v>25</v>
      </c>
      <c r="O485" t="s">
        <v>199</v>
      </c>
    </row>
    <row r="486" spans="1:15" hidden="1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s="2">
        <f t="shared" si="30"/>
        <v>5523000000</v>
      </c>
      <c r="K486" s="2">
        <f t="shared" si="28"/>
        <v>8129000000</v>
      </c>
      <c r="L486" s="2">
        <f t="shared" si="31"/>
        <v>2606000000</v>
      </c>
      <c r="M486" s="15">
        <f t="shared" si="29"/>
        <v>0.7818601519669135</v>
      </c>
      <c r="N486" t="s">
        <v>83</v>
      </c>
      <c r="O486" t="s">
        <v>84</v>
      </c>
    </row>
    <row r="487" spans="1:15" hidden="1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s="2">
        <f t="shared" si="30"/>
        <v>11609000000</v>
      </c>
      <c r="K487" s="2">
        <f t="shared" si="28"/>
        <v>18306000000</v>
      </c>
      <c r="L487" s="2">
        <f t="shared" si="31"/>
        <v>6697000000</v>
      </c>
      <c r="M487" s="15">
        <f t="shared" si="29"/>
        <v>0.88700455470491324</v>
      </c>
      <c r="N487" t="s">
        <v>83</v>
      </c>
      <c r="O487" t="s">
        <v>84</v>
      </c>
    </row>
    <row r="488" spans="1:15" hidden="1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s="2">
        <f t="shared" si="30"/>
        <v>10870000000</v>
      </c>
      <c r="K488" s="2">
        <f t="shared" si="28"/>
        <v>11041000000</v>
      </c>
      <c r="L488" s="2">
        <f t="shared" si="31"/>
        <v>171000000</v>
      </c>
      <c r="M488" s="15">
        <f t="shared" si="29"/>
        <v>0.83993914035755035</v>
      </c>
      <c r="N488" t="s">
        <v>83</v>
      </c>
      <c r="O488" t="s">
        <v>84</v>
      </c>
    </row>
    <row r="489" spans="1:15" hidden="1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s="2">
        <f t="shared" si="30"/>
        <v>8268000000</v>
      </c>
      <c r="K489" s="2">
        <f t="shared" si="28"/>
        <v>10615000000</v>
      </c>
      <c r="L489" s="2">
        <f t="shared" si="31"/>
        <v>2347000000</v>
      </c>
      <c r="M489" s="15">
        <f t="shared" si="29"/>
        <v>0.87029597441993933</v>
      </c>
      <c r="N489" t="s">
        <v>83</v>
      </c>
      <c r="O489" t="s">
        <v>84</v>
      </c>
    </row>
    <row r="490" spans="1:15" hidden="1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f t="shared" si="30"/>
        <v>2261000000</v>
      </c>
      <c r="K490" s="2">
        <f t="shared" si="28"/>
        <v>2409000000</v>
      </c>
      <c r="L490" s="2">
        <f t="shared" si="31"/>
        <v>148000000</v>
      </c>
      <c r="M490" s="15">
        <f t="shared" si="29"/>
        <v>0.63444824861732951</v>
      </c>
      <c r="N490" t="s">
        <v>22</v>
      </c>
      <c r="O490" t="s">
        <v>93</v>
      </c>
    </row>
    <row r="491" spans="1:15" hidden="1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f t="shared" si="30"/>
        <v>2196000000</v>
      </c>
      <c r="K491" s="2">
        <f t="shared" si="28"/>
        <v>2228000000</v>
      </c>
      <c r="L491" s="2">
        <f t="shared" si="31"/>
        <v>32000000</v>
      </c>
      <c r="M491" s="15">
        <f t="shared" si="29"/>
        <v>0.6232167832167832</v>
      </c>
      <c r="N491" t="s">
        <v>22</v>
      </c>
      <c r="O491" t="s">
        <v>93</v>
      </c>
    </row>
    <row r="492" spans="1:15" hidden="1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f t="shared" si="30"/>
        <v>2138000000</v>
      </c>
      <c r="K492" s="2">
        <f t="shared" si="28"/>
        <v>3086000000</v>
      </c>
      <c r="L492" s="2">
        <f t="shared" si="31"/>
        <v>948000000</v>
      </c>
      <c r="M492" s="15">
        <f t="shared" si="29"/>
        <v>0.68349944629014392</v>
      </c>
      <c r="N492" t="s">
        <v>22</v>
      </c>
      <c r="O492" t="s">
        <v>93</v>
      </c>
    </row>
    <row r="493" spans="1:15" hidden="1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f t="shared" si="30"/>
        <v>2144000000</v>
      </c>
      <c r="K493" s="2">
        <f t="shared" si="28"/>
        <v>3042000000</v>
      </c>
      <c r="L493" s="2">
        <f t="shared" si="31"/>
        <v>898000000</v>
      </c>
      <c r="M493" s="15">
        <f t="shared" si="29"/>
        <v>0.69199272065514106</v>
      </c>
      <c r="N493" t="s">
        <v>22</v>
      </c>
      <c r="O493" t="s">
        <v>93</v>
      </c>
    </row>
    <row r="494" spans="1:15" hidden="1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f t="shared" si="30"/>
        <v>4311000000</v>
      </c>
      <c r="K494" s="2">
        <f t="shared" si="28"/>
        <v>6765000000</v>
      </c>
      <c r="L494" s="2">
        <f t="shared" si="31"/>
        <v>2454000000</v>
      </c>
      <c r="M494" s="15">
        <f t="shared" si="29"/>
        <v>0.81930483226353401</v>
      </c>
      <c r="N494" t="s">
        <v>22</v>
      </c>
      <c r="O494" t="s">
        <v>57</v>
      </c>
    </row>
    <row r="495" spans="1:15" hidden="1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f t="shared" si="30"/>
        <v>4651000000</v>
      </c>
      <c r="K495" s="2">
        <f t="shared" si="28"/>
        <v>7127000000</v>
      </c>
      <c r="L495" s="2">
        <f t="shared" si="31"/>
        <v>2476000000</v>
      </c>
      <c r="M495" s="15">
        <f t="shared" si="29"/>
        <v>0.81080773606370871</v>
      </c>
      <c r="N495" t="s">
        <v>22</v>
      </c>
      <c r="O495" t="s">
        <v>57</v>
      </c>
    </row>
    <row r="496" spans="1:15" hidden="1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f t="shared" si="30"/>
        <v>4624000000</v>
      </c>
      <c r="K496" s="2">
        <f t="shared" si="28"/>
        <v>6821000000</v>
      </c>
      <c r="L496" s="2">
        <f t="shared" si="31"/>
        <v>2197000000</v>
      </c>
      <c r="M496" s="15">
        <f t="shared" si="29"/>
        <v>0.79387802607076352</v>
      </c>
      <c r="N496" t="s">
        <v>22</v>
      </c>
      <c r="O496" t="s">
        <v>57</v>
      </c>
    </row>
    <row r="497" spans="1:15" hidden="1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f t="shared" si="30"/>
        <v>4647000000</v>
      </c>
      <c r="K497" s="2">
        <f t="shared" si="28"/>
        <v>6972000000</v>
      </c>
      <c r="L497" s="2">
        <f t="shared" si="31"/>
        <v>2325000000</v>
      </c>
      <c r="M497" s="15">
        <f t="shared" si="29"/>
        <v>0.77647844971600399</v>
      </c>
      <c r="N497" t="s">
        <v>22</v>
      </c>
      <c r="O497" t="s">
        <v>57</v>
      </c>
    </row>
    <row r="498" spans="1:15" hidden="1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s="2">
        <f t="shared" si="30"/>
        <v>4018300000</v>
      </c>
      <c r="K498" s="2">
        <f t="shared" si="28"/>
        <v>5453300000</v>
      </c>
      <c r="L498" s="2">
        <f t="shared" si="31"/>
        <v>1435000000</v>
      </c>
      <c r="M498" s="15">
        <f t="shared" si="29"/>
        <v>0.4606333465667683</v>
      </c>
      <c r="N498" t="s">
        <v>59</v>
      </c>
      <c r="O498" t="s">
        <v>60</v>
      </c>
    </row>
    <row r="499" spans="1:15" hidden="1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s="2">
        <f t="shared" si="30"/>
        <v>4360300000</v>
      </c>
      <c r="K499" s="2">
        <f t="shared" si="28"/>
        <v>6092200000</v>
      </c>
      <c r="L499" s="2">
        <f t="shared" si="31"/>
        <v>1731900000</v>
      </c>
      <c r="M499" s="15">
        <f t="shared" si="29"/>
        <v>0.45967072600238429</v>
      </c>
      <c r="N499" t="s">
        <v>59</v>
      </c>
      <c r="O499" t="s">
        <v>60</v>
      </c>
    </row>
    <row r="500" spans="1:15" hidden="1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s="2">
        <f t="shared" si="30"/>
        <v>4577600000</v>
      </c>
      <c r="K500" s="2">
        <f t="shared" si="28"/>
        <v>6601400000</v>
      </c>
      <c r="L500" s="2">
        <f t="shared" si="31"/>
        <v>2023800000</v>
      </c>
      <c r="M500" s="15">
        <f t="shared" si="29"/>
        <v>0.46226672735548474</v>
      </c>
      <c r="N500" t="s">
        <v>59</v>
      </c>
      <c r="O500" t="s">
        <v>60</v>
      </c>
    </row>
    <row r="501" spans="1:15" hidden="1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s="2">
        <f t="shared" si="30"/>
        <v>4345500000</v>
      </c>
      <c r="K501" s="2">
        <f t="shared" si="28"/>
        <v>6321600000</v>
      </c>
      <c r="L501" s="2">
        <f t="shared" si="31"/>
        <v>1976100000</v>
      </c>
      <c r="M501" s="15">
        <f t="shared" si="29"/>
        <v>0.46670751784778258</v>
      </c>
      <c r="N501" t="s">
        <v>59</v>
      </c>
      <c r="O501" t="s">
        <v>60</v>
      </c>
    </row>
    <row r="502" spans="1:15" hidden="1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s="2">
        <f t="shared" si="30"/>
        <v>2919000000</v>
      </c>
      <c r="K502" s="2">
        <f t="shared" si="28"/>
        <v>5163000000</v>
      </c>
      <c r="L502" s="2">
        <f t="shared" si="31"/>
        <v>2244000000</v>
      </c>
      <c r="M502" s="15">
        <f t="shared" si="29"/>
        <v>0.41792132102962604</v>
      </c>
      <c r="N502" t="s">
        <v>42</v>
      </c>
      <c r="O502" t="s">
        <v>45</v>
      </c>
    </row>
    <row r="503" spans="1:15" hidden="1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s="2">
        <f t="shared" si="30"/>
        <v>2948000000</v>
      </c>
      <c r="K503" s="2">
        <f t="shared" si="28"/>
        <v>5112000000</v>
      </c>
      <c r="L503" s="2">
        <f t="shared" si="31"/>
        <v>2164000000</v>
      </c>
      <c r="M503" s="15">
        <f t="shared" si="29"/>
        <v>0.39569626132053565</v>
      </c>
      <c r="N503" t="s">
        <v>42</v>
      </c>
      <c r="O503" t="s">
        <v>45</v>
      </c>
    </row>
    <row r="504" spans="1:15" hidden="1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s="2">
        <f t="shared" si="30"/>
        <v>3067000000</v>
      </c>
      <c r="K504" s="2">
        <f t="shared" si="28"/>
        <v>5494000000</v>
      </c>
      <c r="L504" s="2">
        <f t="shared" si="31"/>
        <v>2427000000</v>
      </c>
      <c r="M504" s="15">
        <f t="shared" si="29"/>
        <v>0.43762944081567628</v>
      </c>
      <c r="N504" t="s">
        <v>42</v>
      </c>
      <c r="O504" t="s">
        <v>45</v>
      </c>
    </row>
    <row r="505" spans="1:15" hidden="1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s="2">
        <f t="shared" si="30"/>
        <v>3247000000</v>
      </c>
      <c r="K505" s="2">
        <f t="shared" si="28"/>
        <v>5718000000</v>
      </c>
      <c r="L505" s="2">
        <f t="shared" si="31"/>
        <v>2471000000</v>
      </c>
      <c r="M505" s="15">
        <f t="shared" si="29"/>
        <v>0.47354037267080745</v>
      </c>
      <c r="N505" t="s">
        <v>42</v>
      </c>
      <c r="O505" t="s">
        <v>45</v>
      </c>
    </row>
    <row r="506" spans="1:15" hidden="1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s="2">
        <f t="shared" si="30"/>
        <v>833500000</v>
      </c>
      <c r="K506" s="2">
        <f t="shared" si="28"/>
        <v>1313500000</v>
      </c>
      <c r="L506" s="2">
        <f t="shared" si="31"/>
        <v>480000000</v>
      </c>
      <c r="M506" s="15">
        <f t="shared" si="29"/>
        <v>0.63362276893391223</v>
      </c>
      <c r="N506" t="s">
        <v>13</v>
      </c>
      <c r="O506" t="s">
        <v>211</v>
      </c>
    </row>
    <row r="507" spans="1:15" hidden="1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s="2">
        <f t="shared" si="30"/>
        <v>905400000</v>
      </c>
      <c r="K507" s="2">
        <f t="shared" si="28"/>
        <v>1516600000</v>
      </c>
      <c r="L507" s="2">
        <f t="shared" si="31"/>
        <v>611200000</v>
      </c>
      <c r="M507" s="15">
        <f t="shared" si="29"/>
        <v>0.6582750987456053</v>
      </c>
      <c r="N507" t="s">
        <v>13</v>
      </c>
      <c r="O507" t="s">
        <v>211</v>
      </c>
    </row>
    <row r="508" spans="1:15" hidden="1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s="2">
        <f t="shared" si="30"/>
        <v>953500000</v>
      </c>
      <c r="K508" s="2">
        <f t="shared" si="28"/>
        <v>1591700000</v>
      </c>
      <c r="L508" s="2">
        <f t="shared" si="31"/>
        <v>638200000</v>
      </c>
      <c r="M508" s="15">
        <f t="shared" si="29"/>
        <v>0.65329995074700375</v>
      </c>
      <c r="N508" t="s">
        <v>13</v>
      </c>
      <c r="O508" t="s">
        <v>211</v>
      </c>
    </row>
    <row r="509" spans="1:15" hidden="1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s="2">
        <f t="shared" si="30"/>
        <v>1082300000</v>
      </c>
      <c r="K509" s="2">
        <f t="shared" si="28"/>
        <v>1776200000</v>
      </c>
      <c r="L509" s="2">
        <f t="shared" si="31"/>
        <v>693900000</v>
      </c>
      <c r="M509" s="15">
        <f t="shared" si="29"/>
        <v>0.66684186814837065</v>
      </c>
      <c r="N509" t="s">
        <v>13</v>
      </c>
      <c r="O509" t="s">
        <v>211</v>
      </c>
    </row>
    <row r="510" spans="1:15" hidden="1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s="2">
        <f t="shared" si="30"/>
        <v>1858000000</v>
      </c>
      <c r="K510" s="2">
        <f t="shared" si="28"/>
        <v>4115000000</v>
      </c>
      <c r="L510" s="2">
        <f t="shared" si="31"/>
        <v>2257000000</v>
      </c>
      <c r="M510" s="15">
        <f t="shared" si="29"/>
        <v>0.34690608666329453</v>
      </c>
      <c r="N510" t="s">
        <v>42</v>
      </c>
      <c r="O510" t="s">
        <v>45</v>
      </c>
    </row>
    <row r="511" spans="1:15" hidden="1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s="2">
        <f t="shared" si="30"/>
        <v>1931000000</v>
      </c>
      <c r="K511" s="2">
        <f t="shared" si="28"/>
        <v>4217000000</v>
      </c>
      <c r="L511" s="2">
        <f t="shared" si="31"/>
        <v>2286000000</v>
      </c>
      <c r="M511" s="15">
        <f t="shared" si="29"/>
        <v>0.3351879818774342</v>
      </c>
      <c r="N511" t="s">
        <v>42</v>
      </c>
      <c r="O511" t="s">
        <v>45</v>
      </c>
    </row>
    <row r="512" spans="1:15" hidden="1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s="2">
        <f t="shared" si="30"/>
        <v>2042000000</v>
      </c>
      <c r="K512" s="2">
        <f t="shared" si="28"/>
        <v>4671000000</v>
      </c>
      <c r="L512" s="2">
        <f t="shared" si="31"/>
        <v>2629000000</v>
      </c>
      <c r="M512" s="15">
        <f t="shared" si="29"/>
        <v>0.34824424066204429</v>
      </c>
      <c r="N512" t="s">
        <v>42</v>
      </c>
      <c r="O512" t="s">
        <v>45</v>
      </c>
    </row>
    <row r="513" spans="1:15" hidden="1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s="2">
        <f t="shared" si="30"/>
        <v>2255000000</v>
      </c>
      <c r="K513" s="2">
        <f t="shared" si="28"/>
        <v>4268000000</v>
      </c>
      <c r="L513" s="2">
        <f t="shared" si="31"/>
        <v>2013000000</v>
      </c>
      <c r="M513" s="15">
        <f t="shared" si="29"/>
        <v>0.37035751475182227</v>
      </c>
      <c r="N513" t="s">
        <v>42</v>
      </c>
      <c r="O513" t="s">
        <v>45</v>
      </c>
    </row>
    <row r="514" spans="1:15" hidden="1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s="2">
        <f t="shared" si="30"/>
        <v>6597000000</v>
      </c>
      <c r="K514" s="2">
        <f t="shared" ref="K514:K577" si="32">E514-F514</f>
        <v>8155800000</v>
      </c>
      <c r="L514" s="2">
        <f t="shared" si="31"/>
        <v>1558800000</v>
      </c>
      <c r="M514" s="15">
        <f t="shared" ref="M514:M577" si="33">(E514-F514)/E514</f>
        <v>0.80102536904446209</v>
      </c>
      <c r="N514" t="s">
        <v>36</v>
      </c>
      <c r="O514" t="s">
        <v>170</v>
      </c>
    </row>
    <row r="515" spans="1:15" hidden="1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s="2">
        <f t="shared" ref="J515:J578" si="34">SUM(G515:I515)</f>
        <v>6985900000</v>
      </c>
      <c r="K515" s="2">
        <f t="shared" si="32"/>
        <v>8810600000</v>
      </c>
      <c r="L515" s="2">
        <f t="shared" ref="L515:L578" si="35">K515-J515</f>
        <v>1824700000</v>
      </c>
      <c r="M515" s="15">
        <f t="shared" si="33"/>
        <v>0.80324192254394278</v>
      </c>
      <c r="N515" t="s">
        <v>36</v>
      </c>
      <c r="O515" t="s">
        <v>170</v>
      </c>
    </row>
    <row r="516" spans="1:15" hidden="1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s="2">
        <f t="shared" si="34"/>
        <v>7073500000</v>
      </c>
      <c r="K516" s="2">
        <f t="shared" si="32"/>
        <v>8679800000</v>
      </c>
      <c r="L516" s="2">
        <f t="shared" si="35"/>
        <v>1606300000</v>
      </c>
      <c r="M516" s="15">
        <f t="shared" si="33"/>
        <v>0.80514637675781975</v>
      </c>
      <c r="N516" t="s">
        <v>36</v>
      </c>
      <c r="O516" t="s">
        <v>170</v>
      </c>
    </row>
    <row r="517" spans="1:15" hidden="1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s="2">
        <f t="shared" si="34"/>
        <v>7337800000</v>
      </c>
      <c r="K517" s="2">
        <f t="shared" si="32"/>
        <v>9081200000</v>
      </c>
      <c r="L517" s="2">
        <f t="shared" si="35"/>
        <v>1743400000</v>
      </c>
      <c r="M517" s="15">
        <f t="shared" si="33"/>
        <v>0.80633618355042935</v>
      </c>
      <c r="N517" t="s">
        <v>36</v>
      </c>
      <c r="O517" t="s">
        <v>170</v>
      </c>
    </row>
    <row r="518" spans="1:15" hidden="1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s="2">
        <f t="shared" si="34"/>
        <v>842000000</v>
      </c>
      <c r="K518" s="2">
        <f t="shared" si="32"/>
        <v>1762000000</v>
      </c>
      <c r="L518" s="2">
        <f t="shared" si="35"/>
        <v>920000000</v>
      </c>
      <c r="M518" s="15">
        <f t="shared" si="33"/>
        <v>0.21747716613181931</v>
      </c>
      <c r="N518" t="s">
        <v>59</v>
      </c>
      <c r="O518" t="s">
        <v>193</v>
      </c>
    </row>
    <row r="519" spans="1:15" hidden="1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s="2">
        <f t="shared" si="34"/>
        <v>838000000</v>
      </c>
      <c r="K519" s="2">
        <f t="shared" si="32"/>
        <v>2776000000</v>
      </c>
      <c r="L519" s="2">
        <f t="shared" si="35"/>
        <v>1938000000</v>
      </c>
      <c r="M519" s="15">
        <f t="shared" si="33"/>
        <v>0.29689839572192511</v>
      </c>
      <c r="N519" t="s">
        <v>59</v>
      </c>
      <c r="O519" t="s">
        <v>193</v>
      </c>
    </row>
    <row r="520" spans="1:15" hidden="1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s="2">
        <f t="shared" si="34"/>
        <v>982000000</v>
      </c>
      <c r="K520" s="2">
        <f t="shared" si="32"/>
        <v>2221000000</v>
      </c>
      <c r="L520" s="2">
        <f t="shared" si="35"/>
        <v>1239000000</v>
      </c>
      <c r="M520" s="15">
        <f t="shared" si="33"/>
        <v>0.23312690248766663</v>
      </c>
      <c r="N520" t="s">
        <v>59</v>
      </c>
      <c r="O520" t="s">
        <v>193</v>
      </c>
    </row>
    <row r="521" spans="1:15" hidden="1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s="2">
        <f t="shared" si="34"/>
        <v>1013000000</v>
      </c>
      <c r="K521" s="2">
        <f t="shared" si="32"/>
        <v>2580000000</v>
      </c>
      <c r="L521" s="2">
        <f t="shared" si="35"/>
        <v>1567000000</v>
      </c>
      <c r="M521" s="15">
        <f t="shared" si="33"/>
        <v>0.26741293532338306</v>
      </c>
      <c r="N521" t="s">
        <v>59</v>
      </c>
      <c r="O521" t="s">
        <v>193</v>
      </c>
    </row>
    <row r="522" spans="1:15" hidden="1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s="2">
        <f t="shared" si="34"/>
        <v>6010000000</v>
      </c>
      <c r="K522" s="2">
        <f t="shared" si="32"/>
        <v>9952000000</v>
      </c>
      <c r="L522" s="2">
        <f t="shared" si="35"/>
        <v>3942000000</v>
      </c>
      <c r="M522" s="15">
        <f t="shared" si="33"/>
        <v>0.40342129798532572</v>
      </c>
      <c r="N522" t="s">
        <v>13</v>
      </c>
      <c r="O522" t="s">
        <v>164</v>
      </c>
    </row>
    <row r="523" spans="1:15" hidden="1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s="2">
        <f t="shared" si="34"/>
        <v>4375000000</v>
      </c>
      <c r="K523" s="2">
        <f t="shared" si="32"/>
        <v>7762000000</v>
      </c>
      <c r="L523" s="2">
        <f t="shared" si="35"/>
        <v>3387000000</v>
      </c>
      <c r="M523" s="15">
        <f t="shared" si="33"/>
        <v>0.43771499464275643</v>
      </c>
      <c r="N523" t="s">
        <v>13</v>
      </c>
      <c r="O523" t="s">
        <v>164</v>
      </c>
    </row>
    <row r="524" spans="1:15" hidden="1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s="2">
        <f t="shared" si="34"/>
        <v>4065000000</v>
      </c>
      <c r="K524" s="2">
        <f t="shared" si="32"/>
        <v>7008000000</v>
      </c>
      <c r="L524" s="2">
        <f t="shared" si="35"/>
        <v>2943000000</v>
      </c>
      <c r="M524" s="15">
        <f t="shared" si="33"/>
        <v>0.43128807926641638</v>
      </c>
      <c r="N524" t="s">
        <v>13</v>
      </c>
      <c r="O524" t="s">
        <v>164</v>
      </c>
    </row>
    <row r="525" spans="1:15" hidden="1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s="2">
        <f t="shared" si="34"/>
        <v>3758000000</v>
      </c>
      <c r="K525" s="2">
        <f t="shared" si="32"/>
        <v>6262000000</v>
      </c>
      <c r="L525" s="2">
        <f t="shared" si="35"/>
        <v>2504000000</v>
      </c>
      <c r="M525" s="15">
        <f t="shared" si="33"/>
        <v>0.43120782261396501</v>
      </c>
      <c r="N525" t="s">
        <v>13</v>
      </c>
      <c r="O525" t="s">
        <v>164</v>
      </c>
    </row>
    <row r="526" spans="1:15" hidden="1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s="2">
        <f t="shared" si="34"/>
        <v>7032137000</v>
      </c>
      <c r="K526" s="2">
        <f t="shared" si="32"/>
        <v>9983208000</v>
      </c>
      <c r="L526" s="2">
        <f t="shared" si="35"/>
        <v>2951071000</v>
      </c>
      <c r="M526" s="15">
        <f t="shared" si="33"/>
        <v>0.85453385691379924</v>
      </c>
      <c r="N526" t="s">
        <v>83</v>
      </c>
      <c r="O526" t="s">
        <v>84</v>
      </c>
    </row>
    <row r="527" spans="1:15" hidden="1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s="2">
        <f t="shared" si="34"/>
        <v>8222072000</v>
      </c>
      <c r="K527" s="2">
        <f t="shared" si="32"/>
        <v>12420225000</v>
      </c>
      <c r="L527" s="2">
        <f t="shared" si="35"/>
        <v>4198153000</v>
      </c>
      <c r="M527" s="15">
        <f t="shared" si="33"/>
        <v>0.85732890420303054</v>
      </c>
      <c r="N527" t="s">
        <v>83</v>
      </c>
      <c r="O527" t="s">
        <v>84</v>
      </c>
    </row>
    <row r="528" spans="1:15" hidden="1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s="2">
        <f t="shared" si="34"/>
        <v>9282675000</v>
      </c>
      <c r="K528" s="2">
        <f t="shared" si="32"/>
        <v>15500951000</v>
      </c>
      <c r="L528" s="2">
        <f t="shared" si="35"/>
        <v>6218276000</v>
      </c>
      <c r="M528" s="15">
        <f t="shared" si="33"/>
        <v>0.85947650557183841</v>
      </c>
      <c r="N528" t="s">
        <v>83</v>
      </c>
      <c r="O528" t="s">
        <v>84</v>
      </c>
    </row>
    <row r="529" spans="1:15" hidden="1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s="2">
        <f t="shared" si="34"/>
        <v>6487964000</v>
      </c>
      <c r="K529" s="2">
        <f t="shared" si="32"/>
        <v>6579671000</v>
      </c>
      <c r="L529" s="2">
        <f t="shared" si="35"/>
        <v>91707000</v>
      </c>
      <c r="M529" s="15">
        <f t="shared" si="33"/>
        <v>0.75132458982249128</v>
      </c>
      <c r="N529" t="s">
        <v>83</v>
      </c>
      <c r="O529" t="s">
        <v>84</v>
      </c>
    </row>
    <row r="530" spans="1:15" hidden="1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s="2">
        <f t="shared" si="34"/>
        <v>531180000</v>
      </c>
      <c r="K530" s="2">
        <f t="shared" si="32"/>
        <v>942759000</v>
      </c>
      <c r="L530" s="2">
        <f t="shared" si="35"/>
        <v>411579000</v>
      </c>
      <c r="M530" s="15">
        <f t="shared" si="33"/>
        <v>0.49950778223311093</v>
      </c>
      <c r="N530" t="s">
        <v>52</v>
      </c>
      <c r="O530" t="s">
        <v>53</v>
      </c>
    </row>
    <row r="531" spans="1:15" hidden="1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s="2">
        <f t="shared" si="34"/>
        <v>621413000</v>
      </c>
      <c r="K531" s="2">
        <f t="shared" si="32"/>
        <v>1088363000</v>
      </c>
      <c r="L531" s="2">
        <f t="shared" si="35"/>
        <v>466950000</v>
      </c>
      <c r="M531" s="15">
        <f t="shared" si="33"/>
        <v>0.505564933671379</v>
      </c>
      <c r="N531" t="s">
        <v>52</v>
      </c>
      <c r="O531" t="s">
        <v>53</v>
      </c>
    </row>
    <row r="532" spans="1:15" hidden="1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s="2">
        <f t="shared" si="34"/>
        <v>734119000</v>
      </c>
      <c r="K532" s="2">
        <f t="shared" si="32"/>
        <v>1245891000</v>
      </c>
      <c r="L532" s="2">
        <f t="shared" si="35"/>
        <v>511772000</v>
      </c>
      <c r="M532" s="15">
        <f t="shared" si="33"/>
        <v>0.50982209498742925</v>
      </c>
      <c r="N532" t="s">
        <v>52</v>
      </c>
      <c r="O532" t="s">
        <v>53</v>
      </c>
    </row>
    <row r="533" spans="1:15" hidden="1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s="2">
        <f t="shared" si="34"/>
        <v>825296000</v>
      </c>
      <c r="K533" s="2">
        <f t="shared" si="32"/>
        <v>1434361000</v>
      </c>
      <c r="L533" s="2">
        <f t="shared" si="35"/>
        <v>609065000</v>
      </c>
      <c r="M533" s="15">
        <f t="shared" si="33"/>
        <v>0.52620358953683355</v>
      </c>
      <c r="N533" t="s">
        <v>52</v>
      </c>
      <c r="O533" t="s">
        <v>53</v>
      </c>
    </row>
    <row r="534" spans="1:15" hidden="1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s="2">
        <f t="shared" si="34"/>
        <v>607902000</v>
      </c>
      <c r="K534" s="2">
        <f t="shared" si="32"/>
        <v>1121995000</v>
      </c>
      <c r="L534" s="2">
        <f t="shared" si="35"/>
        <v>514093000</v>
      </c>
      <c r="M534" s="15">
        <f t="shared" si="33"/>
        <v>0.64205648977798024</v>
      </c>
      <c r="N534" t="s">
        <v>52</v>
      </c>
      <c r="O534" t="s">
        <v>53</v>
      </c>
    </row>
    <row r="535" spans="1:15" hidden="1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s="2">
        <f t="shared" si="34"/>
        <v>1041152000</v>
      </c>
      <c r="K535" s="2">
        <f t="shared" si="32"/>
        <v>1553474000</v>
      </c>
      <c r="L535" s="2">
        <f t="shared" si="35"/>
        <v>512322000</v>
      </c>
      <c r="M535" s="15">
        <f t="shared" si="33"/>
        <v>0.65061469144809525</v>
      </c>
      <c r="N535" t="s">
        <v>52</v>
      </c>
      <c r="O535" t="s">
        <v>53</v>
      </c>
    </row>
    <row r="536" spans="1:15" hidden="1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s="2">
        <f t="shared" si="34"/>
        <v>809809000</v>
      </c>
      <c r="K536" s="2">
        <f t="shared" si="32"/>
        <v>1731184000</v>
      </c>
      <c r="L536" s="2">
        <f t="shared" si="35"/>
        <v>921375000</v>
      </c>
      <c r="M536" s="15">
        <f t="shared" si="33"/>
        <v>0.66208445326280008</v>
      </c>
      <c r="N536" t="s">
        <v>52</v>
      </c>
      <c r="O536" t="s">
        <v>53</v>
      </c>
    </row>
    <row r="537" spans="1:15" hidden="1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s="2">
        <f t="shared" si="34"/>
        <v>830977000</v>
      </c>
      <c r="K537" s="2">
        <f t="shared" si="32"/>
        <v>1839797000</v>
      </c>
      <c r="L537" s="2">
        <f t="shared" si="35"/>
        <v>1008820000</v>
      </c>
      <c r="M537" s="15">
        <f t="shared" si="33"/>
        <v>0.67024424719440867</v>
      </c>
      <c r="N537" t="s">
        <v>52</v>
      </c>
      <c r="O537" t="s">
        <v>53</v>
      </c>
    </row>
    <row r="538" spans="1:15" hidden="1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s="2">
        <f t="shared" si="34"/>
        <v>853981000</v>
      </c>
      <c r="K538" s="2">
        <f t="shared" si="32"/>
        <v>1504616000</v>
      </c>
      <c r="L538" s="2">
        <f t="shared" si="35"/>
        <v>650635000</v>
      </c>
      <c r="M538" s="15">
        <f t="shared" si="33"/>
        <v>0.8092914230328796</v>
      </c>
      <c r="N538" t="s">
        <v>83</v>
      </c>
      <c r="O538" t="s">
        <v>84</v>
      </c>
    </row>
    <row r="539" spans="1:15" hidden="1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s="2">
        <f t="shared" si="34"/>
        <v>917432000</v>
      </c>
      <c r="K539" s="2">
        <f t="shared" si="32"/>
        <v>1944794000</v>
      </c>
      <c r="L539" s="2">
        <f t="shared" si="35"/>
        <v>1027362000</v>
      </c>
      <c r="M539" s="15">
        <f t="shared" si="33"/>
        <v>0.81414101327546251</v>
      </c>
      <c r="N539" t="s">
        <v>83</v>
      </c>
      <c r="O539" t="s">
        <v>84</v>
      </c>
    </row>
    <row r="540" spans="1:15" hidden="1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s="2">
        <f t="shared" si="34"/>
        <v>1069141000</v>
      </c>
      <c r="K540" s="2">
        <f t="shared" si="32"/>
        <v>1430957000</v>
      </c>
      <c r="L540" s="2">
        <f t="shared" si="35"/>
        <v>361816000</v>
      </c>
      <c r="M540" s="15">
        <f t="shared" si="33"/>
        <v>0.73232190378710338</v>
      </c>
      <c r="N540" t="s">
        <v>83</v>
      </c>
      <c r="O540" t="s">
        <v>84</v>
      </c>
    </row>
    <row r="541" spans="1:15" hidden="1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s="2">
        <f t="shared" si="34"/>
        <v>1200667000</v>
      </c>
      <c r="K541" s="2">
        <f t="shared" si="32"/>
        <v>1243430000</v>
      </c>
      <c r="L541" s="2">
        <f t="shared" si="35"/>
        <v>42763000</v>
      </c>
      <c r="M541" s="15">
        <f t="shared" si="33"/>
        <v>0.66946852459351791</v>
      </c>
      <c r="N541" t="s">
        <v>83</v>
      </c>
      <c r="O541" t="s">
        <v>84</v>
      </c>
    </row>
    <row r="542" spans="1:15" hidden="1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s="2">
        <f t="shared" si="34"/>
        <v>1488147000</v>
      </c>
      <c r="K542" s="2">
        <f t="shared" si="32"/>
        <v>2606353000</v>
      </c>
      <c r="L542" s="2">
        <f t="shared" si="35"/>
        <v>1118206000</v>
      </c>
      <c r="M542" s="15">
        <f t="shared" si="33"/>
        <v>0.41543536623095428</v>
      </c>
      <c r="N542" t="s">
        <v>42</v>
      </c>
      <c r="O542" t="s">
        <v>43</v>
      </c>
    </row>
    <row r="543" spans="1:15" hidden="1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s="2">
        <f t="shared" si="34"/>
        <v>1773829000</v>
      </c>
      <c r="K543" s="2">
        <f t="shared" si="32"/>
        <v>3303264000</v>
      </c>
      <c r="L543" s="2">
        <f t="shared" si="35"/>
        <v>1529435000</v>
      </c>
      <c r="M543" s="15">
        <f t="shared" si="33"/>
        <v>0.4524272982921721</v>
      </c>
      <c r="N543" t="s">
        <v>42</v>
      </c>
      <c r="O543" t="s">
        <v>43</v>
      </c>
    </row>
    <row r="544" spans="1:15" hidden="1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s="2">
        <f t="shared" si="34"/>
        <v>1659868000</v>
      </c>
      <c r="K544" s="2">
        <f t="shared" si="32"/>
        <v>3292717000</v>
      </c>
      <c r="L544" s="2">
        <f t="shared" si="35"/>
        <v>1632849000</v>
      </c>
      <c r="M544" s="15">
        <f t="shared" si="33"/>
        <v>0.42531364572009606</v>
      </c>
      <c r="N544" t="s">
        <v>42</v>
      </c>
      <c r="O544" t="s">
        <v>43</v>
      </c>
    </row>
    <row r="545" spans="1:15" hidden="1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s="2">
        <f t="shared" si="34"/>
        <v>1774469000</v>
      </c>
      <c r="K545" s="2">
        <f t="shared" si="32"/>
        <v>3538633000</v>
      </c>
      <c r="L545" s="2">
        <f t="shared" si="35"/>
        <v>1764164000</v>
      </c>
      <c r="M545" s="15">
        <f t="shared" si="33"/>
        <v>0.44484097517142734</v>
      </c>
      <c r="N545" t="s">
        <v>42</v>
      </c>
      <c r="O545" t="s">
        <v>43</v>
      </c>
    </row>
    <row r="546" spans="1:15" hidden="1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s="2">
        <f t="shared" si="34"/>
        <v>193746000</v>
      </c>
      <c r="K546" s="2">
        <f t="shared" si="32"/>
        <v>362986000</v>
      </c>
      <c r="L546" s="2">
        <f t="shared" si="35"/>
        <v>169240000</v>
      </c>
      <c r="M546" s="15">
        <f t="shared" si="33"/>
        <v>0.6782845279761115</v>
      </c>
      <c r="N546" t="s">
        <v>52</v>
      </c>
      <c r="O546" t="s">
        <v>234</v>
      </c>
    </row>
    <row r="547" spans="1:15" hidden="1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s="2">
        <f t="shared" si="34"/>
        <v>219104000</v>
      </c>
      <c r="K547" s="2">
        <f t="shared" si="32"/>
        <v>413254000</v>
      </c>
      <c r="L547" s="2">
        <f t="shared" si="35"/>
        <v>194150000</v>
      </c>
      <c r="M547" s="15">
        <f t="shared" si="33"/>
        <v>0.67681095334021191</v>
      </c>
      <c r="N547" t="s">
        <v>52</v>
      </c>
      <c r="O547" t="s">
        <v>234</v>
      </c>
    </row>
    <row r="548" spans="1:15" hidden="1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s="2">
        <f t="shared" si="34"/>
        <v>401470000</v>
      </c>
      <c r="K548" s="2">
        <f t="shared" si="32"/>
        <v>658392000</v>
      </c>
      <c r="L548" s="2">
        <f t="shared" si="35"/>
        <v>256922000</v>
      </c>
      <c r="M548" s="15">
        <f t="shared" si="33"/>
        <v>0.67809891053805704</v>
      </c>
      <c r="N548" t="s">
        <v>52</v>
      </c>
      <c r="O548" t="s">
        <v>234</v>
      </c>
    </row>
    <row r="549" spans="1:15" hidden="1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s="2">
        <f t="shared" si="34"/>
        <v>493513000</v>
      </c>
      <c r="K549" s="2">
        <f t="shared" si="32"/>
        <v>830899000</v>
      </c>
      <c r="L549" s="2">
        <f t="shared" si="35"/>
        <v>337386000</v>
      </c>
      <c r="M549" s="15">
        <f t="shared" si="33"/>
        <v>0.69565818016806669</v>
      </c>
      <c r="N549" t="s">
        <v>52</v>
      </c>
      <c r="O549" t="s">
        <v>234</v>
      </c>
    </row>
    <row r="550" spans="1:15" hidden="1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s="2">
        <f t="shared" si="34"/>
        <v>1392000000</v>
      </c>
      <c r="K550" s="2" t="e">
        <f t="shared" si="32"/>
        <v>#VALUE!</v>
      </c>
      <c r="L550" s="2" t="e">
        <f t="shared" si="35"/>
        <v>#VALUE!</v>
      </c>
      <c r="M550" s="15" t="e">
        <f t="shared" si="33"/>
        <v>#VALUE!</v>
      </c>
      <c r="N550" t="s">
        <v>47</v>
      </c>
      <c r="O550" t="s">
        <v>236</v>
      </c>
    </row>
    <row r="551" spans="1:15" hidden="1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s="2">
        <f t="shared" si="34"/>
        <v>1144000000</v>
      </c>
      <c r="K551" s="2" t="e">
        <f t="shared" si="32"/>
        <v>#VALUE!</v>
      </c>
      <c r="L551" s="2" t="e">
        <f t="shared" si="35"/>
        <v>#VALUE!</v>
      </c>
      <c r="M551" s="15" t="e">
        <f t="shared" si="33"/>
        <v>#VALUE!</v>
      </c>
      <c r="N551" t="s">
        <v>47</v>
      </c>
      <c r="O551" t="s">
        <v>236</v>
      </c>
    </row>
    <row r="552" spans="1:15" hidden="1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s="2">
        <f t="shared" si="34"/>
        <v>1094000000</v>
      </c>
      <c r="K552" s="2" t="e">
        <f t="shared" si="32"/>
        <v>#VALUE!</v>
      </c>
      <c r="L552" s="2" t="e">
        <f t="shared" si="35"/>
        <v>#VALUE!</v>
      </c>
      <c r="M552" s="15" t="e">
        <f t="shared" si="33"/>
        <v>#VALUE!</v>
      </c>
      <c r="N552" t="s">
        <v>47</v>
      </c>
      <c r="O552" t="s">
        <v>236</v>
      </c>
    </row>
    <row r="553" spans="1:15" hidden="1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s="2">
        <f t="shared" si="34"/>
        <v>1109000000</v>
      </c>
      <c r="K553" s="2" t="e">
        <f t="shared" si="32"/>
        <v>#VALUE!</v>
      </c>
      <c r="L553" s="2" t="e">
        <f t="shared" si="35"/>
        <v>#VALUE!</v>
      </c>
      <c r="M553" s="15" t="e">
        <f t="shared" si="33"/>
        <v>#VALUE!</v>
      </c>
      <c r="N553" t="s">
        <v>47</v>
      </c>
      <c r="O553" t="s">
        <v>236</v>
      </c>
    </row>
    <row r="554" spans="1:15" hidden="1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s="2">
        <f t="shared" si="34"/>
        <v>3333000000</v>
      </c>
      <c r="K554" s="2">
        <f t="shared" si="32"/>
        <v>4863000000</v>
      </c>
      <c r="L554" s="2">
        <f t="shared" si="35"/>
        <v>1530000000</v>
      </c>
      <c r="M554" s="15">
        <f t="shared" si="33"/>
        <v>0.29814235791796945</v>
      </c>
      <c r="N554" t="s">
        <v>13</v>
      </c>
      <c r="O554" t="s">
        <v>164</v>
      </c>
    </row>
    <row r="555" spans="1:15" hidden="1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s="2">
        <f t="shared" si="34"/>
        <v>4530000000</v>
      </c>
      <c r="K555" s="2">
        <f t="shared" si="32"/>
        <v>6677000000</v>
      </c>
      <c r="L555" s="2">
        <f t="shared" si="35"/>
        <v>2147000000</v>
      </c>
      <c r="M555" s="15">
        <f t="shared" si="33"/>
        <v>0.30286673319423024</v>
      </c>
      <c r="N555" t="s">
        <v>13</v>
      </c>
      <c r="O555" t="s">
        <v>164</v>
      </c>
    </row>
    <row r="556" spans="1:15" hidden="1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s="2">
        <f t="shared" si="34"/>
        <v>4457000000</v>
      </c>
      <c r="K556" s="2">
        <f t="shared" si="32"/>
        <v>6906000000</v>
      </c>
      <c r="L556" s="2">
        <f t="shared" si="35"/>
        <v>2449000000</v>
      </c>
      <c r="M556" s="15">
        <f t="shared" si="33"/>
        <v>0.30622561191912023</v>
      </c>
      <c r="N556" t="s">
        <v>13</v>
      </c>
      <c r="O556" t="s">
        <v>164</v>
      </c>
    </row>
    <row r="557" spans="1:15" hidden="1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s="2">
        <f t="shared" si="34"/>
        <v>4221000000</v>
      </c>
      <c r="K557" s="2">
        <f t="shared" si="32"/>
        <v>6563000000</v>
      </c>
      <c r="L557" s="2">
        <f t="shared" si="35"/>
        <v>2342000000</v>
      </c>
      <c r="M557" s="15">
        <f t="shared" si="33"/>
        <v>0.31469671541596739</v>
      </c>
      <c r="N557" t="s">
        <v>13</v>
      </c>
      <c r="O557" t="s">
        <v>164</v>
      </c>
    </row>
    <row r="558" spans="1:15" hidden="1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s="2">
        <f t="shared" si="34"/>
        <v>2061747000</v>
      </c>
      <c r="K558" s="2">
        <f t="shared" si="32"/>
        <v>3718452000</v>
      </c>
      <c r="L558" s="2">
        <f t="shared" si="35"/>
        <v>1656705000</v>
      </c>
      <c r="M558" s="15">
        <f t="shared" si="33"/>
        <v>0.36094190308577523</v>
      </c>
      <c r="N558" t="s">
        <v>42</v>
      </c>
      <c r="O558" t="s">
        <v>45</v>
      </c>
    </row>
    <row r="559" spans="1:15" hidden="1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s="2">
        <f t="shared" si="34"/>
        <v>2149095000</v>
      </c>
      <c r="K559" s="2">
        <f t="shared" si="32"/>
        <v>3802062000</v>
      </c>
      <c r="L559" s="2">
        <f t="shared" si="35"/>
        <v>1652967000</v>
      </c>
      <c r="M559" s="15">
        <f t="shared" si="33"/>
        <v>0.33377927225892634</v>
      </c>
      <c r="N559" t="s">
        <v>42</v>
      </c>
      <c r="O559" t="s">
        <v>45</v>
      </c>
    </row>
    <row r="560" spans="1:15" hidden="1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s="2">
        <f t="shared" si="34"/>
        <v>2182093000</v>
      </c>
      <c r="K560" s="2">
        <f t="shared" si="32"/>
        <v>4368734000</v>
      </c>
      <c r="L560" s="2">
        <f t="shared" si="35"/>
        <v>2186641000</v>
      </c>
      <c r="M560" s="15">
        <f t="shared" si="33"/>
        <v>0.34964078604418547</v>
      </c>
      <c r="N560" t="s">
        <v>42</v>
      </c>
      <c r="O560" t="s">
        <v>45</v>
      </c>
    </row>
    <row r="561" spans="1:15" hidden="1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s="2">
        <f t="shared" si="34"/>
        <v>2412274000</v>
      </c>
      <c r="K561" s="2">
        <f t="shared" si="32"/>
        <v>4063978000</v>
      </c>
      <c r="L561" s="2">
        <f t="shared" si="35"/>
        <v>1651704000</v>
      </c>
      <c r="M561" s="15">
        <f t="shared" si="33"/>
        <v>0.35298266319391458</v>
      </c>
      <c r="N561" t="s">
        <v>42</v>
      </c>
      <c r="O561" t="s">
        <v>45</v>
      </c>
    </row>
    <row r="562" spans="1:15" hidden="1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s="2">
        <f t="shared" si="34"/>
        <v>988700000</v>
      </c>
      <c r="K562" s="2">
        <f t="shared" si="32"/>
        <v>1408600000</v>
      </c>
      <c r="L562" s="2">
        <f t="shared" si="35"/>
        <v>419900000</v>
      </c>
      <c r="M562" s="15">
        <f t="shared" si="33"/>
        <v>0.74152453148031161</v>
      </c>
      <c r="N562" t="s">
        <v>25</v>
      </c>
      <c r="O562" t="s">
        <v>30</v>
      </c>
    </row>
    <row r="563" spans="1:15" hidden="1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s="2">
        <f t="shared" si="34"/>
        <v>1072700000</v>
      </c>
      <c r="K563" s="2">
        <f t="shared" si="32"/>
        <v>1528900000</v>
      </c>
      <c r="L563" s="2">
        <f t="shared" si="35"/>
        <v>456200000</v>
      </c>
      <c r="M563" s="15">
        <f t="shared" si="33"/>
        <v>0.74744561231972628</v>
      </c>
      <c r="N563" t="s">
        <v>25</v>
      </c>
      <c r="O563" t="s">
        <v>30</v>
      </c>
    </row>
    <row r="564" spans="1:15" hidden="1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s="2">
        <f t="shared" si="34"/>
        <v>1275200000</v>
      </c>
      <c r="K564" s="2">
        <f t="shared" si="32"/>
        <v>1697300000</v>
      </c>
      <c r="L564" s="2">
        <f t="shared" si="35"/>
        <v>422100000</v>
      </c>
      <c r="M564" s="15">
        <f t="shared" si="33"/>
        <v>0.73068147574152997</v>
      </c>
      <c r="N564" t="s">
        <v>25</v>
      </c>
      <c r="O564" t="s">
        <v>30</v>
      </c>
    </row>
    <row r="565" spans="1:15" hidden="1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s="2">
        <f t="shared" si="34"/>
        <v>1233800000</v>
      </c>
      <c r="K565" s="2">
        <f t="shared" si="32"/>
        <v>1876500000</v>
      </c>
      <c r="L565" s="2">
        <f t="shared" si="35"/>
        <v>642700000</v>
      </c>
      <c r="M565" s="15">
        <f t="shared" si="33"/>
        <v>0.75249629065244417</v>
      </c>
      <c r="N565" t="s">
        <v>25</v>
      </c>
      <c r="O565" t="s">
        <v>30</v>
      </c>
    </row>
    <row r="566" spans="1:15" hidden="1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s="2">
        <f t="shared" si="34"/>
        <v>3248000000</v>
      </c>
      <c r="K566" s="2">
        <f t="shared" si="32"/>
        <v>6894000000</v>
      </c>
      <c r="L566" s="2">
        <f t="shared" si="35"/>
        <v>3646000000</v>
      </c>
      <c r="M566" s="15">
        <f t="shared" si="33"/>
        <v>0.27700096432015431</v>
      </c>
      <c r="N566" t="s">
        <v>42</v>
      </c>
      <c r="O566" t="s">
        <v>43</v>
      </c>
    </row>
    <row r="567" spans="1:15" hidden="1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s="2">
        <f t="shared" si="34"/>
        <v>3468000000</v>
      </c>
      <c r="K567" s="2">
        <f t="shared" si="32"/>
        <v>5858000000</v>
      </c>
      <c r="L567" s="2">
        <f t="shared" si="35"/>
        <v>2390000000</v>
      </c>
      <c r="M567" s="15">
        <f t="shared" si="33"/>
        <v>0.21356957964198475</v>
      </c>
      <c r="N567" t="s">
        <v>42</v>
      </c>
      <c r="O567" t="s">
        <v>43</v>
      </c>
    </row>
    <row r="568" spans="1:15" hidden="1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s="2">
        <f t="shared" si="34"/>
        <v>3650000000</v>
      </c>
      <c r="K568" s="2">
        <f t="shared" si="32"/>
        <v>8041000000</v>
      </c>
      <c r="L568" s="2">
        <f t="shared" si="35"/>
        <v>4391000000</v>
      </c>
      <c r="M568" s="15">
        <f t="shared" si="33"/>
        <v>0.27306686589465817</v>
      </c>
      <c r="N568" t="s">
        <v>42</v>
      </c>
      <c r="O568" t="s">
        <v>43</v>
      </c>
    </row>
    <row r="569" spans="1:15" hidden="1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s="2">
        <f t="shared" si="34"/>
        <v>5512000000</v>
      </c>
      <c r="K569" s="2">
        <f t="shared" si="32"/>
        <v>8672000000</v>
      </c>
      <c r="L569" s="2">
        <f t="shared" si="35"/>
        <v>3160000000</v>
      </c>
      <c r="M569" s="15">
        <f t="shared" si="33"/>
        <v>0.27653061224489794</v>
      </c>
      <c r="N569" t="s">
        <v>42</v>
      </c>
      <c r="O569" t="s">
        <v>43</v>
      </c>
    </row>
    <row r="570" spans="1:15" hidden="1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s="2">
        <f t="shared" si="34"/>
        <v>1304572000</v>
      </c>
      <c r="K570" s="2">
        <f t="shared" si="32"/>
        <v>1835370000</v>
      </c>
      <c r="L570" s="2">
        <f t="shared" si="35"/>
        <v>530798000</v>
      </c>
      <c r="M570" s="15">
        <f t="shared" si="33"/>
        <v>0.306292414407694</v>
      </c>
      <c r="N570" t="s">
        <v>13</v>
      </c>
      <c r="O570" t="s">
        <v>146</v>
      </c>
    </row>
    <row r="571" spans="1:15" hidden="1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s="2">
        <f t="shared" si="34"/>
        <v>1330780000</v>
      </c>
      <c r="K571" s="2">
        <f t="shared" si="32"/>
        <v>1882853000</v>
      </c>
      <c r="L571" s="2">
        <f t="shared" si="35"/>
        <v>552073000</v>
      </c>
      <c r="M571" s="15">
        <f t="shared" si="33"/>
        <v>0.30966668020776095</v>
      </c>
      <c r="N571" t="s">
        <v>13</v>
      </c>
      <c r="O571" t="s">
        <v>146</v>
      </c>
    </row>
    <row r="572" spans="1:15" hidden="1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s="2">
        <f t="shared" si="34"/>
        <v>1386779000</v>
      </c>
      <c r="K572" s="2">
        <f t="shared" si="32"/>
        <v>1981427000</v>
      </c>
      <c r="L572" s="2">
        <f t="shared" si="35"/>
        <v>594648000</v>
      </c>
      <c r="M572" s="15">
        <f t="shared" si="33"/>
        <v>0.3018295827042764</v>
      </c>
      <c r="N572" t="s">
        <v>13</v>
      </c>
      <c r="O572" t="s">
        <v>146</v>
      </c>
    </row>
    <row r="573" spans="1:15" hidden="1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s="2">
        <f t="shared" si="34"/>
        <v>1466293000</v>
      </c>
      <c r="K573" s="2">
        <f t="shared" si="32"/>
        <v>2187777000</v>
      </c>
      <c r="L573" s="2">
        <f t="shared" si="35"/>
        <v>721484000</v>
      </c>
      <c r="M573" s="15">
        <f t="shared" si="33"/>
        <v>0.33064813034788698</v>
      </c>
      <c r="N573" t="s">
        <v>13</v>
      </c>
      <c r="O573" t="s">
        <v>146</v>
      </c>
    </row>
    <row r="574" spans="1:15" hidden="1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s="2">
        <f t="shared" si="34"/>
        <v>3222774000</v>
      </c>
      <c r="K574" s="2">
        <f t="shared" si="32"/>
        <v>3733225000</v>
      </c>
      <c r="L574" s="2">
        <f t="shared" si="35"/>
        <v>510451000</v>
      </c>
      <c r="M574" s="15">
        <f t="shared" si="33"/>
        <v>0.78244023223220538</v>
      </c>
      <c r="N574" t="s">
        <v>19</v>
      </c>
      <c r="O574" t="s">
        <v>77</v>
      </c>
    </row>
    <row r="575" spans="1:15" hidden="1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s="2">
        <f t="shared" si="34"/>
        <v>3996629000</v>
      </c>
      <c r="K575" s="2">
        <f t="shared" si="32"/>
        <v>4584404000</v>
      </c>
      <c r="L575" s="2">
        <f t="shared" si="35"/>
        <v>587775000</v>
      </c>
      <c r="M575" s="15">
        <f t="shared" si="33"/>
        <v>0.79542221416382619</v>
      </c>
      <c r="N575" t="s">
        <v>19</v>
      </c>
      <c r="O575" t="s">
        <v>77</v>
      </c>
    </row>
    <row r="576" spans="1:15" hidden="1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s="2">
        <f t="shared" si="34"/>
        <v>4941701000</v>
      </c>
      <c r="K576" s="2">
        <f t="shared" si="32"/>
        <v>5362758000</v>
      </c>
      <c r="L576" s="2">
        <f t="shared" si="35"/>
        <v>421057000</v>
      </c>
      <c r="M576" s="15">
        <f t="shared" si="33"/>
        <v>0.80373249652257228</v>
      </c>
      <c r="N576" t="s">
        <v>19</v>
      </c>
      <c r="O576" t="s">
        <v>77</v>
      </c>
    </row>
    <row r="577" spans="1:15" hidden="1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s="2">
        <f t="shared" si="34"/>
        <v>6597869000</v>
      </c>
      <c r="K577" s="2">
        <f t="shared" si="32"/>
        <v>7176866000</v>
      </c>
      <c r="L577" s="2">
        <f t="shared" si="35"/>
        <v>578997000</v>
      </c>
      <c r="M577" s="15">
        <f t="shared" si="33"/>
        <v>0.81801033194719952</v>
      </c>
      <c r="N577" t="s">
        <v>19</v>
      </c>
      <c r="O577" t="s">
        <v>77</v>
      </c>
    </row>
    <row r="578" spans="1:15" hidden="1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s="2">
        <f t="shared" si="34"/>
        <v>132776000</v>
      </c>
      <c r="K578" s="2">
        <f t="shared" ref="K578:K641" si="36">E578-F578</f>
        <v>295368000</v>
      </c>
      <c r="L578" s="2">
        <f t="shared" si="35"/>
        <v>162592000</v>
      </c>
      <c r="M578" s="15">
        <f t="shared" ref="M578:M641" si="37">(E578-F578)/E578</f>
        <v>0.72147260842802563</v>
      </c>
      <c r="N578" t="s">
        <v>52</v>
      </c>
      <c r="O578" t="s">
        <v>75</v>
      </c>
    </row>
    <row r="579" spans="1:15" hidden="1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s="2">
        <f t="shared" ref="J579:J642" si="38">SUM(G579:I579)</f>
        <v>158500000</v>
      </c>
      <c r="K579" s="2">
        <f t="shared" si="36"/>
        <v>380601000</v>
      </c>
      <c r="L579" s="2">
        <f t="shared" ref="L579:L642" si="39">K579-J579</f>
        <v>222101000</v>
      </c>
      <c r="M579" s="15">
        <f t="shared" si="37"/>
        <v>0.7310631889714625</v>
      </c>
      <c r="N579" t="s">
        <v>52</v>
      </c>
      <c r="O579" t="s">
        <v>75</v>
      </c>
    </row>
    <row r="580" spans="1:15" hidden="1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s="2">
        <f t="shared" si="38"/>
        <v>186445000</v>
      </c>
      <c r="K580" s="2">
        <f t="shared" si="36"/>
        <v>474739000</v>
      </c>
      <c r="L580" s="2">
        <f t="shared" si="39"/>
        <v>288294000</v>
      </c>
      <c r="M580" s="15">
        <f t="shared" si="37"/>
        <v>0.73357850901252408</v>
      </c>
      <c r="N580" t="s">
        <v>52</v>
      </c>
      <c r="O580" t="s">
        <v>75</v>
      </c>
    </row>
    <row r="581" spans="1:15" hidden="1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s="2">
        <f t="shared" si="38"/>
        <v>214248000</v>
      </c>
      <c r="K581" s="2">
        <f t="shared" si="36"/>
        <v>578305000</v>
      </c>
      <c r="L581" s="2">
        <f t="shared" si="39"/>
        <v>364057000</v>
      </c>
      <c r="M581" s="15">
        <f t="shared" si="37"/>
        <v>0.73926521533485878</v>
      </c>
      <c r="N581" t="s">
        <v>52</v>
      </c>
      <c r="O581" t="s">
        <v>75</v>
      </c>
    </row>
    <row r="582" spans="1:15" hidden="1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s="2">
        <f t="shared" si="38"/>
        <v>10850000000</v>
      </c>
      <c r="K582" s="2">
        <f t="shared" si="36"/>
        <v>23867000000</v>
      </c>
      <c r="L582" s="2">
        <f t="shared" si="39"/>
        <v>13017000000</v>
      </c>
      <c r="M582" s="15">
        <f t="shared" si="37"/>
        <v>0.16245226896819293</v>
      </c>
      <c r="N582" t="s">
        <v>19</v>
      </c>
      <c r="O582" t="s">
        <v>245</v>
      </c>
    </row>
    <row r="583" spans="1:15" hidden="1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s="2">
        <f t="shared" si="38"/>
        <v>11842000000</v>
      </c>
      <c r="K583" s="2">
        <f t="shared" si="36"/>
        <v>12174000000</v>
      </c>
      <c r="L583" s="2">
        <f t="shared" si="39"/>
        <v>332000000</v>
      </c>
      <c r="M583" s="15">
        <f t="shared" si="37"/>
        <v>8.4496484518694862E-2</v>
      </c>
      <c r="N583" t="s">
        <v>19</v>
      </c>
      <c r="O583" t="s">
        <v>245</v>
      </c>
    </row>
    <row r="584" spans="1:15" hidden="1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s="2">
        <f t="shared" si="38"/>
        <v>10502000000</v>
      </c>
      <c r="K584" s="2">
        <f t="shared" si="36"/>
        <v>18149000000</v>
      </c>
      <c r="L584" s="2">
        <f t="shared" si="39"/>
        <v>7647000000</v>
      </c>
      <c r="M584" s="15">
        <f t="shared" si="37"/>
        <v>0.12135091402666524</v>
      </c>
      <c r="N584" t="s">
        <v>19</v>
      </c>
      <c r="O584" t="s">
        <v>245</v>
      </c>
    </row>
    <row r="585" spans="1:15" hidden="1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s="2">
        <f t="shared" si="38"/>
        <v>12196000000</v>
      </c>
      <c r="K585" s="2">
        <f t="shared" si="36"/>
        <v>16312000000</v>
      </c>
      <c r="L585" s="2">
        <f t="shared" si="39"/>
        <v>4116000000</v>
      </c>
      <c r="M585" s="15">
        <f t="shared" si="37"/>
        <v>0.10745718050065876</v>
      </c>
      <c r="N585" t="s">
        <v>19</v>
      </c>
      <c r="O585" t="s">
        <v>245</v>
      </c>
    </row>
    <row r="586" spans="1:15" hidden="1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s="2">
        <f t="shared" si="38"/>
        <v>1007431000</v>
      </c>
      <c r="K586" s="2">
        <f t="shared" si="36"/>
        <v>1719445000</v>
      </c>
      <c r="L586" s="2">
        <f t="shared" si="39"/>
        <v>712014000</v>
      </c>
      <c r="M586" s="15">
        <f t="shared" si="37"/>
        <v>0.51695436044431542</v>
      </c>
      <c r="N586" t="s">
        <v>13</v>
      </c>
      <c r="O586" t="s">
        <v>64</v>
      </c>
    </row>
    <row r="587" spans="1:15" hidden="1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s="2">
        <f t="shared" si="38"/>
        <v>1110776000</v>
      </c>
      <c r="K587" s="2">
        <f t="shared" si="36"/>
        <v>1897402000</v>
      </c>
      <c r="L587" s="2">
        <f t="shared" si="39"/>
        <v>786626000</v>
      </c>
      <c r="M587" s="15">
        <f t="shared" si="37"/>
        <v>0.50820903777601056</v>
      </c>
      <c r="N587" t="s">
        <v>13</v>
      </c>
      <c r="O587" t="s">
        <v>64</v>
      </c>
    </row>
    <row r="588" spans="1:15" hidden="1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s="2">
        <f t="shared" si="38"/>
        <v>1121590000</v>
      </c>
      <c r="K588" s="2">
        <f t="shared" si="36"/>
        <v>1948934000</v>
      </c>
      <c r="L588" s="2">
        <f t="shared" si="39"/>
        <v>827344000</v>
      </c>
      <c r="M588" s="15">
        <f t="shared" si="37"/>
        <v>0.50370633417304467</v>
      </c>
      <c r="N588" t="s">
        <v>13</v>
      </c>
      <c r="O588" t="s">
        <v>64</v>
      </c>
    </row>
    <row r="589" spans="1:15" hidden="1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s="2">
        <f t="shared" si="38"/>
        <v>1169470000</v>
      </c>
      <c r="K589" s="2">
        <f t="shared" si="36"/>
        <v>1964777000</v>
      </c>
      <c r="L589" s="2">
        <f t="shared" si="39"/>
        <v>795307000</v>
      </c>
      <c r="M589" s="15">
        <f t="shared" si="37"/>
        <v>0.49590084491912745</v>
      </c>
      <c r="N589" t="s">
        <v>13</v>
      </c>
      <c r="O589" t="s">
        <v>64</v>
      </c>
    </row>
    <row r="590" spans="1:15" hidden="1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s="2">
        <f t="shared" si="38"/>
        <v>3193000000</v>
      </c>
      <c r="K590" s="2">
        <f t="shared" si="36"/>
        <v>5997000000</v>
      </c>
      <c r="L590" s="2">
        <f t="shared" si="39"/>
        <v>2804000000</v>
      </c>
      <c r="M590" s="15">
        <f t="shared" si="37"/>
        <v>0.76181402439024393</v>
      </c>
      <c r="N590" t="s">
        <v>22</v>
      </c>
      <c r="O590" t="s">
        <v>57</v>
      </c>
    </row>
    <row r="591" spans="1:15" hidden="1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s="2">
        <f t="shared" si="38"/>
        <v>5319000000</v>
      </c>
      <c r="K591" s="2">
        <f t="shared" si="36"/>
        <v>10313000000</v>
      </c>
      <c r="L591" s="2">
        <f t="shared" si="39"/>
        <v>4994000000</v>
      </c>
      <c r="M591" s="15">
        <f t="shared" si="37"/>
        <v>0.82729022942403341</v>
      </c>
      <c r="N591" t="s">
        <v>22</v>
      </c>
      <c r="O591" t="s">
        <v>57</v>
      </c>
    </row>
    <row r="592" spans="1:15" hidden="1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s="2">
        <f t="shared" si="38"/>
        <v>8836000000</v>
      </c>
      <c r="K592" s="2">
        <f t="shared" si="36"/>
        <v>15061000000</v>
      </c>
      <c r="L592" s="2">
        <f t="shared" si="39"/>
        <v>6225000000</v>
      </c>
      <c r="M592" s="15">
        <f t="shared" si="37"/>
        <v>0.84008255243195007</v>
      </c>
      <c r="N592" t="s">
        <v>22</v>
      </c>
      <c r="O592" t="s">
        <v>57</v>
      </c>
    </row>
    <row r="593" spans="1:15" hidden="1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s="2">
        <f t="shared" si="38"/>
        <v>11422000000</v>
      </c>
      <c r="K593" s="2">
        <f t="shared" si="36"/>
        <v>23849000000</v>
      </c>
      <c r="L593" s="2">
        <f t="shared" si="39"/>
        <v>12427000000</v>
      </c>
      <c r="M593" s="15">
        <f t="shared" si="37"/>
        <v>0.86290614371517471</v>
      </c>
      <c r="N593" t="s">
        <v>22</v>
      </c>
      <c r="O593" t="s">
        <v>57</v>
      </c>
    </row>
    <row r="594" spans="1:15" hidden="1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s="2">
        <f t="shared" si="38"/>
        <v>880500000</v>
      </c>
      <c r="K594" s="2">
        <f t="shared" si="36"/>
        <v>1041600000</v>
      </c>
      <c r="L594" s="2">
        <f t="shared" si="39"/>
        <v>161100000</v>
      </c>
      <c r="M594" s="15">
        <f t="shared" si="37"/>
        <v>0.33227000127599848</v>
      </c>
      <c r="N594" t="s">
        <v>13</v>
      </c>
      <c r="O594" t="s">
        <v>64</v>
      </c>
    </row>
    <row r="595" spans="1:15" hidden="1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s="2">
        <f t="shared" si="38"/>
        <v>948100000</v>
      </c>
      <c r="K595" s="2">
        <f t="shared" si="36"/>
        <v>1295100000</v>
      </c>
      <c r="L595" s="2">
        <f t="shared" si="39"/>
        <v>347000000</v>
      </c>
      <c r="M595" s="15">
        <f t="shared" si="37"/>
        <v>0.34968679123015445</v>
      </c>
      <c r="N595" t="s">
        <v>13</v>
      </c>
      <c r="O595" t="s">
        <v>64</v>
      </c>
    </row>
    <row r="596" spans="1:15" hidden="1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s="2">
        <f t="shared" si="38"/>
        <v>956400000</v>
      </c>
      <c r="K596" s="2">
        <f t="shared" si="36"/>
        <v>1366900000</v>
      </c>
      <c r="L596" s="2">
        <f t="shared" si="39"/>
        <v>410500000</v>
      </c>
      <c r="M596" s="15">
        <f t="shared" si="37"/>
        <v>0.3405670719553518</v>
      </c>
      <c r="N596" t="s">
        <v>13</v>
      </c>
      <c r="O596" t="s">
        <v>64</v>
      </c>
    </row>
    <row r="597" spans="1:15" hidden="1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s="2">
        <f t="shared" si="38"/>
        <v>1069200000</v>
      </c>
      <c r="K597" s="2">
        <f t="shared" si="36"/>
        <v>1581900000</v>
      </c>
      <c r="L597" s="2">
        <f t="shared" si="39"/>
        <v>512700000</v>
      </c>
      <c r="M597" s="15">
        <f t="shared" si="37"/>
        <v>0.34543826702188057</v>
      </c>
      <c r="N597" t="s">
        <v>13</v>
      </c>
      <c r="O597" t="s">
        <v>64</v>
      </c>
    </row>
    <row r="598" spans="1:15" hidden="1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s="2">
        <f t="shared" si="38"/>
        <v>716000000</v>
      </c>
      <c r="K598" s="2">
        <f t="shared" si="36"/>
        <v>6449000000</v>
      </c>
      <c r="L598" s="2">
        <f t="shared" si="39"/>
        <v>5733000000</v>
      </c>
      <c r="M598" s="15">
        <f t="shared" si="37"/>
        <v>0.3580788450860633</v>
      </c>
      <c r="N598" t="s">
        <v>59</v>
      </c>
      <c r="O598" t="s">
        <v>250</v>
      </c>
    </row>
    <row r="599" spans="1:15" hidden="1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s="2">
        <f t="shared" si="38"/>
        <v>867000000</v>
      </c>
      <c r="K599" s="2">
        <f t="shared" si="36"/>
        <v>6284000000</v>
      </c>
      <c r="L599" s="2">
        <f t="shared" si="39"/>
        <v>5417000000</v>
      </c>
      <c r="M599" s="15">
        <f t="shared" si="37"/>
        <v>0.30036805124038046</v>
      </c>
      <c r="N599" t="s">
        <v>59</v>
      </c>
      <c r="O599" t="s">
        <v>250</v>
      </c>
    </row>
    <row r="600" spans="1:15" hidden="1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s="2">
        <f t="shared" si="38"/>
        <v>718000000</v>
      </c>
      <c r="K600" s="2">
        <f t="shared" si="36"/>
        <v>1934000000</v>
      </c>
      <c r="L600" s="2">
        <f t="shared" si="39"/>
        <v>1216000000</v>
      </c>
      <c r="M600" s="15">
        <f t="shared" si="37"/>
        <v>9.0213639332027237E-2</v>
      </c>
      <c r="N600" t="s">
        <v>59</v>
      </c>
      <c r="O600" t="s">
        <v>250</v>
      </c>
    </row>
    <row r="601" spans="1:15" hidden="1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s="2">
        <f t="shared" si="38"/>
        <v>696000000</v>
      </c>
      <c r="K601" s="2">
        <f t="shared" si="36"/>
        <v>-12647000000</v>
      </c>
      <c r="L601" s="2">
        <f t="shared" si="39"/>
        <v>-13343000000</v>
      </c>
      <c r="M601" s="15">
        <f t="shared" si="37"/>
        <v>-0.79656106317314357</v>
      </c>
      <c r="N601" t="s">
        <v>59</v>
      </c>
      <c r="O601" t="s">
        <v>250</v>
      </c>
    </row>
    <row r="602" spans="1:15" hidden="1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s="2">
        <f t="shared" si="38"/>
        <v>22745000000</v>
      </c>
      <c r="K602" s="2">
        <f t="shared" si="36"/>
        <v>27839000000</v>
      </c>
      <c r="L602" s="2">
        <f t="shared" si="39"/>
        <v>5094000000</v>
      </c>
      <c r="M602" s="15">
        <f t="shared" si="37"/>
        <v>0.62860433084200784</v>
      </c>
      <c r="N602" t="s">
        <v>13</v>
      </c>
      <c r="O602" t="s">
        <v>146</v>
      </c>
    </row>
    <row r="603" spans="1:15" hidden="1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s="2">
        <f t="shared" si="38"/>
        <v>24700000000</v>
      </c>
      <c r="K603" s="2">
        <f t="shared" si="36"/>
        <v>28515000000</v>
      </c>
      <c r="L603" s="2">
        <f t="shared" si="39"/>
        <v>3815000000</v>
      </c>
      <c r="M603" s="15">
        <f t="shared" si="37"/>
        <v>0.62578181578774117</v>
      </c>
      <c r="N603" t="s">
        <v>13</v>
      </c>
      <c r="O603" t="s">
        <v>146</v>
      </c>
    </row>
    <row r="604" spans="1:15" hidden="1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s="2">
        <f t="shared" si="38"/>
        <v>28326000000</v>
      </c>
      <c r="K604" s="2">
        <f t="shared" si="36"/>
        <v>30469000000</v>
      </c>
      <c r="L604" s="2">
        <f t="shared" si="39"/>
        <v>2143000000</v>
      </c>
      <c r="M604" s="15">
        <f t="shared" si="37"/>
        <v>0.6420879607190273</v>
      </c>
      <c r="N604" t="s">
        <v>13</v>
      </c>
      <c r="O604" t="s">
        <v>146</v>
      </c>
    </row>
    <row r="605" spans="1:15" hidden="1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s="2">
        <f t="shared" si="38"/>
        <v>29961000000</v>
      </c>
      <c r="K605" s="2">
        <f t="shared" si="36"/>
        <v>33038000000</v>
      </c>
      <c r="L605" s="2">
        <f t="shared" si="39"/>
        <v>3077000000</v>
      </c>
      <c r="M605" s="15">
        <f t="shared" si="37"/>
        <v>0.6559714087163705</v>
      </c>
      <c r="N605" t="s">
        <v>13</v>
      </c>
      <c r="O605" t="s">
        <v>146</v>
      </c>
    </row>
    <row r="606" spans="1:15" hidden="1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s="2">
        <f t="shared" si="38"/>
        <v>6404000000</v>
      </c>
      <c r="K606" s="2">
        <f t="shared" si="36"/>
        <v>8538000000</v>
      </c>
      <c r="L606" s="2">
        <f t="shared" si="39"/>
        <v>2134000000</v>
      </c>
      <c r="M606" s="15">
        <f t="shared" si="37"/>
        <v>0.55968534906588008</v>
      </c>
      <c r="N606" t="s">
        <v>42</v>
      </c>
      <c r="O606" t="s">
        <v>45</v>
      </c>
    </row>
    <row r="607" spans="1:15" hidden="1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s="2">
        <f t="shared" si="38"/>
        <v>6056000000</v>
      </c>
      <c r="K607" s="2">
        <f t="shared" si="36"/>
        <v>8433000000</v>
      </c>
      <c r="L607" s="2">
        <f t="shared" si="39"/>
        <v>2377000000</v>
      </c>
      <c r="M607" s="15">
        <f t="shared" si="37"/>
        <v>0.56627719580983082</v>
      </c>
      <c r="N607" t="s">
        <v>42</v>
      </c>
      <c r="O607" t="s">
        <v>45</v>
      </c>
    </row>
    <row r="608" spans="1:15" hidden="1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s="2">
        <f t="shared" si="38"/>
        <v>6991000000</v>
      </c>
      <c r="K608" s="2">
        <f t="shared" si="36"/>
        <v>8053000000</v>
      </c>
      <c r="L608" s="2">
        <f t="shared" si="39"/>
        <v>1062000000</v>
      </c>
      <c r="M608" s="15">
        <f t="shared" si="37"/>
        <v>0.53511861253239423</v>
      </c>
      <c r="N608" t="s">
        <v>42</v>
      </c>
      <c r="O608" t="s">
        <v>45</v>
      </c>
    </row>
    <row r="609" spans="1:15" hidden="1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s="2">
        <f t="shared" si="38"/>
        <v>6519000000</v>
      </c>
      <c r="K609" s="2">
        <f t="shared" si="36"/>
        <v>8853000000</v>
      </c>
      <c r="L609" s="2">
        <f t="shared" si="39"/>
        <v>2334000000</v>
      </c>
      <c r="M609" s="15">
        <f t="shared" si="37"/>
        <v>0.58917875682150933</v>
      </c>
      <c r="N609" t="s">
        <v>42</v>
      </c>
      <c r="O609" t="s">
        <v>45</v>
      </c>
    </row>
    <row r="610" spans="1:15" hidden="1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s="2">
        <f t="shared" si="38"/>
        <v>797449000</v>
      </c>
      <c r="K610" s="2">
        <f t="shared" si="36"/>
        <v>1228267000</v>
      </c>
      <c r="L610" s="2">
        <f t="shared" si="39"/>
        <v>430818000</v>
      </c>
      <c r="M610" s="15">
        <f t="shared" si="37"/>
        <v>0.82917396311653035</v>
      </c>
      <c r="N610" t="s">
        <v>22</v>
      </c>
      <c r="O610" t="s">
        <v>174</v>
      </c>
    </row>
    <row r="611" spans="1:15" hidden="1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s="2">
        <f t="shared" si="38"/>
        <v>928530000</v>
      </c>
      <c r="K611" s="2">
        <f t="shared" si="36"/>
        <v>1422087000</v>
      </c>
      <c r="L611" s="2">
        <f t="shared" si="39"/>
        <v>493557000</v>
      </c>
      <c r="M611" s="15">
        <f t="shared" si="37"/>
        <v>0.82104459119446016</v>
      </c>
      <c r="N611" t="s">
        <v>22</v>
      </c>
      <c r="O611" t="s">
        <v>174</v>
      </c>
    </row>
    <row r="612" spans="1:15" hidden="1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s="2">
        <f t="shared" si="38"/>
        <v>1034663000</v>
      </c>
      <c r="K612" s="2">
        <f t="shared" si="36"/>
        <v>1587562000</v>
      </c>
      <c r="L612" s="2">
        <f t="shared" si="39"/>
        <v>552899000</v>
      </c>
      <c r="M612" s="15">
        <f t="shared" si="37"/>
        <v>0.82693144107555749</v>
      </c>
      <c r="N612" t="s">
        <v>22</v>
      </c>
      <c r="O612" t="s">
        <v>174</v>
      </c>
    </row>
    <row r="613" spans="1:15" hidden="1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s="2">
        <f t="shared" si="38"/>
        <v>1101401000</v>
      </c>
      <c r="K613" s="2">
        <f t="shared" si="36"/>
        <v>1657829000</v>
      </c>
      <c r="L613" s="2">
        <f t="shared" si="39"/>
        <v>556428000</v>
      </c>
      <c r="M613" s="15">
        <f t="shared" si="37"/>
        <v>0.83097781792190006</v>
      </c>
      <c r="N613" t="s">
        <v>22</v>
      </c>
      <c r="O613" t="s">
        <v>174</v>
      </c>
    </row>
    <row r="614" spans="1:15" hidden="1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s="2">
        <f t="shared" si="38"/>
        <v>763300000</v>
      </c>
      <c r="K614" s="2">
        <f t="shared" si="36"/>
        <v>1839600000</v>
      </c>
      <c r="L614" s="2">
        <f t="shared" si="39"/>
        <v>1076300000</v>
      </c>
      <c r="M614" s="15">
        <f t="shared" si="37"/>
        <v>0.31740225680665307</v>
      </c>
      <c r="N614" t="s">
        <v>22</v>
      </c>
      <c r="O614" t="s">
        <v>57</v>
      </c>
    </row>
    <row r="615" spans="1:15" hidden="1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s="2">
        <f t="shared" si="38"/>
        <v>907800000</v>
      </c>
      <c r="K615" s="2">
        <f t="shared" si="36"/>
        <v>1970700000</v>
      </c>
      <c r="L615" s="2">
        <f t="shared" si="39"/>
        <v>1062900000</v>
      </c>
      <c r="M615" s="15">
        <f t="shared" si="37"/>
        <v>0.32501566777715474</v>
      </c>
      <c r="N615" t="s">
        <v>22</v>
      </c>
      <c r="O615" t="s">
        <v>57</v>
      </c>
    </row>
    <row r="616" spans="1:15" hidden="1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s="2">
        <f t="shared" si="38"/>
        <v>814900000</v>
      </c>
      <c r="K616" s="2">
        <f t="shared" si="36"/>
        <v>2085500000</v>
      </c>
      <c r="L616" s="2">
        <f t="shared" si="39"/>
        <v>1270600000</v>
      </c>
      <c r="M616" s="15">
        <f t="shared" si="37"/>
        <v>0.32515825251800806</v>
      </c>
      <c r="N616" t="s">
        <v>22</v>
      </c>
      <c r="O616" t="s">
        <v>57</v>
      </c>
    </row>
    <row r="617" spans="1:15" hidden="1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s="2">
        <f t="shared" si="38"/>
        <v>1102800000</v>
      </c>
      <c r="K617" s="2">
        <f t="shared" si="36"/>
        <v>2202000000</v>
      </c>
      <c r="L617" s="2">
        <f t="shared" si="39"/>
        <v>1099200000</v>
      </c>
      <c r="M617" s="15">
        <f t="shared" si="37"/>
        <v>0.33387918486171764</v>
      </c>
      <c r="N617" t="s">
        <v>22</v>
      </c>
      <c r="O617" t="s">
        <v>57</v>
      </c>
    </row>
    <row r="618" spans="1:15" hidden="1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s="2">
        <f t="shared" si="38"/>
        <v>824000000</v>
      </c>
      <c r="K618" s="2">
        <f t="shared" si="36"/>
        <v>1872000000</v>
      </c>
      <c r="L618" s="2">
        <f t="shared" si="39"/>
        <v>1048000000</v>
      </c>
      <c r="M618" s="15">
        <f t="shared" si="37"/>
        <v>0.42200180342651039</v>
      </c>
      <c r="N618" t="s">
        <v>22</v>
      </c>
      <c r="O618" t="s">
        <v>57</v>
      </c>
    </row>
    <row r="619" spans="1:15" hidden="1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s="2">
        <f t="shared" si="38"/>
        <v>977000000</v>
      </c>
      <c r="K619" s="2">
        <f t="shared" si="36"/>
        <v>2038000000</v>
      </c>
      <c r="L619" s="2">
        <f t="shared" si="39"/>
        <v>1061000000</v>
      </c>
      <c r="M619" s="15">
        <f t="shared" si="37"/>
        <v>0.42334856668051518</v>
      </c>
      <c r="N619" t="s">
        <v>22</v>
      </c>
      <c r="O619" t="s">
        <v>57</v>
      </c>
    </row>
    <row r="620" spans="1:15" hidden="1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s="2">
        <f t="shared" si="38"/>
        <v>975000000</v>
      </c>
      <c r="K620" s="2">
        <f t="shared" si="36"/>
        <v>2185000000</v>
      </c>
      <c r="L620" s="2">
        <f t="shared" si="39"/>
        <v>1210000000</v>
      </c>
      <c r="M620" s="15">
        <f t="shared" si="37"/>
        <v>0.43130675088827475</v>
      </c>
      <c r="N620" t="s">
        <v>22</v>
      </c>
      <c r="O620" t="s">
        <v>57</v>
      </c>
    </row>
    <row r="621" spans="1:15" hidden="1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s="2">
        <f t="shared" si="38"/>
        <v>1034000000</v>
      </c>
      <c r="K621" s="2">
        <f t="shared" si="36"/>
        <v>2345000000</v>
      </c>
      <c r="L621" s="2">
        <f t="shared" si="39"/>
        <v>1311000000</v>
      </c>
      <c r="M621" s="15">
        <f t="shared" si="37"/>
        <v>0.44632660829843929</v>
      </c>
      <c r="N621" t="s">
        <v>22</v>
      </c>
      <c r="O621" t="s">
        <v>57</v>
      </c>
    </row>
    <row r="622" spans="1:15" hidden="1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s="2">
        <f t="shared" si="38"/>
        <v>1412000000</v>
      </c>
      <c r="K622" s="2">
        <f t="shared" si="36"/>
        <v>2034000000</v>
      </c>
      <c r="L622" s="2">
        <f t="shared" si="39"/>
        <v>622000000</v>
      </c>
      <c r="M622" s="15">
        <f t="shared" si="37"/>
        <v>0.3290197347136849</v>
      </c>
      <c r="N622" t="s">
        <v>19</v>
      </c>
      <c r="O622" t="s">
        <v>257</v>
      </c>
    </row>
    <row r="623" spans="1:15" hidden="1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s="2">
        <f t="shared" si="38"/>
        <v>1467000000</v>
      </c>
      <c r="K623" s="2">
        <f t="shared" si="36"/>
        <v>2133000000</v>
      </c>
      <c r="L623" s="2">
        <f t="shared" si="39"/>
        <v>666000000</v>
      </c>
      <c r="M623" s="15">
        <f t="shared" si="37"/>
        <v>0.32790161414296692</v>
      </c>
      <c r="N623" t="s">
        <v>19</v>
      </c>
      <c r="O623" t="s">
        <v>257</v>
      </c>
    </row>
    <row r="624" spans="1:15" hidden="1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s="2">
        <f t="shared" si="38"/>
        <v>1565000000</v>
      </c>
      <c r="K624" s="2">
        <f t="shared" si="36"/>
        <v>2374000000</v>
      </c>
      <c r="L624" s="2">
        <f t="shared" si="39"/>
        <v>809000000</v>
      </c>
      <c r="M624" s="15">
        <f t="shared" si="37"/>
        <v>0.33198154104321076</v>
      </c>
      <c r="N624" t="s">
        <v>19</v>
      </c>
      <c r="O624" t="s">
        <v>257</v>
      </c>
    </row>
    <row r="625" spans="1:15" hidden="1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s="2">
        <f t="shared" si="38"/>
        <v>1563000000</v>
      </c>
      <c r="K625" s="2">
        <f t="shared" si="36"/>
        <v>2505000000</v>
      </c>
      <c r="L625" s="2">
        <f t="shared" si="39"/>
        <v>942000000</v>
      </c>
      <c r="M625" s="15">
        <f t="shared" si="37"/>
        <v>0.33796546141392336</v>
      </c>
      <c r="N625" t="s">
        <v>19</v>
      </c>
      <c r="O625" t="s">
        <v>257</v>
      </c>
    </row>
    <row r="626" spans="1:15" hidden="1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s="2">
        <f t="shared" si="38"/>
        <v>429854000</v>
      </c>
      <c r="K626" s="2">
        <f t="shared" si="36"/>
        <v>735184000</v>
      </c>
      <c r="L626" s="2">
        <f t="shared" si="39"/>
        <v>305330000</v>
      </c>
      <c r="M626" s="15">
        <f t="shared" si="37"/>
        <v>0.52312933786266558</v>
      </c>
      <c r="N626" t="s">
        <v>22</v>
      </c>
      <c r="O626" t="s">
        <v>259</v>
      </c>
    </row>
    <row r="627" spans="1:15" hidden="1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s="2">
        <f t="shared" si="38"/>
        <v>470435000</v>
      </c>
      <c r="K627" s="2">
        <f t="shared" si="36"/>
        <v>737010000</v>
      </c>
      <c r="L627" s="2">
        <f t="shared" si="39"/>
        <v>266575000</v>
      </c>
      <c r="M627" s="15">
        <f t="shared" si="37"/>
        <v>0.49253126896253069</v>
      </c>
      <c r="N627" t="s">
        <v>22</v>
      </c>
      <c r="O627" t="s">
        <v>259</v>
      </c>
    </row>
    <row r="628" spans="1:15" hidden="1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s="2">
        <f t="shared" si="38"/>
        <v>474746000</v>
      </c>
      <c r="K628" s="2">
        <f t="shared" si="36"/>
        <v>750373000</v>
      </c>
      <c r="L628" s="2">
        <f t="shared" si="39"/>
        <v>275627000</v>
      </c>
      <c r="M628" s="15">
        <f t="shared" si="37"/>
        <v>0.49023031985020782</v>
      </c>
      <c r="N628" t="s">
        <v>22</v>
      </c>
      <c r="O628" t="s">
        <v>259</v>
      </c>
    </row>
    <row r="629" spans="1:15" hidden="1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s="2">
        <f t="shared" si="38"/>
        <v>446436000</v>
      </c>
      <c r="K629" s="2">
        <f t="shared" si="36"/>
        <v>753561000</v>
      </c>
      <c r="L629" s="2">
        <f t="shared" si="39"/>
        <v>307125000</v>
      </c>
      <c r="M629" s="15">
        <f t="shared" si="37"/>
        <v>0.48396183337004767</v>
      </c>
      <c r="N629" t="s">
        <v>22</v>
      </c>
      <c r="O629" t="s">
        <v>259</v>
      </c>
    </row>
    <row r="630" spans="1:15" hidden="1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s="2">
        <f t="shared" si="38"/>
        <v>175148000</v>
      </c>
      <c r="K630" s="2">
        <f t="shared" si="36"/>
        <v>1365191000</v>
      </c>
      <c r="L630" s="2">
        <f t="shared" si="39"/>
        <v>1190043000</v>
      </c>
      <c r="M630" s="15">
        <f t="shared" si="37"/>
        <v>4.9912705203463067E-2</v>
      </c>
      <c r="N630" t="s">
        <v>13</v>
      </c>
      <c r="O630" t="s">
        <v>261</v>
      </c>
    </row>
    <row r="631" spans="1:15" hidden="1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s="2">
        <f t="shared" si="38"/>
        <v>182711000</v>
      </c>
      <c r="K631" s="2">
        <f t="shared" si="36"/>
        <v>1399033000</v>
      </c>
      <c r="L631" s="2">
        <f t="shared" si="39"/>
        <v>1216322000</v>
      </c>
      <c r="M631" s="15">
        <f t="shared" si="37"/>
        <v>6.497587241287528E-2</v>
      </c>
      <c r="N631" t="s">
        <v>13</v>
      </c>
      <c r="O631" t="s">
        <v>261</v>
      </c>
    </row>
    <row r="632" spans="1:15" hidden="1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s="2">
        <f t="shared" si="38"/>
        <v>408225000</v>
      </c>
      <c r="K632" s="2">
        <f t="shared" si="36"/>
        <v>1094696000</v>
      </c>
      <c r="L632" s="2">
        <f t="shared" si="39"/>
        <v>686471000</v>
      </c>
      <c r="M632" s="15">
        <f t="shared" si="37"/>
        <v>6.0433537550524323E-2</v>
      </c>
      <c r="N632" t="s">
        <v>13</v>
      </c>
      <c r="O632" t="s">
        <v>261</v>
      </c>
    </row>
    <row r="633" spans="1:15" hidden="1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s="2">
        <f t="shared" si="38"/>
        <v>191073000</v>
      </c>
      <c r="K633" s="2">
        <f t="shared" si="36"/>
        <v>790316000</v>
      </c>
      <c r="L633" s="2">
        <f t="shared" si="39"/>
        <v>599243000</v>
      </c>
      <c r="M633" s="15">
        <f t="shared" si="37"/>
        <v>4.1515770341488269E-2</v>
      </c>
      <c r="N633" t="s">
        <v>13</v>
      </c>
      <c r="O633" t="s">
        <v>261</v>
      </c>
    </row>
    <row r="634" spans="1:15" hidden="1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s="2">
        <f t="shared" si="38"/>
        <v>966829000</v>
      </c>
      <c r="K634" s="2">
        <f t="shared" si="36"/>
        <v>1688095000</v>
      </c>
      <c r="L634" s="2">
        <f t="shared" si="39"/>
        <v>721266000</v>
      </c>
      <c r="M634" s="15">
        <f t="shared" si="37"/>
        <v>0.34071136448635103</v>
      </c>
      <c r="N634" t="s">
        <v>13</v>
      </c>
      <c r="O634" t="s">
        <v>157</v>
      </c>
    </row>
    <row r="635" spans="1:15" hidden="1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s="2">
        <f t="shared" si="38"/>
        <v>936900000</v>
      </c>
      <c r="K635" s="2">
        <f t="shared" si="36"/>
        <v>1714617000</v>
      </c>
      <c r="L635" s="2">
        <f t="shared" si="39"/>
        <v>777717000</v>
      </c>
      <c r="M635" s="15">
        <f t="shared" si="37"/>
        <v>0.35150828689073238</v>
      </c>
      <c r="N635" t="s">
        <v>13</v>
      </c>
      <c r="O635" t="s">
        <v>157</v>
      </c>
    </row>
    <row r="636" spans="1:15" hidden="1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s="2">
        <f t="shared" si="38"/>
        <v>971611000</v>
      </c>
      <c r="K636" s="2">
        <f t="shared" si="36"/>
        <v>1487318000</v>
      </c>
      <c r="L636" s="2">
        <f t="shared" si="39"/>
        <v>515707000</v>
      </c>
      <c r="M636" s="15">
        <f t="shared" si="37"/>
        <v>0.32609257119554136</v>
      </c>
      <c r="N636" t="s">
        <v>13</v>
      </c>
      <c r="O636" t="s">
        <v>157</v>
      </c>
    </row>
    <row r="637" spans="1:15" hidden="1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s="2">
        <f t="shared" si="38"/>
        <v>965322000</v>
      </c>
      <c r="K637" s="2">
        <f t="shared" si="36"/>
        <v>1231554000</v>
      </c>
      <c r="L637" s="2">
        <f t="shared" si="39"/>
        <v>266232000</v>
      </c>
      <c r="M637" s="15">
        <f t="shared" si="37"/>
        <v>0.30854709377165562</v>
      </c>
      <c r="N637" t="s">
        <v>13</v>
      </c>
      <c r="O637" t="s">
        <v>157</v>
      </c>
    </row>
    <row r="638" spans="1:15" hidden="1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s="2">
        <f t="shared" si="38"/>
        <v>601700000</v>
      </c>
      <c r="K638" s="2">
        <f t="shared" si="36"/>
        <v>1268300000</v>
      </c>
      <c r="L638" s="2">
        <f t="shared" si="39"/>
        <v>666600000</v>
      </c>
      <c r="M638" s="15">
        <f t="shared" si="37"/>
        <v>0.37194639138977681</v>
      </c>
      <c r="N638" t="s">
        <v>59</v>
      </c>
      <c r="O638" t="s">
        <v>193</v>
      </c>
    </row>
    <row r="639" spans="1:15" hidden="1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s="2">
        <f t="shared" si="38"/>
        <v>611700000</v>
      </c>
      <c r="K639" s="2">
        <f t="shared" si="36"/>
        <v>1200900000</v>
      </c>
      <c r="L639" s="2">
        <f t="shared" si="39"/>
        <v>589200000</v>
      </c>
      <c r="M639" s="15">
        <f t="shared" si="37"/>
        <v>0.38358833487718402</v>
      </c>
      <c r="N639" t="s">
        <v>59</v>
      </c>
      <c r="O639" t="s">
        <v>193</v>
      </c>
    </row>
    <row r="640" spans="1:15" hidden="1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s="2">
        <f t="shared" si="38"/>
        <v>716100000</v>
      </c>
      <c r="K640" s="2">
        <f t="shared" si="36"/>
        <v>1210900000</v>
      </c>
      <c r="L640" s="2">
        <f t="shared" si="39"/>
        <v>494800000</v>
      </c>
      <c r="M640" s="15">
        <f t="shared" si="37"/>
        <v>0.37158989781201091</v>
      </c>
      <c r="N640" t="s">
        <v>59</v>
      </c>
      <c r="O640" t="s">
        <v>193</v>
      </c>
    </row>
    <row r="641" spans="1:15" hidden="1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s="2">
        <f t="shared" si="38"/>
        <v>881600000</v>
      </c>
      <c r="K641" s="2">
        <f t="shared" si="36"/>
        <v>1075400000</v>
      </c>
      <c r="L641" s="2">
        <f t="shared" si="39"/>
        <v>193800000</v>
      </c>
      <c r="M641" s="15">
        <f t="shared" si="37"/>
        <v>0.32821608423622767</v>
      </c>
      <c r="N641" t="s">
        <v>59</v>
      </c>
      <c r="O641" t="s">
        <v>193</v>
      </c>
    </row>
    <row r="642" spans="1:15" hidden="1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s="2">
        <f t="shared" si="38"/>
        <v>192798000</v>
      </c>
      <c r="K642" s="2">
        <f t="shared" ref="K642:K705" si="40">E642-F642</f>
        <v>446959000</v>
      </c>
      <c r="L642" s="2">
        <f t="shared" si="39"/>
        <v>254161000</v>
      </c>
      <c r="M642" s="15">
        <f t="shared" ref="M642:M705" si="41">(E642-F642)/E642</f>
        <v>0.70120785111066142</v>
      </c>
      <c r="N642" t="s">
        <v>52</v>
      </c>
      <c r="O642" t="s">
        <v>265</v>
      </c>
    </row>
    <row r="643" spans="1:15" hidden="1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s="2">
        <f t="shared" ref="J643:J706" si="42">SUM(G643:I643)</f>
        <v>203130000</v>
      </c>
      <c r="K643" s="2">
        <f t="shared" si="40"/>
        <v>474167000</v>
      </c>
      <c r="L643" s="2">
        <f t="shared" ref="L643:L706" si="43">K643-J643</f>
        <v>271037000</v>
      </c>
      <c r="M643" s="15">
        <f t="shared" si="41"/>
        <v>0.69111486831173752</v>
      </c>
      <c r="N643" t="s">
        <v>52</v>
      </c>
      <c r="O643" t="s">
        <v>265</v>
      </c>
    </row>
    <row r="644" spans="1:15" hidden="1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s="2">
        <f t="shared" si="42"/>
        <v>210441000</v>
      </c>
      <c r="K644" s="2">
        <f t="shared" si="40"/>
        <v>510595000</v>
      </c>
      <c r="L644" s="2">
        <f t="shared" si="43"/>
        <v>300154000</v>
      </c>
      <c r="M644" s="15">
        <f t="shared" si="41"/>
        <v>0.68627253323871118</v>
      </c>
      <c r="N644" t="s">
        <v>52</v>
      </c>
      <c r="O644" t="s">
        <v>265</v>
      </c>
    </row>
    <row r="645" spans="1:15" hidden="1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s="2">
        <f t="shared" si="42"/>
        <v>226984000</v>
      </c>
      <c r="K645" s="2">
        <f t="shared" si="40"/>
        <v>547979000</v>
      </c>
      <c r="L645" s="2">
        <f t="shared" si="43"/>
        <v>320995000</v>
      </c>
      <c r="M645" s="15">
        <f t="shared" si="41"/>
        <v>0.68361421223541685</v>
      </c>
      <c r="N645" t="s">
        <v>52</v>
      </c>
      <c r="O645" t="s">
        <v>265</v>
      </c>
    </row>
    <row r="646" spans="1:15" hidden="1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s="2">
        <f t="shared" si="42"/>
        <v>413388000</v>
      </c>
      <c r="K646" s="2">
        <f t="shared" si="40"/>
        <v>852749000</v>
      </c>
      <c r="L646" s="2">
        <f t="shared" si="43"/>
        <v>439361000</v>
      </c>
      <c r="M646" s="15">
        <f t="shared" si="41"/>
        <v>0.25315054422606792</v>
      </c>
      <c r="N646" t="s">
        <v>22</v>
      </c>
      <c r="O646" t="s">
        <v>34</v>
      </c>
    </row>
    <row r="647" spans="1:15" hidden="1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s="2">
        <f t="shared" si="42"/>
        <v>404561000</v>
      </c>
      <c r="K647" s="2">
        <f t="shared" si="40"/>
        <v>864632000</v>
      </c>
      <c r="L647" s="2">
        <f t="shared" si="43"/>
        <v>460071000</v>
      </c>
      <c r="M647" s="15">
        <f t="shared" si="41"/>
        <v>0.2612484348637425</v>
      </c>
      <c r="N647" t="s">
        <v>22</v>
      </c>
      <c r="O647" t="s">
        <v>34</v>
      </c>
    </row>
    <row r="648" spans="1:15" hidden="1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s="2">
        <f t="shared" si="42"/>
        <v>397796000</v>
      </c>
      <c r="K648" s="2">
        <f t="shared" si="40"/>
        <v>824941000</v>
      </c>
      <c r="L648" s="2">
        <f t="shared" si="43"/>
        <v>427145000</v>
      </c>
      <c r="M648" s="15">
        <f t="shared" si="41"/>
        <v>0.24326025076175392</v>
      </c>
      <c r="N648" t="s">
        <v>22</v>
      </c>
      <c r="O648" t="s">
        <v>34</v>
      </c>
    </row>
    <row r="649" spans="1:15" hidden="1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s="2">
        <f t="shared" si="42"/>
        <v>385785000</v>
      </c>
      <c r="K649" s="2">
        <f t="shared" si="40"/>
        <v>919267000</v>
      </c>
      <c r="L649" s="2">
        <f t="shared" si="43"/>
        <v>533482000</v>
      </c>
      <c r="M649" s="15">
        <f t="shared" si="41"/>
        <v>0.25685059632662244</v>
      </c>
      <c r="N649" t="s">
        <v>22</v>
      </c>
      <c r="O649" t="s">
        <v>34</v>
      </c>
    </row>
    <row r="650" spans="1:15" hidden="1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s="2">
        <f t="shared" si="42"/>
        <v>3942948000</v>
      </c>
      <c r="K650" s="2" t="e">
        <f t="shared" si="40"/>
        <v>#VALUE!</v>
      </c>
      <c r="L650" s="2" t="e">
        <f t="shared" si="43"/>
        <v>#VALUE!</v>
      </c>
      <c r="M650" s="15" t="e">
        <f t="shared" si="41"/>
        <v>#VALUE!</v>
      </c>
      <c r="N650" t="s">
        <v>182</v>
      </c>
      <c r="O650" t="s">
        <v>183</v>
      </c>
    </row>
    <row r="651" spans="1:15" hidden="1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s="2">
        <f t="shared" si="42"/>
        <v>3786000000</v>
      </c>
      <c r="K651" s="2" t="e">
        <f t="shared" si="40"/>
        <v>#VALUE!</v>
      </c>
      <c r="L651" s="2" t="e">
        <f t="shared" si="43"/>
        <v>#VALUE!</v>
      </c>
      <c r="M651" s="15" t="e">
        <f t="shared" si="41"/>
        <v>#VALUE!</v>
      </c>
      <c r="N651" t="s">
        <v>182</v>
      </c>
      <c r="O651" t="s">
        <v>183</v>
      </c>
    </row>
    <row r="652" spans="1:15" hidden="1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s="2">
        <f t="shared" si="42"/>
        <v>3810000000</v>
      </c>
      <c r="K652" s="2" t="e">
        <f t="shared" si="40"/>
        <v>#VALUE!</v>
      </c>
      <c r="L652" s="2" t="e">
        <f t="shared" si="43"/>
        <v>#VALUE!</v>
      </c>
      <c r="M652" s="15" t="e">
        <f t="shared" si="41"/>
        <v>#VALUE!</v>
      </c>
      <c r="N652" t="s">
        <v>182</v>
      </c>
      <c r="O652" t="s">
        <v>183</v>
      </c>
    </row>
    <row r="653" spans="1:15" hidden="1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s="2">
        <f t="shared" si="42"/>
        <v>4595000000</v>
      </c>
      <c r="K653" s="2" t="e">
        <f t="shared" si="40"/>
        <v>#VALUE!</v>
      </c>
      <c r="L653" s="2" t="e">
        <f t="shared" si="43"/>
        <v>#VALUE!</v>
      </c>
      <c r="M653" s="15" t="e">
        <f t="shared" si="41"/>
        <v>#VALUE!</v>
      </c>
      <c r="N653" t="s">
        <v>182</v>
      </c>
      <c r="O653" t="s">
        <v>183</v>
      </c>
    </row>
    <row r="654" spans="1:15" hidden="1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s="2">
        <f t="shared" si="42"/>
        <v>2039000000</v>
      </c>
      <c r="K654" s="2">
        <f t="shared" si="40"/>
        <v>5728000000</v>
      </c>
      <c r="L654" s="2">
        <f t="shared" si="43"/>
        <v>3689000000</v>
      </c>
      <c r="M654" s="15">
        <f t="shared" si="41"/>
        <v>0.18519236986744261</v>
      </c>
      <c r="N654" t="s">
        <v>13</v>
      </c>
      <c r="O654" t="s">
        <v>91</v>
      </c>
    </row>
    <row r="655" spans="1:15" hidden="1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s="2">
        <f t="shared" si="42"/>
        <v>1984000000</v>
      </c>
      <c r="K655" s="2">
        <f t="shared" si="40"/>
        <v>5873000000</v>
      </c>
      <c r="L655" s="2">
        <f t="shared" si="43"/>
        <v>3889000000</v>
      </c>
      <c r="M655" s="15">
        <f t="shared" si="41"/>
        <v>0.19036043044211073</v>
      </c>
      <c r="N655" t="s">
        <v>13</v>
      </c>
      <c r="O655" t="s">
        <v>91</v>
      </c>
    </row>
    <row r="656" spans="1:15" hidden="1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s="2">
        <f t="shared" si="42"/>
        <v>1952000000</v>
      </c>
      <c r="K656" s="2">
        <f t="shared" si="40"/>
        <v>6130000000</v>
      </c>
      <c r="L656" s="2">
        <f t="shared" si="43"/>
        <v>4178000000</v>
      </c>
      <c r="M656" s="15">
        <f t="shared" si="41"/>
        <v>0.19479487749849059</v>
      </c>
      <c r="N656" t="s">
        <v>13</v>
      </c>
      <c r="O656" t="s">
        <v>91</v>
      </c>
    </row>
    <row r="657" spans="1:15" hidden="1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s="2">
        <f t="shared" si="42"/>
        <v>1940000000</v>
      </c>
      <c r="K657" s="2">
        <f t="shared" si="40"/>
        <v>6249000000</v>
      </c>
      <c r="L657" s="2">
        <f t="shared" si="43"/>
        <v>4309000000</v>
      </c>
      <c r="M657" s="15">
        <f t="shared" si="41"/>
        <v>0.19931107071093676</v>
      </c>
      <c r="N657" t="s">
        <v>13</v>
      </c>
      <c r="O657" t="s">
        <v>91</v>
      </c>
    </row>
    <row r="658" spans="1:15" hidden="1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s="2">
        <f t="shared" si="42"/>
        <v>840983000</v>
      </c>
      <c r="K658" s="2">
        <f t="shared" si="40"/>
        <v>1625965000</v>
      </c>
      <c r="L658" s="2">
        <f t="shared" si="43"/>
        <v>784982000</v>
      </c>
      <c r="M658" s="15">
        <f t="shared" si="41"/>
        <v>0.67014150346556345</v>
      </c>
      <c r="N658" t="s">
        <v>52</v>
      </c>
      <c r="O658" t="s">
        <v>265</v>
      </c>
    </row>
    <row r="659" spans="1:15" hidden="1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s="2">
        <f t="shared" si="42"/>
        <v>826586000</v>
      </c>
      <c r="K659" s="2">
        <f t="shared" si="40"/>
        <v>1670922000</v>
      </c>
      <c r="L659" s="2">
        <f t="shared" si="43"/>
        <v>844336000</v>
      </c>
      <c r="M659" s="15">
        <f t="shared" si="41"/>
        <v>0.67212814715265423</v>
      </c>
      <c r="N659" t="s">
        <v>52</v>
      </c>
      <c r="O659" t="s">
        <v>265</v>
      </c>
    </row>
    <row r="660" spans="1:15" hidden="1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s="2">
        <f t="shared" si="42"/>
        <v>797111000</v>
      </c>
      <c r="K660" s="2">
        <f t="shared" si="40"/>
        <v>1751957000</v>
      </c>
      <c r="L660" s="2">
        <f t="shared" si="43"/>
        <v>954846000</v>
      </c>
      <c r="M660" s="15">
        <f t="shared" si="41"/>
        <v>0.69095493340916148</v>
      </c>
      <c r="N660" t="s">
        <v>52</v>
      </c>
      <c r="O660" t="s">
        <v>265</v>
      </c>
    </row>
    <row r="661" spans="1:15" hidden="1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s="2">
        <f t="shared" si="42"/>
        <v>716052000</v>
      </c>
      <c r="K661" s="2">
        <f t="shared" si="40"/>
        <v>1656630000</v>
      </c>
      <c r="L661" s="2">
        <f t="shared" si="43"/>
        <v>940578000</v>
      </c>
      <c r="M661" s="15">
        <f t="shared" si="41"/>
        <v>0.68914092314757736</v>
      </c>
      <c r="N661" t="s">
        <v>52</v>
      </c>
      <c r="O661" t="s">
        <v>265</v>
      </c>
    </row>
    <row r="662" spans="1:15" hidden="1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s="2">
        <f t="shared" si="42"/>
        <v>3221000000</v>
      </c>
      <c r="K662" s="2">
        <f t="shared" si="40"/>
        <v>7231000000</v>
      </c>
      <c r="L662" s="2">
        <f t="shared" si="43"/>
        <v>4010000000</v>
      </c>
      <c r="M662" s="15">
        <f t="shared" si="41"/>
        <v>0.74531024531024526</v>
      </c>
      <c r="N662" t="s">
        <v>25</v>
      </c>
      <c r="O662" t="s">
        <v>66</v>
      </c>
    </row>
    <row r="663" spans="1:15" hidden="1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s="2">
        <f t="shared" si="42"/>
        <v>3819000000</v>
      </c>
      <c r="K663" s="2">
        <f t="shared" si="40"/>
        <v>8343000000</v>
      </c>
      <c r="L663" s="2">
        <f t="shared" si="43"/>
        <v>4524000000</v>
      </c>
      <c r="M663" s="15">
        <f t="shared" si="41"/>
        <v>0.7447777182645956</v>
      </c>
      <c r="N663" t="s">
        <v>25</v>
      </c>
      <c r="O663" t="s">
        <v>66</v>
      </c>
    </row>
    <row r="664" spans="1:15" hidden="1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s="2">
        <f t="shared" si="42"/>
        <v>5837000000</v>
      </c>
      <c r="K664" s="2">
        <f t="shared" si="40"/>
        <v>21102000000</v>
      </c>
      <c r="L664" s="2">
        <f t="shared" si="43"/>
        <v>15265000000</v>
      </c>
      <c r="M664" s="15">
        <f t="shared" si="41"/>
        <v>0.84781036560867817</v>
      </c>
      <c r="N664" t="s">
        <v>25</v>
      </c>
      <c r="O664" t="s">
        <v>66</v>
      </c>
    </row>
    <row r="665" spans="1:15" hidden="1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s="2">
        <f t="shared" si="42"/>
        <v>6440000000</v>
      </c>
      <c r="K665" s="2">
        <f t="shared" si="40"/>
        <v>28633000000</v>
      </c>
      <c r="L665" s="2">
        <f t="shared" si="43"/>
        <v>22193000000</v>
      </c>
      <c r="M665" s="15">
        <f t="shared" si="41"/>
        <v>0.87726339655013941</v>
      </c>
      <c r="N665" t="s">
        <v>25</v>
      </c>
      <c r="O665" t="s">
        <v>66</v>
      </c>
    </row>
    <row r="666" spans="1:15" hidden="1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s="2">
        <f t="shared" si="42"/>
        <v>3552300000</v>
      </c>
      <c r="K666" s="2">
        <f t="shared" si="40"/>
        <v>6423900000</v>
      </c>
      <c r="L666" s="2">
        <f t="shared" si="43"/>
        <v>2871600000</v>
      </c>
      <c r="M666" s="15">
        <f t="shared" si="41"/>
        <v>0.36141914358532923</v>
      </c>
      <c r="N666" t="s">
        <v>36</v>
      </c>
      <c r="O666" t="s">
        <v>124</v>
      </c>
    </row>
    <row r="667" spans="1:15" hidden="1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s="2">
        <f t="shared" si="42"/>
        <v>3474300000</v>
      </c>
      <c r="K667" s="2">
        <f t="shared" si="40"/>
        <v>6369800000</v>
      </c>
      <c r="L667" s="2">
        <f t="shared" si="43"/>
        <v>2895500000</v>
      </c>
      <c r="M667" s="15">
        <f t="shared" si="41"/>
        <v>0.35566400142940097</v>
      </c>
      <c r="N667" t="s">
        <v>36</v>
      </c>
      <c r="O667" t="s">
        <v>124</v>
      </c>
    </row>
    <row r="668" spans="1:15" hidden="1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s="2">
        <f t="shared" si="42"/>
        <v>3328000000</v>
      </c>
      <c r="K668" s="2">
        <f t="shared" si="40"/>
        <v>5949200000</v>
      </c>
      <c r="L668" s="2">
        <f t="shared" si="43"/>
        <v>2621200000</v>
      </c>
      <c r="M668" s="15">
        <f t="shared" si="41"/>
        <v>0.33744179055376256</v>
      </c>
      <c r="N668" t="s">
        <v>36</v>
      </c>
      <c r="O668" t="s">
        <v>124</v>
      </c>
    </row>
    <row r="669" spans="1:15" hidden="1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s="2">
        <f t="shared" si="42"/>
        <v>3118900000</v>
      </c>
      <c r="K669" s="2">
        <f t="shared" si="40"/>
        <v>5829500000</v>
      </c>
      <c r="L669" s="2">
        <f t="shared" si="43"/>
        <v>2710600000</v>
      </c>
      <c r="M669" s="15">
        <f t="shared" si="41"/>
        <v>0.35195706117816111</v>
      </c>
      <c r="N669" t="s">
        <v>36</v>
      </c>
      <c r="O669" t="s">
        <v>124</v>
      </c>
    </row>
    <row r="670" spans="1:15" hidden="1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f t="shared" si="42"/>
        <v>1867000000</v>
      </c>
      <c r="K670" s="2">
        <f t="shared" si="40"/>
        <v>3324000000</v>
      </c>
      <c r="L670" s="2">
        <f t="shared" si="43"/>
        <v>1457000000</v>
      </c>
      <c r="M670" s="15">
        <f t="shared" si="41"/>
        <v>0.42511830157309116</v>
      </c>
      <c r="N670" t="s">
        <v>22</v>
      </c>
      <c r="O670" t="s">
        <v>89</v>
      </c>
    </row>
    <row r="671" spans="1:15" hidden="1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f t="shared" si="42"/>
        <v>2050000000</v>
      </c>
      <c r="K671" s="2">
        <f t="shared" si="40"/>
        <v>4052000000</v>
      </c>
      <c r="L671" s="2">
        <f t="shared" si="43"/>
        <v>2002000000</v>
      </c>
      <c r="M671" s="15">
        <f t="shared" si="41"/>
        <v>0.41708697889861041</v>
      </c>
      <c r="N671" t="s">
        <v>22</v>
      </c>
      <c r="O671" t="s">
        <v>89</v>
      </c>
    </row>
    <row r="672" spans="1:15" hidden="1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f t="shared" si="42"/>
        <v>2331000000</v>
      </c>
      <c r="K672" s="2">
        <f t="shared" si="40"/>
        <v>3653000000</v>
      </c>
      <c r="L672" s="2">
        <f t="shared" si="43"/>
        <v>1322000000</v>
      </c>
      <c r="M672" s="15">
        <f t="shared" si="41"/>
        <v>0.40094391395017015</v>
      </c>
      <c r="N672" t="s">
        <v>22</v>
      </c>
      <c r="O672" t="s">
        <v>89</v>
      </c>
    </row>
    <row r="673" spans="1:15" hidden="1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f t="shared" si="42"/>
        <v>2278000000</v>
      </c>
      <c r="K673" s="2">
        <f t="shared" si="40"/>
        <v>3746000000</v>
      </c>
      <c r="L673" s="2">
        <f t="shared" si="43"/>
        <v>1468000000</v>
      </c>
      <c r="M673" s="15">
        <f t="shared" si="41"/>
        <v>0.39893503727369545</v>
      </c>
      <c r="N673" t="s">
        <v>22</v>
      </c>
      <c r="O673" t="s">
        <v>89</v>
      </c>
    </row>
    <row r="674" spans="1:15" hidden="1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s="2">
        <f t="shared" si="42"/>
        <v>12382000000</v>
      </c>
      <c r="K674" s="2">
        <f t="shared" si="40"/>
        <v>18054000000</v>
      </c>
      <c r="L674" s="2">
        <f t="shared" si="43"/>
        <v>5672000000</v>
      </c>
      <c r="M674" s="15">
        <f t="shared" si="41"/>
        <v>0.11615742438572449</v>
      </c>
      <c r="N674" t="s">
        <v>19</v>
      </c>
      <c r="O674" t="s">
        <v>245</v>
      </c>
    </row>
    <row r="675" spans="1:15" hidden="1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s="2">
        <f t="shared" si="42"/>
        <v>12158000000</v>
      </c>
      <c r="K675" s="2">
        <f t="shared" si="40"/>
        <v>13808000000</v>
      </c>
      <c r="L675" s="2">
        <f t="shared" si="43"/>
        <v>1650000000</v>
      </c>
      <c r="M675" s="15">
        <f t="shared" si="41"/>
        <v>8.8553123536994405E-2</v>
      </c>
      <c r="N675" t="s">
        <v>19</v>
      </c>
      <c r="O675" t="s">
        <v>245</v>
      </c>
    </row>
    <row r="676" spans="1:15" hidden="1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s="2">
        <f t="shared" si="42"/>
        <v>13405000000</v>
      </c>
      <c r="K676" s="2">
        <f t="shared" si="40"/>
        <v>18302000000</v>
      </c>
      <c r="L676" s="2">
        <f t="shared" si="43"/>
        <v>4897000000</v>
      </c>
      <c r="M676" s="15">
        <f t="shared" si="41"/>
        <v>0.12012654572186196</v>
      </c>
      <c r="N676" t="s">
        <v>19</v>
      </c>
      <c r="O676" t="s">
        <v>245</v>
      </c>
    </row>
    <row r="677" spans="1:15" hidden="1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s="2">
        <f t="shared" si="42"/>
        <v>11710000000</v>
      </c>
      <c r="K677" s="2">
        <f t="shared" si="40"/>
        <v>21255000000</v>
      </c>
      <c r="L677" s="2">
        <f t="shared" si="43"/>
        <v>9545000000</v>
      </c>
      <c r="M677" s="15">
        <f t="shared" si="41"/>
        <v>0.12774972953479985</v>
      </c>
      <c r="N677" t="s">
        <v>19</v>
      </c>
      <c r="O677" t="s">
        <v>245</v>
      </c>
    </row>
    <row r="678" spans="1:15" hidden="1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s="2">
        <f t="shared" si="42"/>
        <v>2754913000</v>
      </c>
      <c r="K678" s="2">
        <f t="shared" si="40"/>
        <v>3778091000</v>
      </c>
      <c r="L678" s="2">
        <f t="shared" si="43"/>
        <v>1023178000</v>
      </c>
      <c r="M678" s="15">
        <f t="shared" si="41"/>
        <v>0.29031268797255361</v>
      </c>
      <c r="N678" t="s">
        <v>19</v>
      </c>
      <c r="O678" t="s">
        <v>79</v>
      </c>
    </row>
    <row r="679" spans="1:15" hidden="1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s="2">
        <f t="shared" si="42"/>
        <v>3161985000</v>
      </c>
      <c r="K679" s="2">
        <f t="shared" si="40"/>
        <v>4219920000</v>
      </c>
      <c r="L679" s="2">
        <f t="shared" si="43"/>
        <v>1057935000</v>
      </c>
      <c r="M679" s="15">
        <f t="shared" si="41"/>
        <v>0.29975614872249962</v>
      </c>
      <c r="N679" t="s">
        <v>19</v>
      </c>
      <c r="O679" t="s">
        <v>79</v>
      </c>
    </row>
    <row r="680" spans="1:15" hidden="1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s="2">
        <f t="shared" si="42"/>
        <v>3462343000</v>
      </c>
      <c r="K680" s="2">
        <f t="shared" si="40"/>
        <v>4593761000</v>
      </c>
      <c r="L680" s="2">
        <f t="shared" si="43"/>
        <v>1131418000</v>
      </c>
      <c r="M680" s="15">
        <f t="shared" si="41"/>
        <v>0.29943075864019031</v>
      </c>
      <c r="N680" t="s">
        <v>19</v>
      </c>
      <c r="O680" t="s">
        <v>79</v>
      </c>
    </row>
    <row r="681" spans="1:15" hidden="1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s="2">
        <f t="shared" si="42"/>
        <v>3419065000</v>
      </c>
      <c r="K681" s="2">
        <f t="shared" si="40"/>
        <v>4555852000</v>
      </c>
      <c r="L681" s="2">
        <f t="shared" si="43"/>
        <v>1136787000</v>
      </c>
      <c r="M681" s="15">
        <f t="shared" si="41"/>
        <v>0.29815699483587876</v>
      </c>
      <c r="N681" t="s">
        <v>19</v>
      </c>
      <c r="O681" t="s">
        <v>79</v>
      </c>
    </row>
    <row r="682" spans="1:15" hidden="1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s="2">
        <f t="shared" si="42"/>
        <v>1156635000</v>
      </c>
      <c r="K682" s="2">
        <f t="shared" si="40"/>
        <v>1513848000</v>
      </c>
      <c r="L682" s="2">
        <f t="shared" si="43"/>
        <v>357213000</v>
      </c>
      <c r="M682" s="15">
        <f t="shared" si="41"/>
        <v>0.63716206291197153</v>
      </c>
      <c r="N682" t="s">
        <v>22</v>
      </c>
      <c r="O682" t="s">
        <v>39</v>
      </c>
    </row>
    <row r="683" spans="1:15" hidden="1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s="2">
        <f t="shared" si="42"/>
        <v>1196512000</v>
      </c>
      <c r="K683" s="2">
        <f t="shared" si="40"/>
        <v>1602011000</v>
      </c>
      <c r="L683" s="2">
        <f t="shared" si="43"/>
        <v>405499000</v>
      </c>
      <c r="M683" s="15">
        <f t="shared" si="41"/>
        <v>0.62719772174536725</v>
      </c>
      <c r="N683" t="s">
        <v>22</v>
      </c>
      <c r="O683" t="s">
        <v>39</v>
      </c>
    </row>
    <row r="684" spans="1:15" hidden="1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s="2">
        <f t="shared" si="42"/>
        <v>1295014000</v>
      </c>
      <c r="K684" s="2">
        <f t="shared" si="40"/>
        <v>1751611000</v>
      </c>
      <c r="L684" s="2">
        <f t="shared" si="43"/>
        <v>456597000</v>
      </c>
      <c r="M684" s="15">
        <f t="shared" si="41"/>
        <v>0.63150291413907256</v>
      </c>
      <c r="N684" t="s">
        <v>22</v>
      </c>
      <c r="O684" t="s">
        <v>39</v>
      </c>
    </row>
    <row r="685" spans="1:15" hidden="1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s="2">
        <f t="shared" si="42"/>
        <v>1325567000</v>
      </c>
      <c r="K685" s="2">
        <f t="shared" si="40"/>
        <v>1750511000</v>
      </c>
      <c r="L685" s="2">
        <f t="shared" si="43"/>
        <v>424944000</v>
      </c>
      <c r="M685" s="15">
        <f t="shared" si="41"/>
        <v>0.60400979935476085</v>
      </c>
      <c r="N685" t="s">
        <v>22</v>
      </c>
      <c r="O685" t="s">
        <v>39</v>
      </c>
    </row>
    <row r="686" spans="1:15" hidden="1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s="2">
        <f t="shared" si="42"/>
        <v>0</v>
      </c>
      <c r="K686" s="2">
        <f t="shared" si="40"/>
        <v>6171000000</v>
      </c>
      <c r="L686" s="2">
        <f t="shared" si="43"/>
        <v>6171000000</v>
      </c>
      <c r="M686" s="15">
        <f t="shared" si="41"/>
        <v>0.3942879049262028</v>
      </c>
      <c r="N686" t="s">
        <v>19</v>
      </c>
      <c r="O686" t="s">
        <v>257</v>
      </c>
    </row>
    <row r="687" spans="1:15" hidden="1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s="2">
        <f t="shared" si="42"/>
        <v>0</v>
      </c>
      <c r="K687" s="2">
        <f t="shared" si="40"/>
        <v>6293000000</v>
      </c>
      <c r="L687" s="2">
        <f t="shared" si="43"/>
        <v>6293000000</v>
      </c>
      <c r="M687" s="15">
        <f t="shared" si="41"/>
        <v>0.38970770374040131</v>
      </c>
      <c r="N687" t="s">
        <v>19</v>
      </c>
      <c r="O687" t="s">
        <v>257</v>
      </c>
    </row>
    <row r="688" spans="1:15" hidden="1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s="2">
        <f t="shared" si="42"/>
        <v>0</v>
      </c>
      <c r="K688" s="2">
        <f t="shared" si="40"/>
        <v>6289000000</v>
      </c>
      <c r="L688" s="2">
        <f t="shared" si="43"/>
        <v>6289000000</v>
      </c>
      <c r="M688" s="15">
        <f t="shared" si="41"/>
        <v>0.38265895953757223</v>
      </c>
      <c r="N688" t="s">
        <v>19</v>
      </c>
      <c r="O688" t="s">
        <v>257</v>
      </c>
    </row>
    <row r="689" spans="1:15" hidden="1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s="2">
        <f t="shared" si="42"/>
        <v>0</v>
      </c>
      <c r="K689" s="2">
        <f t="shared" si="40"/>
        <v>5720000000</v>
      </c>
      <c r="L689" s="2">
        <f t="shared" si="43"/>
        <v>5720000000</v>
      </c>
      <c r="M689" s="15">
        <f t="shared" si="41"/>
        <v>0.36209406849401787</v>
      </c>
      <c r="N689" t="s">
        <v>19</v>
      </c>
      <c r="O689" t="s">
        <v>257</v>
      </c>
    </row>
    <row r="690" spans="1:15" hidden="1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s="2">
        <f t="shared" si="42"/>
        <v>834320000</v>
      </c>
      <c r="K690" s="2">
        <f t="shared" si="40"/>
        <v>1438480000</v>
      </c>
      <c r="L690" s="2">
        <f t="shared" si="43"/>
        <v>604160000</v>
      </c>
      <c r="M690" s="15">
        <f t="shared" si="41"/>
        <v>0.52969519548546862</v>
      </c>
      <c r="N690" t="s">
        <v>19</v>
      </c>
      <c r="O690" t="s">
        <v>278</v>
      </c>
    </row>
    <row r="691" spans="1:15" hidden="1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s="2">
        <f t="shared" si="42"/>
        <v>833268000</v>
      </c>
      <c r="K691" s="2">
        <f t="shared" si="40"/>
        <v>1407300000</v>
      </c>
      <c r="L691" s="2">
        <f t="shared" si="43"/>
        <v>574032000</v>
      </c>
      <c r="M691" s="15">
        <f t="shared" si="41"/>
        <v>0.53471872077864591</v>
      </c>
      <c r="N691" t="s">
        <v>19</v>
      </c>
      <c r="O691" t="s">
        <v>278</v>
      </c>
    </row>
    <row r="692" spans="1:15" hidden="1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s="2">
        <f t="shared" si="42"/>
        <v>913786000</v>
      </c>
      <c r="K692" s="2">
        <f t="shared" si="40"/>
        <v>1604412000</v>
      </c>
      <c r="L692" s="2">
        <f t="shared" si="43"/>
        <v>690626000</v>
      </c>
      <c r="M692" s="15">
        <f t="shared" si="41"/>
        <v>0.55890043328045347</v>
      </c>
      <c r="N692" t="s">
        <v>19</v>
      </c>
      <c r="O692" t="s">
        <v>278</v>
      </c>
    </row>
    <row r="693" spans="1:15" hidden="1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s="2">
        <f t="shared" si="42"/>
        <v>989123000</v>
      </c>
      <c r="K693" s="2">
        <f t="shared" si="40"/>
        <v>1538704000</v>
      </c>
      <c r="L693" s="2">
        <f t="shared" si="43"/>
        <v>549581000</v>
      </c>
      <c r="M693" s="15">
        <f t="shared" si="41"/>
        <v>0.54558747921298312</v>
      </c>
      <c r="N693" t="s">
        <v>19</v>
      </c>
      <c r="O693" t="s">
        <v>278</v>
      </c>
    </row>
    <row r="694" spans="1:15" hidden="1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s="2">
        <f t="shared" si="42"/>
        <v>2816000000</v>
      </c>
      <c r="K694" s="2">
        <f t="shared" si="40"/>
        <v>4118000000</v>
      </c>
      <c r="L694" s="2">
        <f t="shared" si="43"/>
        <v>1302000000</v>
      </c>
      <c r="M694" s="15">
        <f t="shared" si="41"/>
        <v>0.21074718526100308</v>
      </c>
      <c r="N694" t="s">
        <v>19</v>
      </c>
      <c r="O694" t="s">
        <v>280</v>
      </c>
    </row>
    <row r="695" spans="1:15" hidden="1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s="2">
        <f t="shared" si="42"/>
        <v>2815000000</v>
      </c>
      <c r="K695" s="2">
        <f t="shared" si="40"/>
        <v>4232000000</v>
      </c>
      <c r="L695" s="2">
        <f t="shared" si="43"/>
        <v>1417000000</v>
      </c>
      <c r="M695" s="15">
        <f t="shared" si="41"/>
        <v>0.23332230675928989</v>
      </c>
      <c r="N695" t="s">
        <v>19</v>
      </c>
      <c r="O695" t="s">
        <v>280</v>
      </c>
    </row>
    <row r="696" spans="1:15" hidden="1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s="2">
        <f t="shared" si="42"/>
        <v>2728000000</v>
      </c>
      <c r="K696" s="2">
        <f t="shared" si="40"/>
        <v>4279000000</v>
      </c>
      <c r="L696" s="2">
        <f t="shared" si="43"/>
        <v>1551000000</v>
      </c>
      <c r="M696" s="15">
        <f t="shared" si="41"/>
        <v>0.26023231770358207</v>
      </c>
      <c r="N696" t="s">
        <v>19</v>
      </c>
      <c r="O696" t="s">
        <v>280</v>
      </c>
    </row>
    <row r="697" spans="1:15" hidden="1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s="2">
        <f t="shared" si="42"/>
        <v>2617000000</v>
      </c>
      <c r="K697" s="2">
        <f t="shared" si="40"/>
        <v>4186000000</v>
      </c>
      <c r="L697" s="2">
        <f t="shared" si="43"/>
        <v>1569000000</v>
      </c>
      <c r="M697" s="15">
        <f t="shared" si="41"/>
        <v>0.27615780445969124</v>
      </c>
      <c r="N697" t="s">
        <v>19</v>
      </c>
      <c r="O697" t="s">
        <v>280</v>
      </c>
    </row>
    <row r="698" spans="1:15" hidden="1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s="2">
        <f t="shared" si="42"/>
        <v>2785035000</v>
      </c>
      <c r="K698" s="2">
        <f t="shared" si="40"/>
        <v>3916160000</v>
      </c>
      <c r="L698" s="2">
        <f t="shared" si="43"/>
        <v>1131125000</v>
      </c>
      <c r="M698" s="15">
        <f t="shared" si="41"/>
        <v>0.43755757652615157</v>
      </c>
      <c r="N698" t="s">
        <v>13</v>
      </c>
      <c r="O698" t="s">
        <v>282</v>
      </c>
    </row>
    <row r="699" spans="1:15" hidden="1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s="2">
        <f t="shared" si="42"/>
        <v>2839629000</v>
      </c>
      <c r="K699" s="2">
        <f t="shared" si="40"/>
        <v>4136483000</v>
      </c>
      <c r="L699" s="2">
        <f t="shared" si="43"/>
        <v>1296854000</v>
      </c>
      <c r="M699" s="15">
        <f t="shared" si="41"/>
        <v>0.43829085255205741</v>
      </c>
      <c r="N699" t="s">
        <v>13</v>
      </c>
      <c r="O699" t="s">
        <v>282</v>
      </c>
    </row>
    <row r="700" spans="1:15" hidden="1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s="2">
        <f t="shared" si="42"/>
        <v>2967125000</v>
      </c>
      <c r="K700" s="2">
        <f t="shared" si="40"/>
        <v>4314242000</v>
      </c>
      <c r="L700" s="2">
        <f t="shared" si="43"/>
        <v>1347117000</v>
      </c>
      <c r="M700" s="15">
        <f t="shared" si="41"/>
        <v>0.43294153018082476</v>
      </c>
      <c r="N700" t="s">
        <v>13</v>
      </c>
      <c r="O700" t="s">
        <v>282</v>
      </c>
    </row>
    <row r="701" spans="1:15" hidden="1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s="2">
        <f t="shared" si="42"/>
        <v>2931108000</v>
      </c>
      <c r="K701" s="2">
        <f t="shared" si="40"/>
        <v>4231428000</v>
      </c>
      <c r="L701" s="2">
        <f t="shared" si="43"/>
        <v>1300320000</v>
      </c>
      <c r="M701" s="15">
        <f t="shared" si="41"/>
        <v>0.42427204246823347</v>
      </c>
      <c r="N701" t="s">
        <v>13</v>
      </c>
      <c r="O701" t="s">
        <v>282</v>
      </c>
    </row>
    <row r="702" spans="1:15" hidden="1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s="2">
        <f t="shared" si="42"/>
        <v>1333000000</v>
      </c>
      <c r="K702" s="2">
        <f t="shared" si="40"/>
        <v>4471000000</v>
      </c>
      <c r="L702" s="2">
        <f t="shared" si="43"/>
        <v>3138000000</v>
      </c>
      <c r="M702" s="15">
        <f t="shared" si="41"/>
        <v>0.15206448540915585</v>
      </c>
      <c r="N702" t="s">
        <v>83</v>
      </c>
      <c r="O702" t="s">
        <v>114</v>
      </c>
    </row>
    <row r="703" spans="1:15" hidden="1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s="2">
        <f t="shared" si="42"/>
        <v>293000000</v>
      </c>
      <c r="K703" s="2">
        <f t="shared" si="40"/>
        <v>5536000000</v>
      </c>
      <c r="L703" s="2">
        <f t="shared" si="43"/>
        <v>5243000000</v>
      </c>
      <c r="M703" s="15">
        <f t="shared" si="41"/>
        <v>0.16842105263157894</v>
      </c>
      <c r="N703" t="s">
        <v>83</v>
      </c>
      <c r="O703" t="s">
        <v>114</v>
      </c>
    </row>
    <row r="704" spans="1:15" hidden="1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s="2">
        <f t="shared" si="42"/>
        <v>200000000</v>
      </c>
      <c r="K704" s="2">
        <f t="shared" si="40"/>
        <v>2520000000</v>
      </c>
      <c r="L704" s="2">
        <f t="shared" si="43"/>
        <v>2320000000</v>
      </c>
      <c r="M704" s="15">
        <f t="shared" si="41"/>
        <v>0.10663055896416028</v>
      </c>
      <c r="N704" t="s">
        <v>83</v>
      </c>
      <c r="O704" t="s">
        <v>114</v>
      </c>
    </row>
    <row r="705" spans="1:15" hidden="1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s="2">
        <f t="shared" si="42"/>
        <v>228000000</v>
      </c>
      <c r="K705" s="2">
        <f t="shared" si="40"/>
        <v>864000000</v>
      </c>
      <c r="L705" s="2">
        <f t="shared" si="43"/>
        <v>636000000</v>
      </c>
      <c r="M705" s="15">
        <f t="shared" si="41"/>
        <v>5.4384087618807829E-2</v>
      </c>
      <c r="N705" t="s">
        <v>83</v>
      </c>
      <c r="O705" t="s">
        <v>114</v>
      </c>
    </row>
    <row r="706" spans="1:15" hidden="1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s="2">
        <f t="shared" si="42"/>
        <v>902869000</v>
      </c>
      <c r="K706" s="2">
        <f t="shared" ref="K706:K769" si="44">E706-F706</f>
        <v>1104120000</v>
      </c>
      <c r="L706" s="2">
        <f t="shared" si="43"/>
        <v>201251000</v>
      </c>
      <c r="M706" s="15">
        <f t="shared" ref="M706:M769" si="45">(E706-F706)/E706</f>
        <v>0.25690102148938931</v>
      </c>
      <c r="N706" t="s">
        <v>19</v>
      </c>
      <c r="O706" t="s">
        <v>278</v>
      </c>
    </row>
    <row r="707" spans="1:15" hidden="1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s="2">
        <f t="shared" ref="J707:J770" si="46">SUM(G707:I707)</f>
        <v>1126940000</v>
      </c>
      <c r="K707" s="2">
        <f t="shared" si="44"/>
        <v>1456667000</v>
      </c>
      <c r="L707" s="2">
        <f t="shared" ref="L707:L770" si="47">K707-J707</f>
        <v>329727000</v>
      </c>
      <c r="M707" s="15">
        <f t="shared" si="45"/>
        <v>0.27235143123760513</v>
      </c>
      <c r="N707" t="s">
        <v>19</v>
      </c>
      <c r="O707" t="s">
        <v>278</v>
      </c>
    </row>
    <row r="708" spans="1:15" hidden="1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s="2">
        <f t="shared" si="46"/>
        <v>1347510000</v>
      </c>
      <c r="K708" s="2">
        <f t="shared" si="44"/>
        <v>1817104000</v>
      </c>
      <c r="L708" s="2">
        <f t="shared" si="47"/>
        <v>469594000</v>
      </c>
      <c r="M708" s="15">
        <f t="shared" si="45"/>
        <v>0.29520980059938617</v>
      </c>
      <c r="N708" t="s">
        <v>19</v>
      </c>
      <c r="O708" t="s">
        <v>278</v>
      </c>
    </row>
    <row r="709" spans="1:15" hidden="1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s="2">
        <f t="shared" si="46"/>
        <v>1513064000</v>
      </c>
      <c r="K709" s="2">
        <f t="shared" si="44"/>
        <v>2093091000</v>
      </c>
      <c r="L709" s="2">
        <f t="shared" si="47"/>
        <v>580027000</v>
      </c>
      <c r="M709" s="15">
        <f t="shared" si="45"/>
        <v>0.3028340738194325</v>
      </c>
      <c r="N709" t="s">
        <v>19</v>
      </c>
      <c r="O709" t="s">
        <v>278</v>
      </c>
    </row>
    <row r="710" spans="1:15" hidden="1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f t="shared" si="46"/>
        <v>1563152000</v>
      </c>
      <c r="K710" s="2">
        <f t="shared" si="44"/>
        <v>2417003000</v>
      </c>
      <c r="L710" s="2">
        <f t="shared" si="47"/>
        <v>853851000</v>
      </c>
      <c r="M710" s="15">
        <f t="shared" si="45"/>
        <v>0.59110125916395351</v>
      </c>
      <c r="N710" t="s">
        <v>19</v>
      </c>
      <c r="O710" t="s">
        <v>286</v>
      </c>
    </row>
    <row r="711" spans="1:15" hidden="1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f t="shared" si="46"/>
        <v>1603244000</v>
      </c>
      <c r="K711" s="2">
        <f t="shared" si="44"/>
        <v>2409256000</v>
      </c>
      <c r="L711" s="2">
        <f t="shared" si="47"/>
        <v>806012000</v>
      </c>
      <c r="M711" s="15">
        <f t="shared" si="45"/>
        <v>0.59019190099743835</v>
      </c>
      <c r="N711" t="s">
        <v>19</v>
      </c>
      <c r="O711" t="s">
        <v>286</v>
      </c>
    </row>
    <row r="712" spans="1:15" hidden="1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f t="shared" si="46"/>
        <v>1638143000</v>
      </c>
      <c r="K712" s="2">
        <f t="shared" si="44"/>
        <v>2578835000</v>
      </c>
      <c r="L712" s="2">
        <f t="shared" si="47"/>
        <v>940692000</v>
      </c>
      <c r="M712" s="15">
        <f t="shared" si="45"/>
        <v>0.60292499287502332</v>
      </c>
      <c r="N712" t="s">
        <v>19</v>
      </c>
      <c r="O712" t="s">
        <v>286</v>
      </c>
    </row>
    <row r="713" spans="1:15" hidden="1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f t="shared" si="46"/>
        <v>1699298000</v>
      </c>
      <c r="K713" s="2">
        <f t="shared" si="44"/>
        <v>2770476000</v>
      </c>
      <c r="L713" s="2">
        <f t="shared" si="47"/>
        <v>1071178000</v>
      </c>
      <c r="M713" s="15">
        <f t="shared" si="45"/>
        <v>0.62292757586325287</v>
      </c>
      <c r="N713" t="s">
        <v>19</v>
      </c>
      <c r="O713" t="s">
        <v>286</v>
      </c>
    </row>
    <row r="714" spans="1:1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s="2">
        <f t="shared" si="46"/>
        <v>1983264000</v>
      </c>
      <c r="K714" s="2">
        <f t="shared" si="44"/>
        <v>2874417000</v>
      </c>
      <c r="L714" s="2">
        <f t="shared" si="47"/>
        <v>891153000</v>
      </c>
      <c r="M714" s="15">
        <f t="shared" si="45"/>
        <v>0.94659558240443864</v>
      </c>
      <c r="N714" t="s">
        <v>47</v>
      </c>
      <c r="O714" t="s">
        <v>105</v>
      </c>
    </row>
    <row r="715" spans="1:1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s="2">
        <f t="shared" si="46"/>
        <v>1848048000</v>
      </c>
      <c r="K715" s="2">
        <f t="shared" si="44"/>
        <v>2756592000</v>
      </c>
      <c r="L715" s="2">
        <f t="shared" si="47"/>
        <v>908544000</v>
      </c>
      <c r="M715" s="15">
        <f t="shared" si="45"/>
        <v>0.95953784992027036</v>
      </c>
      <c r="N715" t="s">
        <v>47</v>
      </c>
      <c r="O715" t="s">
        <v>105</v>
      </c>
    </row>
    <row r="716" spans="1:1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s="2">
        <f t="shared" si="46"/>
        <v>1963335000</v>
      </c>
      <c r="K716" s="2">
        <f t="shared" si="44"/>
        <v>2869188000</v>
      </c>
      <c r="L716" s="2">
        <f t="shared" si="47"/>
        <v>905853000</v>
      </c>
      <c r="M716" s="15">
        <f t="shared" si="45"/>
        <v>0.97074983057820619</v>
      </c>
      <c r="N716" t="s">
        <v>47</v>
      </c>
      <c r="O716" t="s">
        <v>105</v>
      </c>
    </row>
    <row r="717" spans="1:1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s="2">
        <f t="shared" si="46"/>
        <v>2075862000</v>
      </c>
      <c r="K717" s="2">
        <f t="shared" si="44"/>
        <v>3071076000</v>
      </c>
      <c r="L717" s="2">
        <f t="shared" si="47"/>
        <v>995214000</v>
      </c>
      <c r="M717" s="15">
        <f t="shared" si="45"/>
        <v>0.9739395944059005</v>
      </c>
      <c r="N717" t="s">
        <v>47</v>
      </c>
      <c r="O717" t="s">
        <v>105</v>
      </c>
    </row>
    <row r="718" spans="1:15" hidden="1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s="2">
        <f t="shared" si="46"/>
        <v>1096507000</v>
      </c>
      <c r="K718" s="2">
        <f t="shared" si="44"/>
        <v>1611693000</v>
      </c>
      <c r="L718" s="2">
        <f t="shared" si="47"/>
        <v>515186000</v>
      </c>
      <c r="M718" s="15">
        <f t="shared" si="45"/>
        <v>0.34826317115555072</v>
      </c>
      <c r="N718" t="s">
        <v>19</v>
      </c>
      <c r="O718" t="s">
        <v>289</v>
      </c>
    </row>
    <row r="719" spans="1:15" hidden="1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s="2">
        <f t="shared" si="46"/>
        <v>1340453000</v>
      </c>
      <c r="K719" s="2">
        <f t="shared" si="44"/>
        <v>1904407000</v>
      </c>
      <c r="L719" s="2">
        <f t="shared" si="47"/>
        <v>563954000</v>
      </c>
      <c r="M719" s="15">
        <f t="shared" si="45"/>
        <v>0.35765217721183318</v>
      </c>
      <c r="N719" t="s">
        <v>19</v>
      </c>
      <c r="O719" t="s">
        <v>289</v>
      </c>
    </row>
    <row r="720" spans="1:15" hidden="1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s="2">
        <f t="shared" si="46"/>
        <v>1541214000</v>
      </c>
      <c r="K720" s="2">
        <f t="shared" si="44"/>
        <v>2136332000</v>
      </c>
      <c r="L720" s="2">
        <f t="shared" si="47"/>
        <v>595118000</v>
      </c>
      <c r="M720" s="15">
        <f t="shared" si="45"/>
        <v>0.37273204852649783</v>
      </c>
      <c r="N720" t="s">
        <v>19</v>
      </c>
      <c r="O720" t="s">
        <v>289</v>
      </c>
    </row>
    <row r="721" spans="1:15" hidden="1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s="2">
        <f t="shared" si="46"/>
        <v>1500399000</v>
      </c>
      <c r="K721" s="2">
        <f t="shared" si="44"/>
        <v>2276048000</v>
      </c>
      <c r="L721" s="2">
        <f t="shared" si="47"/>
        <v>775649000</v>
      </c>
      <c r="M721" s="15">
        <f t="shared" si="45"/>
        <v>0.37756683215003356</v>
      </c>
      <c r="N721" t="s">
        <v>19</v>
      </c>
      <c r="O721" t="s">
        <v>289</v>
      </c>
    </row>
    <row r="722" spans="1:15" hidden="1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s="2">
        <f t="shared" si="46"/>
        <v>22480000000</v>
      </c>
      <c r="K722" s="2">
        <f t="shared" si="44"/>
        <v>27296000000</v>
      </c>
      <c r="L722" s="2">
        <f t="shared" si="47"/>
        <v>4816000000</v>
      </c>
      <c r="M722" s="15">
        <f t="shared" si="45"/>
        <v>0.8268257958985854</v>
      </c>
      <c r="N722" t="s">
        <v>25</v>
      </c>
      <c r="O722" t="s">
        <v>199</v>
      </c>
    </row>
    <row r="723" spans="1:15" hidden="1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s="2">
        <f t="shared" si="46"/>
        <v>23420000000</v>
      </c>
      <c r="K723" s="2">
        <f t="shared" si="44"/>
        <v>28212000000</v>
      </c>
      <c r="L723" s="2">
        <f t="shared" si="47"/>
        <v>4792000000</v>
      </c>
      <c r="M723" s="15">
        <f t="shared" si="45"/>
        <v>0.82534667368790593</v>
      </c>
      <c r="N723" t="s">
        <v>25</v>
      </c>
      <c r="O723" t="s">
        <v>199</v>
      </c>
    </row>
    <row r="724" spans="1:15" hidden="1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s="2">
        <f t="shared" si="46"/>
        <v>25091000000</v>
      </c>
      <c r="K724" s="2">
        <f t="shared" si="44"/>
        <v>30656000000</v>
      </c>
      <c r="L724" s="2">
        <f t="shared" si="47"/>
        <v>5565000000</v>
      </c>
      <c r="M724" s="15">
        <f t="shared" si="45"/>
        <v>0.83038084403272117</v>
      </c>
      <c r="N724" t="s">
        <v>25</v>
      </c>
      <c r="O724" t="s">
        <v>199</v>
      </c>
    </row>
    <row r="725" spans="1:15" hidden="1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s="2">
        <f t="shared" si="46"/>
        <v>27075000000</v>
      </c>
      <c r="K725" s="2">
        <f t="shared" si="44"/>
        <v>33040000000</v>
      </c>
      <c r="L725" s="2">
        <f t="shared" si="47"/>
        <v>5965000000</v>
      </c>
      <c r="M725" s="15">
        <f t="shared" si="45"/>
        <v>0.83270326125308736</v>
      </c>
      <c r="N725" t="s">
        <v>25</v>
      </c>
      <c r="O725" t="s">
        <v>199</v>
      </c>
    </row>
    <row r="726" spans="1:15" hidden="1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s="2">
        <f t="shared" si="46"/>
        <v>665170000</v>
      </c>
      <c r="K726" s="2">
        <f t="shared" si="44"/>
        <v>1197990000</v>
      </c>
      <c r="L726" s="2">
        <f t="shared" si="47"/>
        <v>532820000</v>
      </c>
      <c r="M726" s="15">
        <f t="shared" si="45"/>
        <v>0.67837160011529019</v>
      </c>
      <c r="N726" t="s">
        <v>52</v>
      </c>
      <c r="O726" t="s">
        <v>53</v>
      </c>
    </row>
    <row r="727" spans="1:15" hidden="1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s="2">
        <f t="shared" si="46"/>
        <v>1107519000</v>
      </c>
      <c r="K727" s="2">
        <f t="shared" si="44"/>
        <v>1641132000</v>
      </c>
      <c r="L727" s="2">
        <f t="shared" si="47"/>
        <v>533613000</v>
      </c>
      <c r="M727" s="15">
        <f t="shared" si="45"/>
        <v>0.57625129698782807</v>
      </c>
      <c r="N727" t="s">
        <v>52</v>
      </c>
      <c r="O727" t="s">
        <v>53</v>
      </c>
    </row>
    <row r="728" spans="1:15" hidden="1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s="2">
        <f t="shared" si="46"/>
        <v>1056611000</v>
      </c>
      <c r="K728" s="2">
        <f t="shared" si="44"/>
        <v>1902521000</v>
      </c>
      <c r="L728" s="2">
        <f t="shared" si="47"/>
        <v>845910000</v>
      </c>
      <c r="M728" s="15">
        <f t="shared" si="45"/>
        <v>0.575496259844961</v>
      </c>
      <c r="N728" t="s">
        <v>52</v>
      </c>
      <c r="O728" t="s">
        <v>53</v>
      </c>
    </row>
    <row r="729" spans="1:15" hidden="1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s="2">
        <f t="shared" si="46"/>
        <v>1084582000</v>
      </c>
      <c r="K729" s="2">
        <f t="shared" si="44"/>
        <v>2153428000</v>
      </c>
      <c r="L729" s="2">
        <f t="shared" si="47"/>
        <v>1068846000</v>
      </c>
      <c r="M729" s="15">
        <f t="shared" si="45"/>
        <v>0.57034101096887058</v>
      </c>
      <c r="N729" t="s">
        <v>52</v>
      </c>
      <c r="O729" t="s">
        <v>53</v>
      </c>
    </row>
    <row r="730" spans="1:15" hidden="1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s="2">
        <f t="shared" si="46"/>
        <v>824636000</v>
      </c>
      <c r="K730" s="2" t="e">
        <f t="shared" si="44"/>
        <v>#VALUE!</v>
      </c>
      <c r="L730" s="2" t="e">
        <f t="shared" si="47"/>
        <v>#VALUE!</v>
      </c>
      <c r="M730" s="15" t="e">
        <f t="shared" si="45"/>
        <v>#VALUE!</v>
      </c>
      <c r="N730" t="s">
        <v>52</v>
      </c>
      <c r="O730" t="s">
        <v>53</v>
      </c>
    </row>
    <row r="731" spans="1:15" hidden="1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s="2">
        <f t="shared" si="46"/>
        <v>918075000</v>
      </c>
      <c r="K731" s="2" t="e">
        <f t="shared" si="44"/>
        <v>#VALUE!</v>
      </c>
      <c r="L731" s="2" t="e">
        <f t="shared" si="47"/>
        <v>#VALUE!</v>
      </c>
      <c r="M731" s="15" t="e">
        <f t="shared" si="45"/>
        <v>#VALUE!</v>
      </c>
      <c r="N731" t="s">
        <v>52</v>
      </c>
      <c r="O731" t="s">
        <v>53</v>
      </c>
    </row>
    <row r="732" spans="1:15" hidden="1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s="2">
        <f t="shared" si="46"/>
        <v>1211549000</v>
      </c>
      <c r="K732" s="2" t="e">
        <f t="shared" si="44"/>
        <v>#VALUE!</v>
      </c>
      <c r="L732" s="2" t="e">
        <f t="shared" si="47"/>
        <v>#VALUE!</v>
      </c>
      <c r="M732" s="15" t="e">
        <f t="shared" si="45"/>
        <v>#VALUE!</v>
      </c>
      <c r="N732" t="s">
        <v>52</v>
      </c>
      <c r="O732" t="s">
        <v>53</v>
      </c>
    </row>
    <row r="733" spans="1:15" hidden="1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s="2">
        <f t="shared" si="46"/>
        <v>1410118000</v>
      </c>
      <c r="K733" s="2" t="e">
        <f t="shared" si="44"/>
        <v>#VALUE!</v>
      </c>
      <c r="L733" s="2" t="e">
        <f t="shared" si="47"/>
        <v>#VALUE!</v>
      </c>
      <c r="M733" s="15" t="e">
        <f t="shared" si="45"/>
        <v>#VALUE!</v>
      </c>
      <c r="N733" t="s">
        <v>52</v>
      </c>
      <c r="O733" t="s">
        <v>53</v>
      </c>
    </row>
    <row r="734" spans="1:15" hidden="1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s="2">
        <f t="shared" si="46"/>
        <v>18076000000</v>
      </c>
      <c r="K734" s="2">
        <f t="shared" si="44"/>
        <v>25842000000</v>
      </c>
      <c r="L734" s="2">
        <f t="shared" si="47"/>
        <v>7766000000</v>
      </c>
      <c r="M734" s="15">
        <f t="shared" si="45"/>
        <v>0.34569387591299461</v>
      </c>
      <c r="N734" t="s">
        <v>19</v>
      </c>
      <c r="O734" t="s">
        <v>294</v>
      </c>
    </row>
    <row r="735" spans="1:15" hidden="1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s="2">
        <f t="shared" si="46"/>
        <v>17749000000</v>
      </c>
      <c r="K735" s="2">
        <f t="shared" si="44"/>
        <v>26915000000</v>
      </c>
      <c r="L735" s="2">
        <f t="shared" si="47"/>
        <v>9166000000</v>
      </c>
      <c r="M735" s="15">
        <f t="shared" si="45"/>
        <v>0.34150890727300409</v>
      </c>
      <c r="N735" t="s">
        <v>19</v>
      </c>
      <c r="O735" t="s">
        <v>294</v>
      </c>
    </row>
    <row r="736" spans="1:15" hidden="1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s="2">
        <f t="shared" si="46"/>
        <v>17920000000</v>
      </c>
      <c r="K736" s="2">
        <f t="shared" si="44"/>
        <v>28389000000</v>
      </c>
      <c r="L736" s="2">
        <f t="shared" si="47"/>
        <v>10469000000</v>
      </c>
      <c r="M736" s="15">
        <f t="shared" si="45"/>
        <v>0.34131239780705974</v>
      </c>
      <c r="N736" t="s">
        <v>19</v>
      </c>
      <c r="O736" t="s">
        <v>294</v>
      </c>
    </row>
    <row r="737" spans="1:15" hidden="1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s="2">
        <f t="shared" si="46"/>
        <v>18491000000</v>
      </c>
      <c r="K737" s="2">
        <f t="shared" si="44"/>
        <v>30265000000</v>
      </c>
      <c r="L737" s="2">
        <f t="shared" si="47"/>
        <v>11774000000</v>
      </c>
      <c r="M737" s="15">
        <f t="shared" si="45"/>
        <v>0.34190399801172627</v>
      </c>
      <c r="N737" t="s">
        <v>19</v>
      </c>
      <c r="O737" t="s">
        <v>294</v>
      </c>
    </row>
    <row r="738" spans="1:15" hidden="1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s="2">
        <f t="shared" si="46"/>
        <v>3992000000</v>
      </c>
      <c r="K738" s="2">
        <f t="shared" si="44"/>
        <v>8710000000</v>
      </c>
      <c r="L738" s="2">
        <f t="shared" si="47"/>
        <v>4718000000</v>
      </c>
      <c r="M738" s="15">
        <f t="shared" si="45"/>
        <v>0.71131073907717435</v>
      </c>
      <c r="N738" t="s">
        <v>83</v>
      </c>
      <c r="O738" t="s">
        <v>144</v>
      </c>
    </row>
    <row r="739" spans="1:15" hidden="1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s="2">
        <f t="shared" si="46"/>
        <v>3732000000</v>
      </c>
      <c r="K739" s="2">
        <f t="shared" si="44"/>
        <v>7936000000</v>
      </c>
      <c r="L739" s="2">
        <f t="shared" si="47"/>
        <v>4204000000</v>
      </c>
      <c r="M739" s="15">
        <f t="shared" si="45"/>
        <v>0.66661066778664424</v>
      </c>
      <c r="N739" t="s">
        <v>83</v>
      </c>
      <c r="O739" t="s">
        <v>144</v>
      </c>
    </row>
    <row r="740" spans="1:15" hidden="1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s="2">
        <f t="shared" si="46"/>
        <v>4087000000</v>
      </c>
      <c r="K740" s="2">
        <f t="shared" si="44"/>
        <v>6984000000</v>
      </c>
      <c r="L740" s="2">
        <f t="shared" si="47"/>
        <v>2897000000</v>
      </c>
      <c r="M740" s="15">
        <f t="shared" si="45"/>
        <v>0.6504610226320201</v>
      </c>
      <c r="N740" t="s">
        <v>83</v>
      </c>
      <c r="O740" t="s">
        <v>144</v>
      </c>
    </row>
    <row r="741" spans="1:15" hidden="1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s="2">
        <f t="shared" si="46"/>
        <v>4658000000</v>
      </c>
      <c r="K741" s="2">
        <f t="shared" si="44"/>
        <v>3313000000</v>
      </c>
      <c r="L741" s="2">
        <f t="shared" si="47"/>
        <v>-1345000000</v>
      </c>
      <c r="M741" s="15">
        <f t="shared" si="45"/>
        <v>0.49924653405666064</v>
      </c>
      <c r="N741" t="s">
        <v>83</v>
      </c>
      <c r="O741" t="s">
        <v>144</v>
      </c>
    </row>
    <row r="742" spans="1:15" hidden="1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s="2">
        <f t="shared" si="46"/>
        <v>7080000000</v>
      </c>
      <c r="K742" s="2">
        <f t="shared" si="44"/>
        <v>8891000000</v>
      </c>
      <c r="L742" s="2">
        <f t="shared" si="47"/>
        <v>1811000000</v>
      </c>
      <c r="M742" s="15">
        <f t="shared" si="45"/>
        <v>0.40256270940867517</v>
      </c>
      <c r="N742" t="s">
        <v>47</v>
      </c>
      <c r="O742" t="s">
        <v>50</v>
      </c>
    </row>
    <row r="743" spans="1:15" hidden="1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s="2">
        <f t="shared" si="46"/>
        <v>5970000000</v>
      </c>
      <c r="K743" s="2">
        <f t="shared" si="44"/>
        <v>9625000000</v>
      </c>
      <c r="L743" s="2">
        <f t="shared" si="47"/>
        <v>3655000000</v>
      </c>
      <c r="M743" s="15">
        <f t="shared" si="45"/>
        <v>0.46558312775117305</v>
      </c>
      <c r="N743" t="s">
        <v>47</v>
      </c>
      <c r="O743" t="s">
        <v>50</v>
      </c>
    </row>
    <row r="744" spans="1:15" hidden="1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s="2">
        <f t="shared" si="46"/>
        <v>5757000000</v>
      </c>
      <c r="K744" s="2">
        <f t="shared" si="44"/>
        <v>7809000000</v>
      </c>
      <c r="L744" s="2">
        <f t="shared" si="47"/>
        <v>2052000000</v>
      </c>
      <c r="M744" s="15">
        <f t="shared" si="45"/>
        <v>0.41952293972278931</v>
      </c>
      <c r="N744" t="s">
        <v>47</v>
      </c>
      <c r="O744" t="s">
        <v>50</v>
      </c>
    </row>
    <row r="745" spans="1:15" hidden="1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s="2">
        <f t="shared" si="46"/>
        <v>5274000000</v>
      </c>
      <c r="K745" s="2">
        <f t="shared" si="44"/>
        <v>7602000000</v>
      </c>
      <c r="L745" s="2">
        <f t="shared" si="47"/>
        <v>2328000000</v>
      </c>
      <c r="M745" s="15">
        <f t="shared" si="45"/>
        <v>0.41366926048865432</v>
      </c>
      <c r="N745" t="s">
        <v>47</v>
      </c>
      <c r="O745" t="s">
        <v>50</v>
      </c>
    </row>
    <row r="746" spans="1:15" hidden="1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s="2">
        <f t="shared" si="46"/>
        <v>1111232000</v>
      </c>
      <c r="K746" s="2">
        <f t="shared" si="44"/>
        <v>2139883000</v>
      </c>
      <c r="L746" s="2">
        <f t="shared" si="47"/>
        <v>1028651000</v>
      </c>
      <c r="M746" s="15">
        <f t="shared" si="45"/>
        <v>0.38345680481304023</v>
      </c>
      <c r="N746" t="s">
        <v>19</v>
      </c>
      <c r="O746" t="s">
        <v>298</v>
      </c>
    </row>
    <row r="747" spans="1:15" hidden="1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s="2">
        <f t="shared" si="46"/>
        <v>1124753000</v>
      </c>
      <c r="K747" s="2">
        <f t="shared" si="44"/>
        <v>2278455000</v>
      </c>
      <c r="L747" s="2">
        <f t="shared" si="47"/>
        <v>1153702000</v>
      </c>
      <c r="M747" s="15">
        <f t="shared" si="45"/>
        <v>0.38618719185772166</v>
      </c>
      <c r="N747" t="s">
        <v>19</v>
      </c>
      <c r="O747" t="s">
        <v>298</v>
      </c>
    </row>
    <row r="748" spans="1:15" hidden="1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s="2">
        <f t="shared" si="46"/>
        <v>1159502000</v>
      </c>
      <c r="K748" s="2">
        <f t="shared" si="44"/>
        <v>2440485000</v>
      </c>
      <c r="L748" s="2">
        <f t="shared" si="47"/>
        <v>1280983000</v>
      </c>
      <c r="M748" s="15">
        <f t="shared" si="45"/>
        <v>0.39182497638278702</v>
      </c>
      <c r="N748" t="s">
        <v>19</v>
      </c>
      <c r="O748" t="s">
        <v>298</v>
      </c>
    </row>
    <row r="749" spans="1:15" hidden="1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s="2">
        <f t="shared" si="46"/>
        <v>1220095000</v>
      </c>
      <c r="K749" s="2">
        <f t="shared" si="44"/>
        <v>2375790000</v>
      </c>
      <c r="L749" s="2">
        <f t="shared" si="47"/>
        <v>1155695000</v>
      </c>
      <c r="M749" s="15">
        <f t="shared" si="45"/>
        <v>0.39626867389376058</v>
      </c>
      <c r="N749" t="s">
        <v>19</v>
      </c>
      <c r="O749" t="s">
        <v>298</v>
      </c>
    </row>
    <row r="750" spans="1:15" hidden="1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f t="shared" si="46"/>
        <v>971300000</v>
      </c>
      <c r="K750" s="2">
        <f t="shared" si="44"/>
        <v>1161400000</v>
      </c>
      <c r="L750" s="2">
        <f t="shared" si="47"/>
        <v>190100000</v>
      </c>
      <c r="M750" s="15">
        <f t="shared" si="45"/>
        <v>0.46599526541748587</v>
      </c>
      <c r="N750" t="s">
        <v>25</v>
      </c>
      <c r="O750" t="s">
        <v>30</v>
      </c>
    </row>
    <row r="751" spans="1:15" hidden="1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f t="shared" si="46"/>
        <v>908500000</v>
      </c>
      <c r="K751" s="2">
        <f t="shared" si="44"/>
        <v>1245500000</v>
      </c>
      <c r="L751" s="2">
        <f t="shared" si="47"/>
        <v>337000000</v>
      </c>
      <c r="M751" s="15">
        <f t="shared" si="45"/>
        <v>0.49215632038566404</v>
      </c>
      <c r="N751" t="s">
        <v>25</v>
      </c>
      <c r="O751" t="s">
        <v>30</v>
      </c>
    </row>
    <row r="752" spans="1:15" hidden="1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f t="shared" si="46"/>
        <v>949100000</v>
      </c>
      <c r="K752" s="2">
        <f t="shared" si="44"/>
        <v>1432700000</v>
      </c>
      <c r="L752" s="2">
        <f t="shared" si="47"/>
        <v>483600000</v>
      </c>
      <c r="M752" s="15">
        <f t="shared" si="45"/>
        <v>0.5296487985212569</v>
      </c>
      <c r="N752" t="s">
        <v>25</v>
      </c>
      <c r="O752" t="s">
        <v>30</v>
      </c>
    </row>
    <row r="753" spans="1:15" hidden="1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f t="shared" si="46"/>
        <v>1004200000</v>
      </c>
      <c r="K753" s="2">
        <f t="shared" si="44"/>
        <v>1563300000</v>
      </c>
      <c r="L753" s="2">
        <f t="shared" si="47"/>
        <v>559100000</v>
      </c>
      <c r="M753" s="15">
        <f t="shared" si="45"/>
        <v>0.55187630176157021</v>
      </c>
      <c r="N753" t="s">
        <v>25</v>
      </c>
      <c r="O753" t="s">
        <v>30</v>
      </c>
    </row>
    <row r="754" spans="1:15" hidden="1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s="2">
        <f t="shared" si="46"/>
        <v>5190000000</v>
      </c>
      <c r="K754" s="2">
        <f t="shared" si="44"/>
        <v>10691000000</v>
      </c>
      <c r="L754" s="2">
        <f t="shared" si="47"/>
        <v>5501000000</v>
      </c>
      <c r="M754" s="15">
        <f t="shared" si="45"/>
        <v>0.27374215849443095</v>
      </c>
      <c r="N754" t="s">
        <v>13</v>
      </c>
      <c r="O754" t="s">
        <v>164</v>
      </c>
    </row>
    <row r="755" spans="1:15" hidden="1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s="2">
        <f t="shared" si="46"/>
        <v>5518000000</v>
      </c>
      <c r="K755" s="2">
        <f t="shared" si="44"/>
        <v>11349000000</v>
      </c>
      <c r="L755" s="2">
        <f t="shared" si="47"/>
        <v>5831000000</v>
      </c>
      <c r="M755" s="15">
        <f t="shared" si="45"/>
        <v>0.2815709819877934</v>
      </c>
      <c r="N755" t="s">
        <v>13</v>
      </c>
      <c r="O755" t="s">
        <v>164</v>
      </c>
    </row>
    <row r="756" spans="1:15" hidden="1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s="2">
        <f t="shared" si="46"/>
        <v>5006000000</v>
      </c>
      <c r="K756" s="2">
        <f t="shared" si="44"/>
        <v>11834000000</v>
      </c>
      <c r="L756" s="2">
        <f t="shared" si="47"/>
        <v>6828000000</v>
      </c>
      <c r="M756" s="15">
        <f t="shared" si="45"/>
        <v>0.30673129260516835</v>
      </c>
      <c r="N756" t="s">
        <v>13</v>
      </c>
      <c r="O756" t="s">
        <v>164</v>
      </c>
    </row>
    <row r="757" spans="1:15" hidden="1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s="2">
        <f t="shared" si="46"/>
        <v>5469000000</v>
      </c>
      <c r="K757" s="2">
        <f t="shared" si="44"/>
        <v>12152000000</v>
      </c>
      <c r="L757" s="2">
        <f t="shared" si="47"/>
        <v>6683000000</v>
      </c>
      <c r="M757" s="15">
        <f t="shared" si="45"/>
        <v>0.30919546079079946</v>
      </c>
      <c r="N757" t="s">
        <v>13</v>
      </c>
      <c r="O757" t="s">
        <v>164</v>
      </c>
    </row>
    <row r="758" spans="1:15" hidden="1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f t="shared" si="46"/>
        <v>597108000</v>
      </c>
      <c r="K758" s="2">
        <f t="shared" si="44"/>
        <v>1534846000</v>
      </c>
      <c r="L758" s="2">
        <f t="shared" si="47"/>
        <v>937738000</v>
      </c>
      <c r="M758" s="15">
        <f t="shared" si="45"/>
        <v>0.45307582268818114</v>
      </c>
      <c r="N758" t="s">
        <v>83</v>
      </c>
      <c r="O758" t="s">
        <v>302</v>
      </c>
    </row>
    <row r="759" spans="1:15" hidden="1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f t="shared" si="46"/>
        <v>656079000</v>
      </c>
      <c r="K759" s="2">
        <f t="shared" si="44"/>
        <v>1709253000</v>
      </c>
      <c r="L759" s="2">
        <f t="shared" si="47"/>
        <v>1053174000</v>
      </c>
      <c r="M759" s="15">
        <f t="shared" si="45"/>
        <v>0.45997516663222071</v>
      </c>
      <c r="N759" t="s">
        <v>83</v>
      </c>
      <c r="O759" t="s">
        <v>302</v>
      </c>
    </row>
    <row r="760" spans="1:15" hidden="1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f t="shared" si="46"/>
        <v>747021000</v>
      </c>
      <c r="K760" s="2">
        <f t="shared" si="44"/>
        <v>1458226000</v>
      </c>
      <c r="L760" s="2">
        <f t="shared" si="47"/>
        <v>711205000</v>
      </c>
      <c r="M760" s="15">
        <f t="shared" si="45"/>
        <v>0.46121550987411208</v>
      </c>
      <c r="N760" t="s">
        <v>83</v>
      </c>
      <c r="O760" t="s">
        <v>302</v>
      </c>
    </row>
    <row r="761" spans="1:15" hidden="1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f t="shared" si="46"/>
        <v>745143000</v>
      </c>
      <c r="K761" s="2">
        <f t="shared" si="44"/>
        <v>725427000</v>
      </c>
      <c r="L761" s="2">
        <f t="shared" si="47"/>
        <v>-19716000</v>
      </c>
      <c r="M761" s="15">
        <f t="shared" si="45"/>
        <v>0.44662769850612472</v>
      </c>
      <c r="N761" t="s">
        <v>83</v>
      </c>
      <c r="O761" t="s">
        <v>302</v>
      </c>
    </row>
    <row r="762" spans="1:15" hidden="1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f t="shared" si="46"/>
        <v>11820000000</v>
      </c>
      <c r="K762" s="2">
        <f t="shared" si="44"/>
        <v>15637000000</v>
      </c>
      <c r="L762" s="2">
        <f t="shared" si="47"/>
        <v>3817000000</v>
      </c>
      <c r="M762" s="15">
        <f t="shared" si="45"/>
        <v>0.28367469114525695</v>
      </c>
      <c r="N762" t="s">
        <v>22</v>
      </c>
      <c r="O762" t="s">
        <v>304</v>
      </c>
    </row>
    <row r="763" spans="1:15" hidden="1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f t="shared" si="46"/>
        <v>12237000000</v>
      </c>
      <c r="K763" s="2">
        <f t="shared" si="44"/>
        <v>14939000000</v>
      </c>
      <c r="L763" s="2">
        <f t="shared" si="47"/>
        <v>2702000000</v>
      </c>
      <c r="M763" s="15">
        <f t="shared" si="45"/>
        <v>0.28669852419060776</v>
      </c>
      <c r="N763" t="s">
        <v>22</v>
      </c>
      <c r="O763" t="s">
        <v>304</v>
      </c>
    </row>
    <row r="764" spans="1:15" hidden="1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f t="shared" si="46"/>
        <v>11472000000</v>
      </c>
      <c r="K764" s="2">
        <f t="shared" si="44"/>
        <v>14616000000</v>
      </c>
      <c r="L764" s="2">
        <f t="shared" si="47"/>
        <v>3144000000</v>
      </c>
      <c r="M764" s="15">
        <f t="shared" si="45"/>
        <v>0.29160265746264191</v>
      </c>
      <c r="N764" t="s">
        <v>22</v>
      </c>
      <c r="O764" t="s">
        <v>304</v>
      </c>
    </row>
    <row r="765" spans="1:15" hidden="1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f t="shared" si="46"/>
        <v>17775000000</v>
      </c>
      <c r="K765" s="2">
        <f t="shared" si="44"/>
        <v>25918000000</v>
      </c>
      <c r="L765" s="2">
        <f t="shared" si="47"/>
        <v>8143000000</v>
      </c>
      <c r="M765" s="15">
        <f t="shared" si="45"/>
        <v>0.2307966303941299</v>
      </c>
      <c r="N765" t="s">
        <v>22</v>
      </c>
      <c r="O765" t="s">
        <v>23</v>
      </c>
    </row>
    <row r="766" spans="1:15" hidden="1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f t="shared" si="46"/>
        <v>6788000000</v>
      </c>
      <c r="K766" s="2">
        <f t="shared" si="44"/>
        <v>11220000000</v>
      </c>
      <c r="L766" s="2">
        <f t="shared" si="47"/>
        <v>4432000000</v>
      </c>
      <c r="M766" s="15">
        <f t="shared" si="45"/>
        <v>0.19805475631498121</v>
      </c>
      <c r="N766" t="s">
        <v>22</v>
      </c>
      <c r="O766" t="s">
        <v>23</v>
      </c>
    </row>
    <row r="767" spans="1:15" hidden="1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f t="shared" si="46"/>
        <v>5956000000</v>
      </c>
      <c r="K767" s="2">
        <f t="shared" si="44"/>
        <v>9939000000</v>
      </c>
      <c r="L767" s="2">
        <f t="shared" si="47"/>
        <v>3983000000</v>
      </c>
      <c r="M767" s="15">
        <f t="shared" si="45"/>
        <v>0.19312904416765442</v>
      </c>
      <c r="N767" t="s">
        <v>22</v>
      </c>
      <c r="O767" t="s">
        <v>23</v>
      </c>
    </row>
    <row r="768" spans="1:15" hidden="1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f t="shared" si="46"/>
        <v>5244000000</v>
      </c>
      <c r="K768" s="2">
        <f t="shared" si="44"/>
        <v>8998000000</v>
      </c>
      <c r="L768" s="2">
        <f t="shared" si="47"/>
        <v>3754000000</v>
      </c>
      <c r="M768" s="15">
        <f t="shared" si="45"/>
        <v>0.18653343836809155</v>
      </c>
      <c r="N768" t="s">
        <v>22</v>
      </c>
      <c r="O768" t="s">
        <v>23</v>
      </c>
    </row>
    <row r="769" spans="1:15" hidden="1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s="2">
        <f t="shared" si="46"/>
        <v>920502000</v>
      </c>
      <c r="K769" s="2">
        <f t="shared" si="44"/>
        <v>1683341000</v>
      </c>
      <c r="L769" s="2">
        <f t="shared" si="47"/>
        <v>762839000</v>
      </c>
      <c r="M769" s="15">
        <f t="shared" si="45"/>
        <v>0.59966962510250743</v>
      </c>
      <c r="N769" t="s">
        <v>47</v>
      </c>
      <c r="O769" t="s">
        <v>100</v>
      </c>
    </row>
    <row r="770" spans="1:15" hidden="1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s="2">
        <f t="shared" si="46"/>
        <v>946393000</v>
      </c>
      <c r="K770" s="2">
        <f t="shared" ref="K770:K833" si="48">E770-F770</f>
        <v>1844890000</v>
      </c>
      <c r="L770" s="2">
        <f t="shared" si="47"/>
        <v>898497000</v>
      </c>
      <c r="M770" s="15">
        <f t="shared" ref="M770:M833" si="49">(E770-F770)/E770</f>
        <v>0.61002316242297794</v>
      </c>
      <c r="N770" t="s">
        <v>47</v>
      </c>
      <c r="O770" t="s">
        <v>100</v>
      </c>
    </row>
    <row r="771" spans="1:15" hidden="1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s="2">
        <f t="shared" ref="J771:J834" si="50">SUM(G771:I771)</f>
        <v>977895000</v>
      </c>
      <c r="K771" s="2">
        <f t="shared" si="48"/>
        <v>1847554000</v>
      </c>
      <c r="L771" s="2">
        <f t="shared" ref="L771:L834" si="51">K771-J771</f>
        <v>869659000</v>
      </c>
      <c r="M771" s="15">
        <f t="shared" si="49"/>
        <v>0.60011667421324488</v>
      </c>
      <c r="N771" t="s">
        <v>47</v>
      </c>
      <c r="O771" t="s">
        <v>100</v>
      </c>
    </row>
    <row r="772" spans="1:15" hidden="1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s="2">
        <f t="shared" si="50"/>
        <v>1079246000</v>
      </c>
      <c r="K772" s="2">
        <f t="shared" si="48"/>
        <v>1787833000</v>
      </c>
      <c r="L772" s="2">
        <f t="shared" si="51"/>
        <v>708587000</v>
      </c>
      <c r="M772" s="15">
        <f t="shared" si="49"/>
        <v>0.58846048898788184</v>
      </c>
      <c r="N772" t="s">
        <v>47</v>
      </c>
      <c r="O772" t="s">
        <v>100</v>
      </c>
    </row>
    <row r="773" spans="1:15" hidden="1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s="2">
        <f t="shared" si="50"/>
        <v>627340000</v>
      </c>
      <c r="K773" s="2">
        <f t="shared" si="48"/>
        <v>1412816000</v>
      </c>
      <c r="L773" s="2">
        <f t="shared" si="51"/>
        <v>785476000</v>
      </c>
      <c r="M773" s="15">
        <f t="shared" si="49"/>
        <v>0.16143417004374258</v>
      </c>
      <c r="N773" t="s">
        <v>36</v>
      </c>
      <c r="O773" t="s">
        <v>124</v>
      </c>
    </row>
    <row r="774" spans="1:15" hidden="1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s="2">
        <f t="shared" si="50"/>
        <v>650948000</v>
      </c>
      <c r="K774" s="2">
        <f t="shared" si="48"/>
        <v>1564983000</v>
      </c>
      <c r="L774" s="2">
        <f t="shared" si="51"/>
        <v>914035000</v>
      </c>
      <c r="M774" s="15">
        <f t="shared" si="49"/>
        <v>0.16798411293120327</v>
      </c>
      <c r="N774" t="s">
        <v>36</v>
      </c>
      <c r="O774" t="s">
        <v>124</v>
      </c>
    </row>
    <row r="775" spans="1:15" hidden="1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s="2">
        <f t="shared" si="50"/>
        <v>743611000</v>
      </c>
      <c r="K775" s="2">
        <f t="shared" si="48"/>
        <v>1808581000</v>
      </c>
      <c r="L775" s="2">
        <f t="shared" si="51"/>
        <v>1064970000</v>
      </c>
      <c r="M775" s="15">
        <f t="shared" si="49"/>
        <v>0.19522967902267122</v>
      </c>
      <c r="N775" t="s">
        <v>36</v>
      </c>
      <c r="O775" t="s">
        <v>124</v>
      </c>
    </row>
    <row r="776" spans="1:15" hidden="1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s="2">
        <f t="shared" si="50"/>
        <v>871974000</v>
      </c>
      <c r="K776" s="2">
        <f t="shared" si="48"/>
        <v>2158175000</v>
      </c>
      <c r="L776" s="2">
        <f t="shared" si="51"/>
        <v>1286201000</v>
      </c>
      <c r="M776" s="15">
        <f t="shared" si="49"/>
        <v>0.22662230773947983</v>
      </c>
      <c r="N776" t="s">
        <v>36</v>
      </c>
      <c r="O776" t="s">
        <v>124</v>
      </c>
    </row>
    <row r="777" spans="1:15" hidden="1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s="2">
        <f t="shared" si="50"/>
        <v>914000000</v>
      </c>
      <c r="K777" s="2">
        <f t="shared" si="48"/>
        <v>1727000000</v>
      </c>
      <c r="L777" s="2">
        <f t="shared" si="51"/>
        <v>813000000</v>
      </c>
      <c r="M777" s="15">
        <f t="shared" si="49"/>
        <v>0.33783255086071989</v>
      </c>
      <c r="N777" t="s">
        <v>22</v>
      </c>
      <c r="O777" t="s">
        <v>309</v>
      </c>
    </row>
    <row r="778" spans="1:15" hidden="1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s="2">
        <f t="shared" si="50"/>
        <v>820000000</v>
      </c>
      <c r="K778" s="2">
        <f t="shared" si="48"/>
        <v>1702000000</v>
      </c>
      <c r="L778" s="2">
        <f t="shared" si="51"/>
        <v>882000000</v>
      </c>
      <c r="M778" s="15">
        <f t="shared" si="49"/>
        <v>0.33958499600957703</v>
      </c>
      <c r="N778" t="s">
        <v>22</v>
      </c>
      <c r="O778" t="s">
        <v>309</v>
      </c>
    </row>
    <row r="779" spans="1:15" hidden="1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s="2">
        <f t="shared" si="50"/>
        <v>976000000</v>
      </c>
      <c r="K779" s="2">
        <f t="shared" si="48"/>
        <v>1735000000</v>
      </c>
      <c r="L779" s="2">
        <f t="shared" si="51"/>
        <v>759000000</v>
      </c>
      <c r="M779" s="15">
        <f t="shared" si="49"/>
        <v>0.34133385795789889</v>
      </c>
      <c r="N779" t="s">
        <v>22</v>
      </c>
      <c r="O779" t="s">
        <v>309</v>
      </c>
    </row>
    <row r="780" spans="1:15" hidden="1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s="2">
        <f t="shared" si="50"/>
        <v>1186000000</v>
      </c>
      <c r="K780" s="2">
        <f t="shared" si="48"/>
        <v>2335000000</v>
      </c>
      <c r="L780" s="2">
        <f t="shared" si="51"/>
        <v>1149000000</v>
      </c>
      <c r="M780" s="15">
        <f t="shared" si="49"/>
        <v>0.3127092540511584</v>
      </c>
      <c r="N780" t="s">
        <v>22</v>
      </c>
      <c r="O780" t="s">
        <v>309</v>
      </c>
    </row>
    <row r="781" spans="1:15" hidden="1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s="2">
        <f t="shared" si="50"/>
        <v>1873360000</v>
      </c>
      <c r="K781" s="2">
        <f t="shared" si="48"/>
        <v>2507513000</v>
      </c>
      <c r="L781" s="2">
        <f t="shared" si="51"/>
        <v>634153000</v>
      </c>
      <c r="M781" s="15">
        <f t="shared" si="49"/>
        <v>0.2804834738204291</v>
      </c>
      <c r="N781" t="s">
        <v>25</v>
      </c>
      <c r="O781" t="s">
        <v>28</v>
      </c>
    </row>
    <row r="782" spans="1:15" hidden="1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s="2">
        <f t="shared" si="50"/>
        <v>1978960000</v>
      </c>
      <c r="K782" s="2">
        <f t="shared" si="48"/>
        <v>2656014000</v>
      </c>
      <c r="L782" s="2">
        <f t="shared" si="51"/>
        <v>677054000</v>
      </c>
      <c r="M782" s="15">
        <f t="shared" si="49"/>
        <v>0.27780693084892688</v>
      </c>
      <c r="N782" t="s">
        <v>25</v>
      </c>
      <c r="O782" t="s">
        <v>28</v>
      </c>
    </row>
    <row r="783" spans="1:15" hidden="1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s="2">
        <f t="shared" si="50"/>
        <v>2196173000</v>
      </c>
      <c r="K783" s="2">
        <f t="shared" si="48"/>
        <v>2911315000</v>
      </c>
      <c r="L783" s="2">
        <f t="shared" si="51"/>
        <v>715142000</v>
      </c>
      <c r="M783" s="15">
        <f t="shared" si="49"/>
        <v>0.28070634697952734</v>
      </c>
      <c r="N783" t="s">
        <v>25</v>
      </c>
      <c r="O783" t="s">
        <v>28</v>
      </c>
    </row>
    <row r="784" spans="1:15" hidden="1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s="2">
        <f t="shared" si="50"/>
        <v>2243356000</v>
      </c>
      <c r="K784" s="2">
        <f t="shared" si="48"/>
        <v>3012259000</v>
      </c>
      <c r="L784" s="2">
        <f t="shared" si="51"/>
        <v>768903000</v>
      </c>
      <c r="M784" s="15">
        <f t="shared" si="49"/>
        <v>0.28338086829952891</v>
      </c>
      <c r="N784" t="s">
        <v>25</v>
      </c>
      <c r="O784" t="s">
        <v>28</v>
      </c>
    </row>
    <row r="785" spans="1:15" hidden="1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s="2">
        <f t="shared" si="50"/>
        <v>2823000000</v>
      </c>
      <c r="K785" s="2">
        <f t="shared" si="48"/>
        <v>3174000000</v>
      </c>
      <c r="L785" s="2">
        <f t="shared" si="51"/>
        <v>351000000</v>
      </c>
      <c r="M785" s="15">
        <f t="shared" si="49"/>
        <v>0.6273967187191144</v>
      </c>
      <c r="N785" t="s">
        <v>52</v>
      </c>
      <c r="O785" t="s">
        <v>53</v>
      </c>
    </row>
    <row r="786" spans="1:15" hidden="1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s="2">
        <f t="shared" si="50"/>
        <v>2665000000</v>
      </c>
      <c r="K786" s="2">
        <f t="shared" si="48"/>
        <v>3177000000</v>
      </c>
      <c r="L786" s="2">
        <f t="shared" si="51"/>
        <v>512000000</v>
      </c>
      <c r="M786" s="15">
        <f t="shared" si="49"/>
        <v>0.6149825783972126</v>
      </c>
      <c r="N786" t="s">
        <v>52</v>
      </c>
      <c r="O786" t="s">
        <v>53</v>
      </c>
    </row>
    <row r="787" spans="1:15" hidden="1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s="2">
        <f t="shared" si="50"/>
        <v>2621000000</v>
      </c>
      <c r="K787" s="2">
        <f t="shared" si="48"/>
        <v>3321000000</v>
      </c>
      <c r="L787" s="2">
        <f t="shared" si="51"/>
        <v>700000000</v>
      </c>
      <c r="M787" s="15">
        <f t="shared" si="49"/>
        <v>0.62028389988793431</v>
      </c>
      <c r="N787" t="s">
        <v>52</v>
      </c>
      <c r="O787" t="s">
        <v>53</v>
      </c>
    </row>
    <row r="788" spans="1:15" hidden="1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s="2">
        <f t="shared" si="50"/>
        <v>2727000000</v>
      </c>
      <c r="K788" s="2">
        <f t="shared" si="48"/>
        <v>3375000000</v>
      </c>
      <c r="L788" s="2">
        <f t="shared" si="51"/>
        <v>648000000</v>
      </c>
      <c r="M788" s="15">
        <f t="shared" si="49"/>
        <v>0.62650826062743648</v>
      </c>
      <c r="N788" t="s">
        <v>52</v>
      </c>
      <c r="O788" t="s">
        <v>53</v>
      </c>
    </row>
    <row r="789" spans="1:15" hidden="1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s="2">
        <f t="shared" si="50"/>
        <v>1703796000</v>
      </c>
      <c r="K789" s="2">
        <f t="shared" si="48"/>
        <v>2859882000</v>
      </c>
      <c r="L789" s="2">
        <f t="shared" si="51"/>
        <v>1156086000</v>
      </c>
      <c r="M789" s="15">
        <f t="shared" si="49"/>
        <v>0.43042949003138353</v>
      </c>
      <c r="N789" t="s">
        <v>36</v>
      </c>
      <c r="O789" t="s">
        <v>124</v>
      </c>
    </row>
    <row r="790" spans="1:15" hidden="1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s="2">
        <f t="shared" si="50"/>
        <v>1924132000</v>
      </c>
      <c r="K790" s="2">
        <f t="shared" si="48"/>
        <v>3280848000</v>
      </c>
      <c r="L790" s="2">
        <f t="shared" si="51"/>
        <v>1356716000</v>
      </c>
      <c r="M790" s="15">
        <f t="shared" si="49"/>
        <v>0.45911163310677083</v>
      </c>
      <c r="N790" t="s">
        <v>36</v>
      </c>
      <c r="O790" t="s">
        <v>124</v>
      </c>
    </row>
    <row r="791" spans="1:15" hidden="1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s="2">
        <f t="shared" si="50"/>
        <v>1898284000</v>
      </c>
      <c r="K791" s="2">
        <f t="shared" si="48"/>
        <v>3336166000</v>
      </c>
      <c r="L791" s="2">
        <f t="shared" si="51"/>
        <v>1437882000</v>
      </c>
      <c r="M791" s="15">
        <f t="shared" si="49"/>
        <v>0.44951095210736847</v>
      </c>
      <c r="N791" t="s">
        <v>36</v>
      </c>
      <c r="O791" t="s">
        <v>124</v>
      </c>
    </row>
    <row r="792" spans="1:15" hidden="1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s="2">
        <f t="shared" si="50"/>
        <v>1969308000</v>
      </c>
      <c r="K792" s="2">
        <f t="shared" si="48"/>
        <v>3382675000</v>
      </c>
      <c r="L792" s="2">
        <f t="shared" si="51"/>
        <v>1413367000</v>
      </c>
      <c r="M792" s="15">
        <f t="shared" si="49"/>
        <v>0.45794588760822602</v>
      </c>
      <c r="N792" t="s">
        <v>36</v>
      </c>
      <c r="O792" t="s">
        <v>124</v>
      </c>
    </row>
    <row r="793" spans="1:15" hidden="1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s="2">
        <f t="shared" si="50"/>
        <v>6688000000</v>
      </c>
      <c r="K793" s="2">
        <f t="shared" si="48"/>
        <v>8749000000</v>
      </c>
      <c r="L793" s="2">
        <f t="shared" si="51"/>
        <v>2061000000</v>
      </c>
      <c r="M793" s="15">
        <f t="shared" si="49"/>
        <v>0.21177353375450828</v>
      </c>
      <c r="N793" t="s">
        <v>25</v>
      </c>
      <c r="O793" t="s">
        <v>81</v>
      </c>
    </row>
    <row r="794" spans="1:15" hidden="1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s="2">
        <f t="shared" si="50"/>
        <v>7972000000</v>
      </c>
      <c r="K794" s="2">
        <f t="shared" si="48"/>
        <v>10334000000</v>
      </c>
      <c r="L794" s="2">
        <f t="shared" si="51"/>
        <v>2362000000</v>
      </c>
      <c r="M794" s="15">
        <f t="shared" si="49"/>
        <v>0.2130721649484536</v>
      </c>
      <c r="N794" t="s">
        <v>25</v>
      </c>
      <c r="O794" t="s">
        <v>81</v>
      </c>
    </row>
    <row r="795" spans="1:15" hidden="1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s="2">
        <f t="shared" si="50"/>
        <v>7673000000</v>
      </c>
      <c r="K795" s="2">
        <f t="shared" si="48"/>
        <v>10020000000</v>
      </c>
      <c r="L795" s="2">
        <f t="shared" si="51"/>
        <v>2347000000</v>
      </c>
      <c r="M795" s="15">
        <f t="shared" si="49"/>
        <v>0.18456777616091657</v>
      </c>
      <c r="N795" t="s">
        <v>25</v>
      </c>
      <c r="O795" t="s">
        <v>81</v>
      </c>
    </row>
    <row r="796" spans="1:15" hidden="1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s="2">
        <f t="shared" si="50"/>
        <v>7631000000</v>
      </c>
      <c r="K796" s="2">
        <f t="shared" si="48"/>
        <v>9372000000</v>
      </c>
      <c r="L796" s="2">
        <f t="shared" si="51"/>
        <v>1741000000</v>
      </c>
      <c r="M796" s="15">
        <f t="shared" si="49"/>
        <v>0.17234594236745804</v>
      </c>
      <c r="N796" t="s">
        <v>25</v>
      </c>
      <c r="O796" t="s">
        <v>81</v>
      </c>
    </row>
    <row r="797" spans="1:15" hidden="1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s="2">
        <f t="shared" si="50"/>
        <v>28205000000</v>
      </c>
      <c r="K797" s="2">
        <f t="shared" si="48"/>
        <v>50361000000</v>
      </c>
      <c r="L797" s="2">
        <f t="shared" si="51"/>
        <v>22156000000</v>
      </c>
      <c r="M797" s="15">
        <f t="shared" si="49"/>
        <v>0.48954060306783054</v>
      </c>
      <c r="N797" t="s">
        <v>22</v>
      </c>
      <c r="O797" t="s">
        <v>176</v>
      </c>
    </row>
    <row r="798" spans="1:15" hidden="1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s="2">
        <f t="shared" si="50"/>
        <v>28372000000</v>
      </c>
      <c r="K798" s="2">
        <f t="shared" si="48"/>
        <v>48684000000</v>
      </c>
      <c r="L798" s="2">
        <f t="shared" si="51"/>
        <v>20312000000</v>
      </c>
      <c r="M798" s="15">
        <f t="shared" si="49"/>
        <v>0.49492207752599959</v>
      </c>
      <c r="N798" t="s">
        <v>22</v>
      </c>
      <c r="O798" t="s">
        <v>176</v>
      </c>
    </row>
    <row r="799" spans="1:15" hidden="1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s="2">
        <f t="shared" si="50"/>
        <v>27875000000</v>
      </c>
      <c r="K799" s="2">
        <f t="shared" si="48"/>
        <v>46407000000</v>
      </c>
      <c r="L799" s="2">
        <f t="shared" si="51"/>
        <v>18532000000</v>
      </c>
      <c r="M799" s="15">
        <f t="shared" si="49"/>
        <v>0.50011315508712939</v>
      </c>
      <c r="N799" t="s">
        <v>22</v>
      </c>
      <c r="O799" t="s">
        <v>176</v>
      </c>
    </row>
    <row r="800" spans="1:15" hidden="1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s="2">
        <f t="shared" si="50"/>
        <v>24995000000</v>
      </c>
      <c r="K800" s="2">
        <f t="shared" si="48"/>
        <v>40684000000</v>
      </c>
      <c r="L800" s="2">
        <f t="shared" si="51"/>
        <v>15689000000</v>
      </c>
      <c r="M800" s="15">
        <f t="shared" si="49"/>
        <v>0.4977184032492874</v>
      </c>
      <c r="N800" t="s">
        <v>22</v>
      </c>
      <c r="O800" t="s">
        <v>176</v>
      </c>
    </row>
    <row r="801" spans="1:15" hidden="1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s="2">
        <f t="shared" si="50"/>
        <v>436585000</v>
      </c>
      <c r="K801" s="2">
        <f t="shared" si="48"/>
        <v>699148000</v>
      </c>
      <c r="L801" s="2">
        <f t="shared" si="51"/>
        <v>262563000</v>
      </c>
      <c r="M801" s="15">
        <f t="shared" si="49"/>
        <v>0.54057639998206197</v>
      </c>
      <c r="N801" t="s">
        <v>25</v>
      </c>
      <c r="O801" t="s">
        <v>30</v>
      </c>
    </row>
    <row r="802" spans="1:15" hidden="1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s="2">
        <f t="shared" si="50"/>
        <v>489356000</v>
      </c>
      <c r="K802" s="2">
        <f t="shared" si="48"/>
        <v>756118000</v>
      </c>
      <c r="L802" s="2">
        <f t="shared" si="51"/>
        <v>266762000</v>
      </c>
      <c r="M802" s="15">
        <f t="shared" si="49"/>
        <v>0.54908217373560153</v>
      </c>
      <c r="N802" t="s">
        <v>25</v>
      </c>
      <c r="O802" t="s">
        <v>30</v>
      </c>
    </row>
    <row r="803" spans="1:15" hidden="1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s="2">
        <f t="shared" si="50"/>
        <v>555861000</v>
      </c>
      <c r="K803" s="2">
        <f t="shared" si="48"/>
        <v>816116000</v>
      </c>
      <c r="L803" s="2">
        <f t="shared" si="51"/>
        <v>260255000</v>
      </c>
      <c r="M803" s="15">
        <f t="shared" si="49"/>
        <v>0.54927456930812679</v>
      </c>
      <c r="N803" t="s">
        <v>25</v>
      </c>
      <c r="O803" t="s">
        <v>30</v>
      </c>
    </row>
    <row r="804" spans="1:15" hidden="1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s="2">
        <f t="shared" si="50"/>
        <v>582146000</v>
      </c>
      <c r="K804" s="2">
        <f t="shared" si="48"/>
        <v>890270000</v>
      </c>
      <c r="L804" s="2">
        <f t="shared" si="51"/>
        <v>308124000</v>
      </c>
      <c r="M804" s="15">
        <f t="shared" si="49"/>
        <v>0.55576156195299053</v>
      </c>
      <c r="N804" t="s">
        <v>25</v>
      </c>
      <c r="O804" t="s">
        <v>30</v>
      </c>
    </row>
    <row r="805" spans="1:15" hidden="1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s="2">
        <f t="shared" si="50"/>
        <v>687248000</v>
      </c>
      <c r="K805" s="2">
        <f t="shared" si="48"/>
        <v>1175534000</v>
      </c>
      <c r="L805" s="2">
        <f t="shared" si="51"/>
        <v>488286000</v>
      </c>
      <c r="M805" s="15">
        <f t="shared" si="49"/>
        <v>0.4166423883356265</v>
      </c>
      <c r="N805" t="s">
        <v>59</v>
      </c>
      <c r="O805" t="s">
        <v>60</v>
      </c>
    </row>
    <row r="806" spans="1:15" hidden="1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s="2">
        <f t="shared" si="50"/>
        <v>765715000</v>
      </c>
      <c r="K806" s="2">
        <f t="shared" si="48"/>
        <v>1284205000</v>
      </c>
      <c r="L806" s="2">
        <f t="shared" si="51"/>
        <v>518490000</v>
      </c>
      <c r="M806" s="15">
        <f t="shared" si="49"/>
        <v>0.43489679284336463</v>
      </c>
      <c r="N806" t="s">
        <v>59</v>
      </c>
      <c r="O806" t="s">
        <v>60</v>
      </c>
    </row>
    <row r="807" spans="1:15" hidden="1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s="2">
        <f t="shared" si="50"/>
        <v>768531000</v>
      </c>
      <c r="K807" s="2">
        <f t="shared" si="48"/>
        <v>1362150000</v>
      </c>
      <c r="L807" s="2">
        <f t="shared" si="51"/>
        <v>593619000</v>
      </c>
      <c r="M807" s="15">
        <f t="shared" si="49"/>
        <v>0.44103462711908858</v>
      </c>
      <c r="N807" t="s">
        <v>59</v>
      </c>
      <c r="O807" t="s">
        <v>60</v>
      </c>
    </row>
    <row r="808" spans="1:15" hidden="1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s="2">
        <f t="shared" si="50"/>
        <v>755658000</v>
      </c>
      <c r="K808" s="2">
        <f t="shared" si="48"/>
        <v>1351599000</v>
      </c>
      <c r="L808" s="2">
        <f t="shared" si="51"/>
        <v>595941000</v>
      </c>
      <c r="M808" s="15">
        <f t="shared" si="49"/>
        <v>0.44707724194550852</v>
      </c>
      <c r="N808" t="s">
        <v>59</v>
      </c>
      <c r="O808" t="s">
        <v>60</v>
      </c>
    </row>
    <row r="809" spans="1:15" hidden="1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s="2">
        <f t="shared" si="50"/>
        <v>674028000</v>
      </c>
      <c r="K809" s="2">
        <f t="shared" si="48"/>
        <v>911887000</v>
      </c>
      <c r="L809" s="2">
        <f t="shared" si="51"/>
        <v>237859000</v>
      </c>
      <c r="M809" s="15">
        <f t="shared" si="49"/>
        <v>0.64164165220683123</v>
      </c>
      <c r="N809" t="s">
        <v>25</v>
      </c>
      <c r="O809" t="s">
        <v>318</v>
      </c>
    </row>
    <row r="810" spans="1:15" hidden="1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s="2">
        <f t="shared" si="50"/>
        <v>859976000</v>
      </c>
      <c r="K810" s="2">
        <f t="shared" si="48"/>
        <v>1297710000</v>
      </c>
      <c r="L810" s="2">
        <f t="shared" si="51"/>
        <v>437734000</v>
      </c>
      <c r="M810" s="15">
        <f t="shared" si="49"/>
        <v>0.69718452871505643</v>
      </c>
      <c r="N810" t="s">
        <v>25</v>
      </c>
      <c r="O810" t="s">
        <v>318</v>
      </c>
    </row>
    <row r="811" spans="1:15" hidden="1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s="2">
        <f t="shared" si="50"/>
        <v>923573000</v>
      </c>
      <c r="K811" s="2">
        <f t="shared" si="48"/>
        <v>1549290000</v>
      </c>
      <c r="L811" s="2">
        <f t="shared" si="51"/>
        <v>625717000</v>
      </c>
      <c r="M811" s="15">
        <f t="shared" si="49"/>
        <v>0.69795320399213967</v>
      </c>
      <c r="N811" t="s">
        <v>25</v>
      </c>
      <c r="O811" t="s">
        <v>318</v>
      </c>
    </row>
    <row r="812" spans="1:15" hidden="1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s="2">
        <f t="shared" si="50"/>
        <v>1088906000</v>
      </c>
      <c r="K812" s="2">
        <f t="shared" si="48"/>
        <v>1666448000</v>
      </c>
      <c r="L812" s="2">
        <f t="shared" si="51"/>
        <v>577542000</v>
      </c>
      <c r="M812" s="15">
        <f t="shared" si="49"/>
        <v>0.6948243663516892</v>
      </c>
      <c r="N812" t="s">
        <v>25</v>
      </c>
      <c r="O812" t="s">
        <v>318</v>
      </c>
    </row>
    <row r="813" spans="1:15" hidden="1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f t="shared" si="50"/>
        <v>18990000000</v>
      </c>
      <c r="K813" s="2">
        <f t="shared" si="48"/>
        <v>31521000000</v>
      </c>
      <c r="L813" s="2">
        <f t="shared" si="51"/>
        <v>12531000000</v>
      </c>
      <c r="M813" s="15">
        <f t="shared" si="49"/>
        <v>0.5980306594824315</v>
      </c>
      <c r="N813" t="s">
        <v>22</v>
      </c>
      <c r="O813" t="s">
        <v>34</v>
      </c>
    </row>
    <row r="814" spans="1:15" hidden="1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f t="shared" si="50"/>
        <v>19967000000</v>
      </c>
      <c r="K814" s="2">
        <f t="shared" si="48"/>
        <v>35609000000</v>
      </c>
      <c r="L814" s="2">
        <f t="shared" si="51"/>
        <v>15642000000</v>
      </c>
      <c r="M814" s="15">
        <f t="shared" si="49"/>
        <v>0.6373545731161625</v>
      </c>
      <c r="N814" t="s">
        <v>22</v>
      </c>
      <c r="O814" t="s">
        <v>34</v>
      </c>
    </row>
    <row r="815" spans="1:15" hidden="1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f t="shared" si="50"/>
        <v>20323000000</v>
      </c>
      <c r="K815" s="2">
        <f t="shared" si="48"/>
        <v>34679000000</v>
      </c>
      <c r="L815" s="2">
        <f t="shared" si="51"/>
        <v>14356000000</v>
      </c>
      <c r="M815" s="15">
        <f t="shared" si="49"/>
        <v>0.62648360581699936</v>
      </c>
      <c r="N815" t="s">
        <v>22</v>
      </c>
      <c r="O815" t="s">
        <v>34</v>
      </c>
    </row>
    <row r="816" spans="1:15" hidden="1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f t="shared" si="50"/>
        <v>21431000000</v>
      </c>
      <c r="K816" s="2">
        <f t="shared" si="48"/>
        <v>36191000000</v>
      </c>
      <c r="L816" s="2">
        <f t="shared" si="51"/>
        <v>14760000000</v>
      </c>
      <c r="M816" s="15">
        <f t="shared" si="49"/>
        <v>0.60940946671830531</v>
      </c>
      <c r="N816" t="s">
        <v>22</v>
      </c>
      <c r="O816" t="s">
        <v>34</v>
      </c>
    </row>
    <row r="817" spans="1:15" hidden="1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f t="shared" si="50"/>
        <v>2211000000</v>
      </c>
      <c r="K817" s="2">
        <f t="shared" si="48"/>
        <v>3419000000</v>
      </c>
      <c r="L817" s="2">
        <f t="shared" si="51"/>
        <v>1208000000</v>
      </c>
      <c r="M817" s="15">
        <f t="shared" si="49"/>
        <v>0.86644703497212372</v>
      </c>
      <c r="N817" t="s">
        <v>22</v>
      </c>
      <c r="O817" t="s">
        <v>57</v>
      </c>
    </row>
    <row r="818" spans="1:15" hidden="1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f t="shared" si="50"/>
        <v>2340000000</v>
      </c>
      <c r="K818" s="2">
        <f t="shared" si="48"/>
        <v>3640000000</v>
      </c>
      <c r="L818" s="2">
        <f t="shared" si="51"/>
        <v>1300000000</v>
      </c>
      <c r="M818" s="15">
        <f t="shared" si="49"/>
        <v>0.8578835729436719</v>
      </c>
      <c r="N818" t="s">
        <v>22</v>
      </c>
      <c r="O818" t="s">
        <v>57</v>
      </c>
    </row>
    <row r="819" spans="1:15" hidden="1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f t="shared" si="50"/>
        <v>2611000000</v>
      </c>
      <c r="K819" s="2">
        <f t="shared" si="48"/>
        <v>3497000000</v>
      </c>
      <c r="L819" s="2">
        <f t="shared" si="51"/>
        <v>886000000</v>
      </c>
      <c r="M819" s="15">
        <f t="shared" si="49"/>
        <v>0.83420801526717558</v>
      </c>
      <c r="N819" t="s">
        <v>22</v>
      </c>
      <c r="O819" t="s">
        <v>57</v>
      </c>
    </row>
    <row r="820" spans="1:15" hidden="1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f t="shared" si="50"/>
        <v>2722000000</v>
      </c>
      <c r="K820" s="2">
        <f t="shared" si="48"/>
        <v>3964000000</v>
      </c>
      <c r="L820" s="2">
        <f t="shared" si="51"/>
        <v>1242000000</v>
      </c>
      <c r="M820" s="15">
        <f t="shared" si="49"/>
        <v>0.84448231785257777</v>
      </c>
      <c r="N820" t="s">
        <v>22</v>
      </c>
      <c r="O820" t="s">
        <v>57</v>
      </c>
    </row>
    <row r="821" spans="1:15" hidden="1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s="2">
        <f t="shared" si="50"/>
        <v>4776000000</v>
      </c>
      <c r="K821" s="2">
        <f t="shared" si="48"/>
        <v>6565000000</v>
      </c>
      <c r="L821" s="2">
        <f t="shared" si="51"/>
        <v>1789000000</v>
      </c>
      <c r="M821" s="15">
        <f t="shared" si="49"/>
        <v>0.30043016657514188</v>
      </c>
      <c r="N821" t="s">
        <v>59</v>
      </c>
      <c r="O821" t="s">
        <v>96</v>
      </c>
    </row>
    <row r="822" spans="1:15" hidden="1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s="2">
        <f t="shared" si="50"/>
        <v>5088000000</v>
      </c>
      <c r="K822" s="2">
        <f t="shared" si="48"/>
        <v>7201000000</v>
      </c>
      <c r="L822" s="2">
        <f t="shared" si="51"/>
        <v>2113000000</v>
      </c>
      <c r="M822" s="15">
        <f t="shared" si="49"/>
        <v>0.30664736192138992</v>
      </c>
      <c r="N822" t="s">
        <v>59</v>
      </c>
      <c r="O822" t="s">
        <v>96</v>
      </c>
    </row>
    <row r="823" spans="1:15" hidden="1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s="2">
        <f t="shared" si="50"/>
        <v>4900000000</v>
      </c>
      <c r="K823" s="2">
        <f t="shared" si="48"/>
        <v>7363000000</v>
      </c>
      <c r="L823" s="2">
        <f t="shared" si="51"/>
        <v>2463000000</v>
      </c>
      <c r="M823" s="15">
        <f t="shared" si="49"/>
        <v>0.31176694753779055</v>
      </c>
      <c r="N823" t="s">
        <v>59</v>
      </c>
      <c r="O823" t="s">
        <v>96</v>
      </c>
    </row>
    <row r="824" spans="1:15" hidden="1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s="2">
        <f t="shared" si="50"/>
        <v>4513000000</v>
      </c>
      <c r="K824" s="2">
        <f t="shared" si="48"/>
        <v>6897000000</v>
      </c>
      <c r="L824" s="2">
        <f t="shared" si="51"/>
        <v>2384000000</v>
      </c>
      <c r="M824" s="15">
        <f t="shared" si="49"/>
        <v>0.30838363514419853</v>
      </c>
      <c r="N824" t="s">
        <v>59</v>
      </c>
      <c r="O824" t="s">
        <v>96</v>
      </c>
    </row>
    <row r="825" spans="1:15" hidden="1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s="2">
        <f t="shared" si="50"/>
        <v>6279100000</v>
      </c>
      <c r="K825" s="2" t="e">
        <f t="shared" si="48"/>
        <v>#VALUE!</v>
      </c>
      <c r="L825" s="2" t="e">
        <f t="shared" si="51"/>
        <v>#VALUE!</v>
      </c>
      <c r="M825" s="15" t="e">
        <f t="shared" si="49"/>
        <v>#VALUE!</v>
      </c>
      <c r="N825" t="s">
        <v>19</v>
      </c>
      <c r="O825" t="s">
        <v>323</v>
      </c>
    </row>
    <row r="826" spans="1:15" hidden="1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s="2">
        <f t="shared" si="50"/>
        <v>6463400000</v>
      </c>
      <c r="K826" s="2" t="e">
        <f t="shared" si="48"/>
        <v>#VALUE!</v>
      </c>
      <c r="L826" s="2" t="e">
        <f t="shared" si="51"/>
        <v>#VALUE!</v>
      </c>
      <c r="M826" s="15" t="e">
        <f t="shared" si="49"/>
        <v>#VALUE!</v>
      </c>
      <c r="N826" t="s">
        <v>19</v>
      </c>
      <c r="O826" t="s">
        <v>323</v>
      </c>
    </row>
    <row r="827" spans="1:15" hidden="1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s="2">
        <f t="shared" si="50"/>
        <v>6748500000</v>
      </c>
      <c r="K827" s="2" t="e">
        <f t="shared" si="48"/>
        <v>#VALUE!</v>
      </c>
      <c r="L827" s="2" t="e">
        <f t="shared" si="51"/>
        <v>#VALUE!</v>
      </c>
      <c r="M827" s="15" t="e">
        <f t="shared" si="49"/>
        <v>#VALUE!</v>
      </c>
      <c r="N827" t="s">
        <v>19</v>
      </c>
      <c r="O827" t="s">
        <v>323</v>
      </c>
    </row>
    <row r="828" spans="1:15" hidden="1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s="2">
        <f t="shared" si="50"/>
        <v>6742700000</v>
      </c>
      <c r="K828" s="2" t="e">
        <f t="shared" si="48"/>
        <v>#VALUE!</v>
      </c>
      <c r="L828" s="2" t="e">
        <f t="shared" si="51"/>
        <v>#VALUE!</v>
      </c>
      <c r="M828" s="15" t="e">
        <f t="shared" si="49"/>
        <v>#VALUE!</v>
      </c>
      <c r="N828" t="s">
        <v>19</v>
      </c>
      <c r="O828" t="s">
        <v>323</v>
      </c>
    </row>
    <row r="829" spans="1:15" hidden="1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s="2">
        <f t="shared" si="50"/>
        <v>1166715000</v>
      </c>
      <c r="K829" s="2">
        <f t="shared" si="48"/>
        <v>1726842000</v>
      </c>
      <c r="L829" s="2">
        <f t="shared" si="51"/>
        <v>560127000</v>
      </c>
      <c r="M829" s="15">
        <f t="shared" si="49"/>
        <v>0.57485614797824869</v>
      </c>
      <c r="N829" t="s">
        <v>52</v>
      </c>
      <c r="O829" t="s">
        <v>53</v>
      </c>
    </row>
    <row r="830" spans="1:15" hidden="1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s="2">
        <f t="shared" si="50"/>
        <v>1246068000</v>
      </c>
      <c r="K830" s="2">
        <f t="shared" si="48"/>
        <v>1735745000</v>
      </c>
      <c r="L830" s="2">
        <f t="shared" si="51"/>
        <v>489677000</v>
      </c>
      <c r="M830" s="15">
        <f t="shared" si="49"/>
        <v>0.57387152051677182</v>
      </c>
      <c r="N830" t="s">
        <v>52</v>
      </c>
      <c r="O830" t="s">
        <v>53</v>
      </c>
    </row>
    <row r="831" spans="1:15" hidden="1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s="2">
        <f t="shared" si="50"/>
        <v>1222715000</v>
      </c>
      <c r="K831" s="2">
        <f t="shared" si="48"/>
        <v>1773057000</v>
      </c>
      <c r="L831" s="2">
        <f t="shared" si="51"/>
        <v>550342000</v>
      </c>
      <c r="M831" s="15">
        <f t="shared" si="49"/>
        <v>0.56870801583093655</v>
      </c>
      <c r="N831" t="s">
        <v>52</v>
      </c>
      <c r="O831" t="s">
        <v>53</v>
      </c>
    </row>
    <row r="832" spans="1:15" hidden="1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s="2">
        <f t="shared" si="50"/>
        <v>1190424000</v>
      </c>
      <c r="K832" s="2">
        <f t="shared" si="48"/>
        <v>1717951000</v>
      </c>
      <c r="L832" s="2">
        <f t="shared" si="51"/>
        <v>527527000</v>
      </c>
      <c r="M832" s="15">
        <f t="shared" si="49"/>
        <v>0.57113188403098958</v>
      </c>
      <c r="N832" t="s">
        <v>52</v>
      </c>
      <c r="O832" t="s">
        <v>53</v>
      </c>
    </row>
    <row r="833" spans="1:15" hidden="1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s="2">
        <f t="shared" si="50"/>
        <v>741700000</v>
      </c>
      <c r="K833" s="2">
        <f t="shared" si="48"/>
        <v>1594200000</v>
      </c>
      <c r="L833" s="2">
        <f t="shared" si="51"/>
        <v>852500000</v>
      </c>
      <c r="M833" s="15">
        <f t="shared" si="49"/>
        <v>0.70380998631406999</v>
      </c>
      <c r="N833" t="s">
        <v>25</v>
      </c>
      <c r="O833" t="s">
        <v>30</v>
      </c>
    </row>
    <row r="834" spans="1:15" hidden="1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s="2">
        <f t="shared" si="50"/>
        <v>869000000</v>
      </c>
      <c r="K834" s="2">
        <f t="shared" ref="K834:K897" si="52">E834-F834</f>
        <v>1413800000</v>
      </c>
      <c r="L834" s="2">
        <f t="shared" si="51"/>
        <v>544800000</v>
      </c>
      <c r="M834" s="15">
        <f t="shared" ref="M834:M897" si="53">(E834-F834)/E834</f>
        <v>0.66322653281418587</v>
      </c>
      <c r="N834" t="s">
        <v>25</v>
      </c>
      <c r="O834" t="s">
        <v>30</v>
      </c>
    </row>
    <row r="835" spans="1:15" hidden="1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s="2">
        <f t="shared" ref="J835:J898" si="54">SUM(G835:I835)</f>
        <v>837900000</v>
      </c>
      <c r="K835" s="2">
        <f t="shared" si="52"/>
        <v>1577900000</v>
      </c>
      <c r="L835" s="2">
        <f t="shared" ref="L835:L898" si="55">K835-J835</f>
        <v>740000000</v>
      </c>
      <c r="M835" s="15">
        <f t="shared" si="53"/>
        <v>0.66175977185036072</v>
      </c>
      <c r="N835" t="s">
        <v>25</v>
      </c>
      <c r="O835" t="s">
        <v>30</v>
      </c>
    </row>
    <row r="836" spans="1:15" hidden="1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s="2">
        <f t="shared" si="54"/>
        <v>944900000</v>
      </c>
      <c r="K836" s="2">
        <f t="shared" si="52"/>
        <v>1890100000</v>
      </c>
      <c r="L836" s="2">
        <f t="shared" si="55"/>
        <v>945200000</v>
      </c>
      <c r="M836" s="15">
        <f t="shared" si="53"/>
        <v>0.69889809199822517</v>
      </c>
      <c r="N836" t="s">
        <v>25</v>
      </c>
      <c r="O836" t="s">
        <v>30</v>
      </c>
    </row>
    <row r="837" spans="1:15" hidden="1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s="2">
        <f t="shared" si="54"/>
        <v>3065000000</v>
      </c>
      <c r="K837" s="2">
        <f t="shared" si="52"/>
        <v>5581000000</v>
      </c>
      <c r="L837" s="2">
        <f t="shared" si="55"/>
        <v>2516000000</v>
      </c>
      <c r="M837" s="15">
        <f t="shared" si="53"/>
        <v>0.39483551467987266</v>
      </c>
      <c r="N837" t="s">
        <v>13</v>
      </c>
      <c r="O837" t="s">
        <v>157</v>
      </c>
    </row>
    <row r="838" spans="1:15" hidden="1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s="2">
        <f t="shared" si="54"/>
        <v>2923000000</v>
      </c>
      <c r="K838" s="2">
        <f t="shared" si="52"/>
        <v>5811000000</v>
      </c>
      <c r="L838" s="2">
        <f t="shared" si="55"/>
        <v>2888000000</v>
      </c>
      <c r="M838" s="15">
        <f t="shared" si="53"/>
        <v>0.40120132560066279</v>
      </c>
      <c r="N838" t="s">
        <v>13</v>
      </c>
      <c r="O838" t="s">
        <v>157</v>
      </c>
    </row>
    <row r="839" spans="1:15" hidden="1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s="2">
        <f t="shared" si="54"/>
        <v>2650000000</v>
      </c>
      <c r="K839" s="2">
        <f t="shared" si="52"/>
        <v>5517000000</v>
      </c>
      <c r="L839" s="2">
        <f t="shared" si="55"/>
        <v>2867000000</v>
      </c>
      <c r="M839" s="15">
        <f t="shared" si="53"/>
        <v>0.41156284968295415</v>
      </c>
      <c r="N839" t="s">
        <v>13</v>
      </c>
      <c r="O839" t="s">
        <v>157</v>
      </c>
    </row>
    <row r="840" spans="1:15" hidden="1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s="2">
        <f t="shared" si="54"/>
        <v>2639000000</v>
      </c>
      <c r="K840" s="2">
        <f t="shared" si="52"/>
        <v>5703000000</v>
      </c>
      <c r="L840" s="2">
        <f t="shared" si="55"/>
        <v>3064000000</v>
      </c>
      <c r="M840" s="15">
        <f t="shared" si="53"/>
        <v>0.41936907125523937</v>
      </c>
      <c r="N840" t="s">
        <v>13</v>
      </c>
      <c r="O840" t="s">
        <v>157</v>
      </c>
    </row>
    <row r="841" spans="1:15" hidden="1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s="2">
        <f t="shared" si="54"/>
        <v>3207800000</v>
      </c>
      <c r="K841" s="2" t="e">
        <f t="shared" si="52"/>
        <v>#VALUE!</v>
      </c>
      <c r="L841" s="2" t="e">
        <f t="shared" si="55"/>
        <v>#VALUE!</v>
      </c>
      <c r="M841" s="15" t="e">
        <f t="shared" si="53"/>
        <v>#VALUE!</v>
      </c>
      <c r="N841" t="s">
        <v>47</v>
      </c>
      <c r="O841" t="s">
        <v>73</v>
      </c>
    </row>
    <row r="842" spans="1:15" hidden="1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s="2">
        <f t="shared" si="54"/>
        <v>3524400000</v>
      </c>
      <c r="K842" s="2" t="e">
        <f t="shared" si="52"/>
        <v>#VALUE!</v>
      </c>
      <c r="L842" s="2" t="e">
        <f t="shared" si="55"/>
        <v>#VALUE!</v>
      </c>
      <c r="M842" s="15" t="e">
        <f t="shared" si="53"/>
        <v>#VALUE!</v>
      </c>
      <c r="N842" t="s">
        <v>47</v>
      </c>
      <c r="O842" t="s">
        <v>73</v>
      </c>
    </row>
    <row r="843" spans="1:15" hidden="1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s="2">
        <f t="shared" si="54"/>
        <v>3870200000</v>
      </c>
      <c r="K843" s="2" t="e">
        <f t="shared" si="52"/>
        <v>#VALUE!</v>
      </c>
      <c r="L843" s="2" t="e">
        <f t="shared" si="55"/>
        <v>#VALUE!</v>
      </c>
      <c r="M843" s="15" t="e">
        <f t="shared" si="53"/>
        <v>#VALUE!</v>
      </c>
      <c r="N843" t="s">
        <v>47</v>
      </c>
      <c r="O843" t="s">
        <v>73</v>
      </c>
    </row>
    <row r="844" spans="1:15" hidden="1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s="2">
        <f t="shared" si="54"/>
        <v>3764500000</v>
      </c>
      <c r="K844" s="2" t="e">
        <f t="shared" si="52"/>
        <v>#VALUE!</v>
      </c>
      <c r="L844" s="2" t="e">
        <f t="shared" si="55"/>
        <v>#VALUE!</v>
      </c>
      <c r="M844" s="15" t="e">
        <f t="shared" si="53"/>
        <v>#VALUE!</v>
      </c>
      <c r="N844" t="s">
        <v>47</v>
      </c>
      <c r="O844" t="s">
        <v>73</v>
      </c>
    </row>
    <row r="845" spans="1:15" hidden="1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s="2">
        <f t="shared" si="54"/>
        <v>1293923000</v>
      </c>
      <c r="K845" s="2">
        <f t="shared" si="52"/>
        <v>1824123000</v>
      </c>
      <c r="L845" s="2">
        <f t="shared" si="55"/>
        <v>530200000</v>
      </c>
      <c r="M845" s="15">
        <f t="shared" si="53"/>
        <v>0.36085662059988366</v>
      </c>
      <c r="N845" t="s">
        <v>13</v>
      </c>
      <c r="O845" t="s">
        <v>329</v>
      </c>
    </row>
    <row r="846" spans="1:15" hidden="1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s="2">
        <f t="shared" si="54"/>
        <v>1437062000</v>
      </c>
      <c r="K846" s="2">
        <f t="shared" si="52"/>
        <v>2013770000</v>
      </c>
      <c r="L846" s="2">
        <f t="shared" si="55"/>
        <v>576708000</v>
      </c>
      <c r="M846" s="15">
        <f t="shared" si="53"/>
        <v>0.36059529013061165</v>
      </c>
      <c r="N846" t="s">
        <v>13</v>
      </c>
      <c r="O846" t="s">
        <v>329</v>
      </c>
    </row>
    <row r="847" spans="1:15" hidden="1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s="2">
        <f t="shared" si="54"/>
        <v>1635496000</v>
      </c>
      <c r="K847" s="2">
        <f t="shared" si="52"/>
        <v>2267038000</v>
      </c>
      <c r="L847" s="2">
        <f t="shared" si="55"/>
        <v>631542000</v>
      </c>
      <c r="M847" s="15">
        <f t="shared" si="53"/>
        <v>0.36770086681552866</v>
      </c>
      <c r="N847" t="s">
        <v>13</v>
      </c>
      <c r="O847" t="s">
        <v>329</v>
      </c>
    </row>
    <row r="848" spans="1:15" hidden="1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s="2">
        <f t="shared" si="54"/>
        <v>1806374000</v>
      </c>
      <c r="K848" s="2">
        <f t="shared" si="52"/>
        <v>2522068000</v>
      </c>
      <c r="L848" s="2">
        <f t="shared" si="55"/>
        <v>715694000</v>
      </c>
      <c r="M848" s="15">
        <f t="shared" si="53"/>
        <v>0.40759733184477587</v>
      </c>
      <c r="N848" t="s">
        <v>13</v>
      </c>
      <c r="O848" t="s">
        <v>329</v>
      </c>
    </row>
    <row r="849" spans="1:15" hidden="1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s="2">
        <f t="shared" si="54"/>
        <v>1173340000</v>
      </c>
      <c r="K849" s="2">
        <f t="shared" si="52"/>
        <v>1842319000</v>
      </c>
      <c r="L849" s="2">
        <f t="shared" si="55"/>
        <v>668979000</v>
      </c>
      <c r="M849" s="15">
        <f t="shared" si="53"/>
        <v>0.15588596944284053</v>
      </c>
      <c r="N849" t="s">
        <v>13</v>
      </c>
      <c r="O849" t="s">
        <v>164</v>
      </c>
    </row>
    <row r="850" spans="1:15" hidden="1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s="2">
        <f t="shared" si="54"/>
        <v>1545716000</v>
      </c>
      <c r="K850" s="2">
        <f t="shared" si="52"/>
        <v>2073784000</v>
      </c>
      <c r="L850" s="2">
        <f t="shared" si="55"/>
        <v>528068000</v>
      </c>
      <c r="M850" s="15">
        <f t="shared" si="53"/>
        <v>0.16335237130190669</v>
      </c>
      <c r="N850" t="s">
        <v>13</v>
      </c>
      <c r="O850" t="s">
        <v>164</v>
      </c>
    </row>
    <row r="851" spans="1:15" hidden="1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s="2">
        <f t="shared" si="54"/>
        <v>1522811000</v>
      </c>
      <c r="K851" s="2">
        <f t="shared" si="52"/>
        <v>1968338000</v>
      </c>
      <c r="L851" s="2">
        <f t="shared" si="55"/>
        <v>445527000</v>
      </c>
      <c r="M851" s="15">
        <f t="shared" si="53"/>
        <v>0.16247340450119324</v>
      </c>
      <c r="N851" t="s">
        <v>13</v>
      </c>
      <c r="O851" t="s">
        <v>164</v>
      </c>
    </row>
    <row r="852" spans="1:15" hidden="1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s="2">
        <f t="shared" si="54"/>
        <v>1429233000</v>
      </c>
      <c r="K852" s="2">
        <f t="shared" si="52"/>
        <v>1767831000</v>
      </c>
      <c r="L852" s="2">
        <f t="shared" si="55"/>
        <v>338598000</v>
      </c>
      <c r="M852" s="15">
        <f t="shared" si="53"/>
        <v>0.16123729348275476</v>
      </c>
      <c r="N852" t="s">
        <v>13</v>
      </c>
      <c r="O852" t="s">
        <v>164</v>
      </c>
    </row>
    <row r="853" spans="1:15" hidden="1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s="2">
        <f t="shared" si="54"/>
        <v>2353900000</v>
      </c>
      <c r="K853" s="2">
        <f t="shared" si="52"/>
        <v>2708800000</v>
      </c>
      <c r="L853" s="2">
        <f t="shared" si="55"/>
        <v>354900000</v>
      </c>
      <c r="M853" s="15">
        <f t="shared" si="53"/>
        <v>0.62051587483392134</v>
      </c>
      <c r="N853" t="s">
        <v>22</v>
      </c>
      <c r="O853" t="s">
        <v>174</v>
      </c>
    </row>
    <row r="854" spans="1:15" hidden="1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s="2">
        <f t="shared" si="54"/>
        <v>2336400000</v>
      </c>
      <c r="K854" s="2">
        <f t="shared" si="52"/>
        <v>2941400000</v>
      </c>
      <c r="L854" s="2">
        <f t="shared" si="55"/>
        <v>605000000</v>
      </c>
      <c r="M854" s="15">
        <f t="shared" si="53"/>
        <v>0.62997151485296954</v>
      </c>
      <c r="N854" t="s">
        <v>22</v>
      </c>
      <c r="O854" t="s">
        <v>174</v>
      </c>
    </row>
    <row r="855" spans="1:15" hidden="1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s="2">
        <f t="shared" si="54"/>
        <v>2260900000</v>
      </c>
      <c r="K855" s="2">
        <f t="shared" si="52"/>
        <v>2858200000</v>
      </c>
      <c r="L855" s="2">
        <f t="shared" si="55"/>
        <v>597300000</v>
      </c>
      <c r="M855" s="15">
        <f t="shared" si="53"/>
        <v>0.61770871604244559</v>
      </c>
      <c r="N855" t="s">
        <v>22</v>
      </c>
      <c r="O855" t="s">
        <v>174</v>
      </c>
    </row>
    <row r="856" spans="1:15" hidden="1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s="2">
        <f t="shared" si="54"/>
        <v>2167200000</v>
      </c>
      <c r="K856" s="2">
        <f t="shared" si="52"/>
        <v>3078600000</v>
      </c>
      <c r="L856" s="2">
        <f t="shared" si="55"/>
        <v>911400000</v>
      </c>
      <c r="M856" s="15">
        <f t="shared" si="53"/>
        <v>0.63374366997406228</v>
      </c>
      <c r="N856" t="s">
        <v>22</v>
      </c>
      <c r="O856" t="s">
        <v>174</v>
      </c>
    </row>
    <row r="857" spans="1:15" hidden="1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s="2">
        <f t="shared" si="54"/>
        <v>68114000000</v>
      </c>
      <c r="K857" s="2" t="e">
        <f t="shared" si="52"/>
        <v>#VALUE!</v>
      </c>
      <c r="L857" s="2" t="e">
        <f t="shared" si="55"/>
        <v>#VALUE!</v>
      </c>
      <c r="M857" s="15" t="e">
        <f t="shared" si="53"/>
        <v>#VALUE!</v>
      </c>
      <c r="N857" t="s">
        <v>47</v>
      </c>
      <c r="O857" t="s">
        <v>105</v>
      </c>
    </row>
    <row r="858" spans="1:15" hidden="1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s="2">
        <f t="shared" si="54"/>
        <v>70692000000</v>
      </c>
      <c r="K858" s="2" t="e">
        <f t="shared" si="52"/>
        <v>#VALUE!</v>
      </c>
      <c r="L858" s="2" t="e">
        <f t="shared" si="55"/>
        <v>#VALUE!</v>
      </c>
      <c r="M858" s="15" t="e">
        <f t="shared" si="53"/>
        <v>#VALUE!</v>
      </c>
      <c r="N858" t="s">
        <v>47</v>
      </c>
      <c r="O858" t="s">
        <v>105</v>
      </c>
    </row>
    <row r="859" spans="1:15" hidden="1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s="2">
        <f t="shared" si="54"/>
        <v>64413000000</v>
      </c>
      <c r="K859" s="2" t="e">
        <f t="shared" si="52"/>
        <v>#VALUE!</v>
      </c>
      <c r="L859" s="2" t="e">
        <f t="shared" si="55"/>
        <v>#VALUE!</v>
      </c>
      <c r="M859" s="15" t="e">
        <f t="shared" si="53"/>
        <v>#VALUE!</v>
      </c>
      <c r="N859" t="s">
        <v>47</v>
      </c>
      <c r="O859" t="s">
        <v>105</v>
      </c>
    </row>
    <row r="860" spans="1:15" hidden="1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s="2">
        <f t="shared" si="54"/>
        <v>62841000000</v>
      </c>
      <c r="K860" s="2" t="e">
        <f t="shared" si="52"/>
        <v>#VALUE!</v>
      </c>
      <c r="L860" s="2" t="e">
        <f t="shared" si="55"/>
        <v>#VALUE!</v>
      </c>
      <c r="M860" s="15" t="e">
        <f t="shared" si="53"/>
        <v>#VALUE!</v>
      </c>
      <c r="N860" t="s">
        <v>47</v>
      </c>
      <c r="O860" t="s">
        <v>105</v>
      </c>
    </row>
    <row r="861" spans="1:15" hidden="1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s="2">
        <f t="shared" si="54"/>
        <v>3357000000</v>
      </c>
      <c r="K861" s="2">
        <f t="shared" si="52"/>
        <v>4702000000</v>
      </c>
      <c r="L861" s="2">
        <f t="shared" si="55"/>
        <v>1345000000</v>
      </c>
      <c r="M861" s="15">
        <f t="shared" si="53"/>
        <v>0.38750618097906708</v>
      </c>
      <c r="N861" t="s">
        <v>19</v>
      </c>
      <c r="O861" t="s">
        <v>334</v>
      </c>
    </row>
    <row r="862" spans="1:15" hidden="1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s="2">
        <f t="shared" si="54"/>
        <v>3453000000</v>
      </c>
      <c r="K862" s="2">
        <f t="shared" si="52"/>
        <v>4803000000</v>
      </c>
      <c r="L862" s="2">
        <f t="shared" si="55"/>
        <v>1350000000</v>
      </c>
      <c r="M862" s="15">
        <f t="shared" si="53"/>
        <v>0.38301435406698564</v>
      </c>
      <c r="N862" t="s">
        <v>19</v>
      </c>
      <c r="O862" t="s">
        <v>334</v>
      </c>
    </row>
    <row r="863" spans="1:15" hidden="1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s="2">
        <f t="shared" si="54"/>
        <v>3777000000</v>
      </c>
      <c r="K863" s="2">
        <f t="shared" si="52"/>
        <v>5100000000</v>
      </c>
      <c r="L863" s="2">
        <f t="shared" si="55"/>
        <v>1323000000</v>
      </c>
      <c r="M863" s="15">
        <f t="shared" si="53"/>
        <v>0.37760995113282986</v>
      </c>
      <c r="N863" t="s">
        <v>19</v>
      </c>
      <c r="O863" t="s">
        <v>334</v>
      </c>
    </row>
    <row r="864" spans="1:15" hidden="1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s="2">
        <f t="shared" si="54"/>
        <v>4168000000</v>
      </c>
      <c r="K864" s="2">
        <f t="shared" si="52"/>
        <v>5269000000</v>
      </c>
      <c r="L864" s="2">
        <f t="shared" si="55"/>
        <v>1101000000</v>
      </c>
      <c r="M864" s="15">
        <f t="shared" si="53"/>
        <v>0.36496502043360807</v>
      </c>
      <c r="N864" t="s">
        <v>19</v>
      </c>
      <c r="O864" t="s">
        <v>334</v>
      </c>
    </row>
    <row r="865" spans="1:15" hidden="1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s="2">
        <f t="shared" si="54"/>
        <v>3872000000</v>
      </c>
      <c r="K865" s="2">
        <f t="shared" si="52"/>
        <v>5434000000</v>
      </c>
      <c r="L865" s="2">
        <f t="shared" si="55"/>
        <v>1562000000</v>
      </c>
      <c r="M865" s="15">
        <f t="shared" si="53"/>
        <v>0.38275692047615695</v>
      </c>
      <c r="N865" t="s">
        <v>36</v>
      </c>
      <c r="O865" t="s">
        <v>124</v>
      </c>
    </row>
    <row r="866" spans="1:15" hidden="1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s="2">
        <f t="shared" si="54"/>
        <v>3266000000</v>
      </c>
      <c r="K866" s="2">
        <f t="shared" si="52"/>
        <v>6103000000</v>
      </c>
      <c r="L866" s="2">
        <f t="shared" si="55"/>
        <v>2837000000</v>
      </c>
      <c r="M866" s="15">
        <f t="shared" si="53"/>
        <v>0.41258788534342888</v>
      </c>
      <c r="N866" t="s">
        <v>36</v>
      </c>
      <c r="O866" t="s">
        <v>124</v>
      </c>
    </row>
    <row r="867" spans="1:15" hidden="1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s="2">
        <f t="shared" si="54"/>
        <v>4039000000</v>
      </c>
      <c r="K867" s="2">
        <f t="shared" si="52"/>
        <v>5063000000</v>
      </c>
      <c r="L867" s="2">
        <f t="shared" si="55"/>
        <v>1024000000</v>
      </c>
      <c r="M867" s="15">
        <f t="shared" si="53"/>
        <v>0.3472565157750343</v>
      </c>
      <c r="N867" t="s">
        <v>36</v>
      </c>
      <c r="O867" t="s">
        <v>124</v>
      </c>
    </row>
    <row r="868" spans="1:15" hidden="1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s="2">
        <f t="shared" si="54"/>
        <v>3590000000</v>
      </c>
      <c r="K868" s="2">
        <f t="shared" si="52"/>
        <v>4681000000</v>
      </c>
      <c r="L868" s="2">
        <f t="shared" si="55"/>
        <v>1091000000</v>
      </c>
      <c r="M868" s="15">
        <f t="shared" si="53"/>
        <v>0.34609981515711646</v>
      </c>
      <c r="N868" t="s">
        <v>36</v>
      </c>
      <c r="O868" t="s">
        <v>124</v>
      </c>
    </row>
    <row r="869" spans="1:1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s="2">
        <f t="shared" si="54"/>
        <v>186869000</v>
      </c>
      <c r="K869" s="2">
        <f t="shared" si="52"/>
        <v>214130000</v>
      </c>
      <c r="L869" s="2">
        <f t="shared" si="55"/>
        <v>27261000</v>
      </c>
      <c r="M869" s="15">
        <f t="shared" si="53"/>
        <v>0.16630461712192746</v>
      </c>
      <c r="N869" t="s">
        <v>47</v>
      </c>
      <c r="O869" t="s">
        <v>105</v>
      </c>
    </row>
    <row r="870" spans="1:1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s="2">
        <f t="shared" si="54"/>
        <v>207770000</v>
      </c>
      <c r="K870" s="2">
        <f t="shared" si="52"/>
        <v>263459000</v>
      </c>
      <c r="L870" s="2">
        <f t="shared" si="55"/>
        <v>55689000</v>
      </c>
      <c r="M870" s="15">
        <f t="shared" si="53"/>
        <v>0.17998697880195413</v>
      </c>
      <c r="N870" t="s">
        <v>47</v>
      </c>
      <c r="O870" t="s">
        <v>105</v>
      </c>
    </row>
    <row r="871" spans="1:1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s="2">
        <f t="shared" si="54"/>
        <v>220857000</v>
      </c>
      <c r="K871" s="2">
        <f t="shared" si="52"/>
        <v>272444000</v>
      </c>
      <c r="L871" s="2">
        <f t="shared" si="55"/>
        <v>51587000</v>
      </c>
      <c r="M871" s="15">
        <f t="shared" si="53"/>
        <v>0.1674092562858967</v>
      </c>
      <c r="N871" t="s">
        <v>47</v>
      </c>
      <c r="O871" t="s">
        <v>105</v>
      </c>
    </row>
    <row r="872" spans="1:1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s="2">
        <f t="shared" si="54"/>
        <v>237882000</v>
      </c>
      <c r="K872" s="2">
        <f t="shared" si="52"/>
        <v>297207000</v>
      </c>
      <c r="L872" s="2">
        <f t="shared" si="55"/>
        <v>59325000</v>
      </c>
      <c r="M872" s="15">
        <f t="shared" si="53"/>
        <v>0.16311108964642168</v>
      </c>
      <c r="N872" t="s">
        <v>47</v>
      </c>
      <c r="O872" t="s">
        <v>105</v>
      </c>
    </row>
    <row r="873" spans="1:15" hidden="1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s="2">
        <f t="shared" si="54"/>
        <v>338351000</v>
      </c>
      <c r="K873" s="2">
        <f t="shared" si="52"/>
        <v>586399000</v>
      </c>
      <c r="L873" s="2">
        <f t="shared" si="55"/>
        <v>248048000</v>
      </c>
      <c r="M873" s="15">
        <f t="shared" si="53"/>
        <v>0.7391214472889801</v>
      </c>
      <c r="N873" t="s">
        <v>52</v>
      </c>
      <c r="O873" t="s">
        <v>53</v>
      </c>
    </row>
    <row r="874" spans="1:15" hidden="1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s="2">
        <f t="shared" si="54"/>
        <v>352183000</v>
      </c>
      <c r="K874" s="2">
        <f t="shared" si="52"/>
        <v>640029000</v>
      </c>
      <c r="L874" s="2">
        <f t="shared" si="55"/>
        <v>287846000</v>
      </c>
      <c r="M874" s="15">
        <f t="shared" si="53"/>
        <v>0.74290068680377985</v>
      </c>
      <c r="N874" t="s">
        <v>52</v>
      </c>
      <c r="O874" t="s">
        <v>53</v>
      </c>
    </row>
    <row r="875" spans="1:15" hidden="1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s="2">
        <f t="shared" si="54"/>
        <v>380275000</v>
      </c>
      <c r="K875" s="2">
        <f t="shared" si="52"/>
        <v>735280000</v>
      </c>
      <c r="L875" s="2">
        <f t="shared" si="55"/>
        <v>355005000</v>
      </c>
      <c r="M875" s="15">
        <f t="shared" si="53"/>
        <v>0.73979496869393913</v>
      </c>
      <c r="N875" t="s">
        <v>52</v>
      </c>
      <c r="O875" t="s">
        <v>53</v>
      </c>
    </row>
    <row r="876" spans="1:15" hidden="1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s="2">
        <f t="shared" si="54"/>
        <v>467262000</v>
      </c>
      <c r="K876" s="2">
        <f t="shared" si="52"/>
        <v>862292000</v>
      </c>
      <c r="L876" s="2">
        <f t="shared" si="55"/>
        <v>395030000</v>
      </c>
      <c r="M876" s="15">
        <f t="shared" si="53"/>
        <v>0.73904260397730825</v>
      </c>
      <c r="N876" t="s">
        <v>52</v>
      </c>
      <c r="O876" t="s">
        <v>53</v>
      </c>
    </row>
    <row r="877" spans="1:15" hidden="1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s="2">
        <f t="shared" si="54"/>
        <v>875644000</v>
      </c>
      <c r="K877" s="2">
        <f t="shared" si="52"/>
        <v>1605329000</v>
      </c>
      <c r="L877" s="2">
        <f t="shared" si="55"/>
        <v>729685000</v>
      </c>
      <c r="M877" s="15">
        <f t="shared" si="53"/>
        <v>0.56470371794380225</v>
      </c>
      <c r="N877" t="s">
        <v>22</v>
      </c>
      <c r="O877" t="s">
        <v>68</v>
      </c>
    </row>
    <row r="878" spans="1:15" hidden="1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s="2">
        <f t="shared" si="54"/>
        <v>924376000</v>
      </c>
      <c r="K878" s="2">
        <f t="shared" si="52"/>
        <v>1696446000</v>
      </c>
      <c r="L878" s="2">
        <f t="shared" si="55"/>
        <v>772070000</v>
      </c>
      <c r="M878" s="15">
        <f t="shared" si="53"/>
        <v>0.5791088165253867</v>
      </c>
      <c r="N878" t="s">
        <v>22</v>
      </c>
      <c r="O878" t="s">
        <v>68</v>
      </c>
    </row>
    <row r="879" spans="1:15" hidden="1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s="2">
        <f t="shared" si="54"/>
        <v>937480000</v>
      </c>
      <c r="K879" s="2">
        <f t="shared" si="52"/>
        <v>1598820000</v>
      </c>
      <c r="L879" s="2">
        <f t="shared" si="55"/>
        <v>661340000</v>
      </c>
      <c r="M879" s="15">
        <f t="shared" si="53"/>
        <v>0.56815641802967898</v>
      </c>
      <c r="N879" t="s">
        <v>22</v>
      </c>
      <c r="O879" t="s">
        <v>68</v>
      </c>
    </row>
    <row r="880" spans="1:15" hidden="1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s="2">
        <f t="shared" si="54"/>
        <v>860657000</v>
      </c>
      <c r="K880" s="2">
        <f t="shared" si="52"/>
        <v>1821102000</v>
      </c>
      <c r="L880" s="2">
        <f t="shared" si="55"/>
        <v>960445000</v>
      </c>
      <c r="M880" s="15">
        <f t="shared" si="53"/>
        <v>0.61018806209295851</v>
      </c>
      <c r="N880" t="s">
        <v>22</v>
      </c>
      <c r="O880" t="s">
        <v>68</v>
      </c>
    </row>
    <row r="881" spans="1:15" hidden="1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s="2">
        <f t="shared" si="54"/>
        <v>3706000000</v>
      </c>
      <c r="K881" s="2">
        <f t="shared" si="52"/>
        <v>6609000000</v>
      </c>
      <c r="L881" s="2">
        <f t="shared" si="55"/>
        <v>2903000000</v>
      </c>
      <c r="M881" s="15">
        <f t="shared" si="53"/>
        <v>0.33786616226164307</v>
      </c>
      <c r="N881" t="s">
        <v>36</v>
      </c>
      <c r="O881" t="s">
        <v>142</v>
      </c>
    </row>
    <row r="882" spans="1:15" hidden="1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s="2">
        <f t="shared" si="54"/>
        <v>4162000000</v>
      </c>
      <c r="K882" s="2">
        <f t="shared" si="52"/>
        <v>6683000000</v>
      </c>
      <c r="L882" s="2">
        <f t="shared" si="55"/>
        <v>2521000000</v>
      </c>
      <c r="M882" s="15">
        <f t="shared" si="53"/>
        <v>0.33882579598458729</v>
      </c>
      <c r="N882" t="s">
        <v>36</v>
      </c>
      <c r="O882" t="s">
        <v>142</v>
      </c>
    </row>
    <row r="883" spans="1:15" hidden="1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s="2">
        <f t="shared" si="54"/>
        <v>5011000000</v>
      </c>
      <c r="K883" s="2">
        <f t="shared" si="52"/>
        <v>6624000000</v>
      </c>
      <c r="L883" s="2">
        <f t="shared" si="55"/>
        <v>1613000000</v>
      </c>
      <c r="M883" s="15">
        <f t="shared" si="53"/>
        <v>0.35630143617879617</v>
      </c>
      <c r="N883" t="s">
        <v>36</v>
      </c>
      <c r="O883" t="s">
        <v>142</v>
      </c>
    </row>
    <row r="884" spans="1:15" hidden="1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s="2">
        <f t="shared" si="54"/>
        <v>3334000000</v>
      </c>
      <c r="K884" s="2">
        <f t="shared" si="52"/>
        <v>6651000000</v>
      </c>
      <c r="L884" s="2">
        <f t="shared" si="55"/>
        <v>3317000000</v>
      </c>
      <c r="M884" s="15">
        <f t="shared" si="53"/>
        <v>0.36539940665860893</v>
      </c>
      <c r="N884" t="s">
        <v>36</v>
      </c>
      <c r="O884" t="s">
        <v>142</v>
      </c>
    </row>
    <row r="885" spans="1:15" hidden="1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s="2">
        <f t="shared" si="54"/>
        <v>2813000000</v>
      </c>
      <c r="K885" s="2">
        <f t="shared" si="52"/>
        <v>6705000000</v>
      </c>
      <c r="L885" s="2">
        <f t="shared" si="55"/>
        <v>3892000000</v>
      </c>
      <c r="M885" s="15">
        <f t="shared" si="53"/>
        <v>0.47654584221748403</v>
      </c>
      <c r="N885" t="s">
        <v>83</v>
      </c>
      <c r="O885" t="s">
        <v>341</v>
      </c>
    </row>
    <row r="886" spans="1:15" hidden="1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s="2">
        <f t="shared" si="54"/>
        <v>3069000000</v>
      </c>
      <c r="K886" s="2">
        <f t="shared" si="52"/>
        <v>7791000000</v>
      </c>
      <c r="L886" s="2">
        <f t="shared" si="55"/>
        <v>4722000000</v>
      </c>
      <c r="M886" s="15">
        <f t="shared" si="53"/>
        <v>0.4801553062985332</v>
      </c>
      <c r="N886" t="s">
        <v>83</v>
      </c>
      <c r="O886" t="s">
        <v>341</v>
      </c>
    </row>
    <row r="887" spans="1:15" hidden="1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s="2">
        <f t="shared" si="54"/>
        <v>3435000000</v>
      </c>
      <c r="K887" s="2">
        <f t="shared" si="52"/>
        <v>7951000000</v>
      </c>
      <c r="L887" s="2">
        <f t="shared" si="55"/>
        <v>4516000000</v>
      </c>
      <c r="M887" s="15">
        <f t="shared" si="53"/>
        <v>0.55203776990904674</v>
      </c>
      <c r="N887" t="s">
        <v>83</v>
      </c>
      <c r="O887" t="s">
        <v>341</v>
      </c>
    </row>
    <row r="888" spans="1:15" hidden="1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s="2">
        <f t="shared" si="54"/>
        <v>3298000000</v>
      </c>
      <c r="K888" s="2">
        <f t="shared" si="52"/>
        <v>7257000000</v>
      </c>
      <c r="L888" s="2">
        <f t="shared" si="55"/>
        <v>3959000000</v>
      </c>
      <c r="M888" s="15">
        <f t="shared" si="53"/>
        <v>0.5557512635931996</v>
      </c>
      <c r="N888" t="s">
        <v>83</v>
      </c>
      <c r="O888" t="s">
        <v>341</v>
      </c>
    </row>
    <row r="889" spans="1:15" hidden="1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s="2">
        <f t="shared" si="54"/>
        <v>731767000</v>
      </c>
      <c r="K889" s="2">
        <f t="shared" si="52"/>
        <v>1464362000</v>
      </c>
      <c r="L889" s="2">
        <f t="shared" si="55"/>
        <v>732595000</v>
      </c>
      <c r="M889" s="15">
        <f t="shared" si="53"/>
        <v>0.13357532707375055</v>
      </c>
      <c r="N889" t="s">
        <v>19</v>
      </c>
      <c r="O889" t="s">
        <v>79</v>
      </c>
    </row>
    <row r="890" spans="1:15" hidden="1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s="2">
        <f t="shared" si="54"/>
        <v>819048000</v>
      </c>
      <c r="K890" s="2">
        <f t="shared" si="52"/>
        <v>1648701000</v>
      </c>
      <c r="L890" s="2">
        <f t="shared" si="55"/>
        <v>829653000</v>
      </c>
      <c r="M890" s="15">
        <f t="shared" si="53"/>
        <v>0.13111673263058243</v>
      </c>
      <c r="N890" t="s">
        <v>19</v>
      </c>
      <c r="O890" t="s">
        <v>79</v>
      </c>
    </row>
    <row r="891" spans="1:15" hidden="1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s="2">
        <f t="shared" si="54"/>
        <v>890431000</v>
      </c>
      <c r="K891" s="2">
        <f t="shared" si="52"/>
        <v>1887527000</v>
      </c>
      <c r="L891" s="2">
        <f t="shared" si="55"/>
        <v>997096000</v>
      </c>
      <c r="M891" s="15">
        <f t="shared" si="53"/>
        <v>0.13228429243388123</v>
      </c>
      <c r="N891" t="s">
        <v>19</v>
      </c>
      <c r="O891" t="s">
        <v>79</v>
      </c>
    </row>
    <row r="892" spans="1:15" hidden="1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s="2">
        <f t="shared" si="54"/>
        <v>959899000</v>
      </c>
      <c r="K892" s="2">
        <f t="shared" si="52"/>
        <v>2018760000</v>
      </c>
      <c r="L892" s="2">
        <f t="shared" si="55"/>
        <v>1058861000</v>
      </c>
      <c r="M892" s="15">
        <f t="shared" si="53"/>
        <v>0.13325434374004722</v>
      </c>
      <c r="N892" t="s">
        <v>19</v>
      </c>
      <c r="O892" t="s">
        <v>79</v>
      </c>
    </row>
    <row r="893" spans="1:15" hidden="1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s="2">
        <f t="shared" si="54"/>
        <v>18185000000</v>
      </c>
      <c r="K893" s="2">
        <f t="shared" si="52"/>
        <v>28964000000</v>
      </c>
      <c r="L893" s="2">
        <f t="shared" si="55"/>
        <v>10779000000</v>
      </c>
      <c r="M893" s="15">
        <f t="shared" si="53"/>
        <v>0.60320303225940808</v>
      </c>
      <c r="N893" t="s">
        <v>36</v>
      </c>
      <c r="O893" t="s">
        <v>214</v>
      </c>
    </row>
    <row r="894" spans="1:15" hidden="1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s="2">
        <f t="shared" si="54"/>
        <v>18205000000</v>
      </c>
      <c r="K894" s="2">
        <f t="shared" si="52"/>
        <v>28433000000</v>
      </c>
      <c r="L894" s="2">
        <f t="shared" si="55"/>
        <v>10228000000</v>
      </c>
      <c r="M894" s="15">
        <f t="shared" si="53"/>
        <v>0.60684253212105688</v>
      </c>
      <c r="N894" t="s">
        <v>36</v>
      </c>
      <c r="O894" t="s">
        <v>214</v>
      </c>
    </row>
    <row r="895" spans="1:15" hidden="1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s="2">
        <f t="shared" si="54"/>
        <v>18401000000</v>
      </c>
      <c r="K895" s="2">
        <f t="shared" si="52"/>
        <v>28109000000</v>
      </c>
      <c r="L895" s="2">
        <f t="shared" si="55"/>
        <v>9708000000</v>
      </c>
      <c r="M895" s="15">
        <f t="shared" si="53"/>
        <v>0.61109178659941732</v>
      </c>
      <c r="N895" t="s">
        <v>36</v>
      </c>
      <c r="O895" t="s">
        <v>214</v>
      </c>
    </row>
    <row r="896" spans="1:15" hidden="1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s="2">
        <f t="shared" si="54"/>
        <v>18084000000</v>
      </c>
      <c r="K896" s="2">
        <f t="shared" si="52"/>
        <v>26812000000</v>
      </c>
      <c r="L896" s="2">
        <f t="shared" si="55"/>
        <v>8728000000</v>
      </c>
      <c r="M896" s="15">
        <f t="shared" si="53"/>
        <v>0.60531900483135415</v>
      </c>
      <c r="N896" t="s">
        <v>36</v>
      </c>
      <c r="O896" t="s">
        <v>214</v>
      </c>
    </row>
    <row r="897" spans="1:15" hidden="1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s="2">
        <f t="shared" si="54"/>
        <v>675827000</v>
      </c>
      <c r="K897" s="2">
        <f t="shared" si="52"/>
        <v>1306566000</v>
      </c>
      <c r="L897" s="2">
        <f t="shared" si="55"/>
        <v>630739000</v>
      </c>
      <c r="M897" s="15">
        <f t="shared" si="53"/>
        <v>0.59886640522300627</v>
      </c>
      <c r="N897" t="s">
        <v>19</v>
      </c>
      <c r="O897" t="s">
        <v>289</v>
      </c>
    </row>
    <row r="898" spans="1:15" hidden="1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s="2">
        <f t="shared" si="54"/>
        <v>1006600000</v>
      </c>
      <c r="K898" s="2">
        <f t="shared" ref="K898:K961" si="56">E898-F898</f>
        <v>2016100000</v>
      </c>
      <c r="L898" s="2">
        <f t="shared" si="55"/>
        <v>1009500000</v>
      </c>
      <c r="M898" s="15">
        <f t="shared" ref="M898:M961" si="57">(E898-F898)/E898</f>
        <v>0.60894647819258185</v>
      </c>
      <c r="N898" t="s">
        <v>19</v>
      </c>
      <c r="O898" t="s">
        <v>289</v>
      </c>
    </row>
    <row r="899" spans="1:15" hidden="1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s="2">
        <f t="shared" ref="J899:J962" si="58">SUM(G899:I899)</f>
        <v>1389900000</v>
      </c>
      <c r="K899" s="2">
        <f t="shared" si="56"/>
        <v>2647700000</v>
      </c>
      <c r="L899" s="2">
        <f t="shared" ref="L899:L962" si="59">K899-J899</f>
        <v>1257800000</v>
      </c>
      <c r="M899" s="15">
        <f t="shared" si="57"/>
        <v>0.60567310991650458</v>
      </c>
      <c r="N899" t="s">
        <v>19</v>
      </c>
      <c r="O899" t="s">
        <v>289</v>
      </c>
    </row>
    <row r="900" spans="1:15" hidden="1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s="2">
        <f t="shared" si="58"/>
        <v>1611200000</v>
      </c>
      <c r="K900" s="2">
        <f t="shared" si="56"/>
        <v>2797200000</v>
      </c>
      <c r="L900" s="2">
        <f t="shared" si="59"/>
        <v>1186000000</v>
      </c>
      <c r="M900" s="15">
        <f t="shared" si="57"/>
        <v>0.59362067867829627</v>
      </c>
      <c r="N900" t="s">
        <v>19</v>
      </c>
      <c r="O900" t="s">
        <v>289</v>
      </c>
    </row>
    <row r="901" spans="1:15" hidden="1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s="2">
        <f t="shared" si="58"/>
        <v>17129000000</v>
      </c>
      <c r="K901" s="2">
        <f t="shared" si="56"/>
        <v>19893000000</v>
      </c>
      <c r="L901" s="2">
        <f t="shared" si="59"/>
        <v>2764000000</v>
      </c>
      <c r="M901" s="15">
        <f t="shared" si="57"/>
        <v>0.20589118082364752</v>
      </c>
      <c r="N901" t="s">
        <v>36</v>
      </c>
      <c r="O901" t="s">
        <v>346</v>
      </c>
    </row>
    <row r="902" spans="1:15" hidden="1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s="2">
        <f t="shared" si="58"/>
        <v>17512000000</v>
      </c>
      <c r="K902" s="2">
        <f t="shared" si="56"/>
        <v>20237000000</v>
      </c>
      <c r="L902" s="2">
        <f t="shared" si="59"/>
        <v>2725000000</v>
      </c>
      <c r="M902" s="15">
        <f t="shared" si="57"/>
        <v>0.205712833545108</v>
      </c>
      <c r="N902" t="s">
        <v>36</v>
      </c>
      <c r="O902" t="s">
        <v>346</v>
      </c>
    </row>
    <row r="903" spans="1:15" hidden="1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s="2">
        <f t="shared" si="58"/>
        <v>19816000000</v>
      </c>
      <c r="K903" s="2">
        <f t="shared" si="56"/>
        <v>22953000000</v>
      </c>
      <c r="L903" s="2">
        <f t="shared" si="59"/>
        <v>3137000000</v>
      </c>
      <c r="M903" s="15">
        <f t="shared" si="57"/>
        <v>0.21161665053242981</v>
      </c>
      <c r="N903" t="s">
        <v>36</v>
      </c>
      <c r="O903" t="s">
        <v>346</v>
      </c>
    </row>
    <row r="904" spans="1:15" hidden="1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s="2">
        <f t="shared" si="58"/>
        <v>20758000000</v>
      </c>
      <c r="K904" s="2">
        <f t="shared" si="56"/>
        <v>24334000000</v>
      </c>
      <c r="L904" s="2">
        <f t="shared" si="59"/>
        <v>3576000000</v>
      </c>
      <c r="M904" s="15">
        <f t="shared" si="57"/>
        <v>0.22156059364472366</v>
      </c>
      <c r="N904" t="s">
        <v>36</v>
      </c>
      <c r="O904" t="s">
        <v>346</v>
      </c>
    </row>
    <row r="905" spans="1:15" hidden="1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s="2">
        <f t="shared" si="58"/>
        <v>5100000000</v>
      </c>
      <c r="K905" s="2">
        <f t="shared" si="56"/>
        <v>6990000000</v>
      </c>
      <c r="L905" s="2">
        <f t="shared" si="59"/>
        <v>1890000000</v>
      </c>
      <c r="M905" s="15">
        <f t="shared" si="57"/>
        <v>0.36257067275273613</v>
      </c>
      <c r="N905" t="s">
        <v>19</v>
      </c>
      <c r="O905" t="s">
        <v>197</v>
      </c>
    </row>
    <row r="906" spans="1:15" hidden="1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s="2">
        <f t="shared" si="58"/>
        <v>5202000000</v>
      </c>
      <c r="K906" s="2">
        <f t="shared" si="56"/>
        <v>6944000000</v>
      </c>
      <c r="L906" s="2">
        <f t="shared" si="59"/>
        <v>1742000000</v>
      </c>
      <c r="M906" s="15">
        <f t="shared" si="57"/>
        <v>0.36487835636592925</v>
      </c>
      <c r="N906" t="s">
        <v>19</v>
      </c>
      <c r="O906" t="s">
        <v>197</v>
      </c>
    </row>
    <row r="907" spans="1:15" hidden="1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s="2">
        <f t="shared" si="58"/>
        <v>5236000000</v>
      </c>
      <c r="K907" s="2">
        <f t="shared" si="56"/>
        <v>6925000000</v>
      </c>
      <c r="L907" s="2">
        <f t="shared" si="59"/>
        <v>1689000000</v>
      </c>
      <c r="M907" s="15">
        <f t="shared" si="57"/>
        <v>0.3640330126688745</v>
      </c>
      <c r="N907" t="s">
        <v>19</v>
      </c>
      <c r="O907" t="s">
        <v>197</v>
      </c>
    </row>
    <row r="908" spans="1:15" hidden="1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s="2">
        <f t="shared" si="58"/>
        <v>5386000000</v>
      </c>
      <c r="K908" s="2">
        <f t="shared" si="56"/>
        <v>6939000000</v>
      </c>
      <c r="L908" s="2">
        <f t="shared" si="59"/>
        <v>1553000000</v>
      </c>
      <c r="M908" s="15">
        <f t="shared" si="57"/>
        <v>0.36133097271401793</v>
      </c>
      <c r="N908" t="s">
        <v>19</v>
      </c>
      <c r="O908" t="s">
        <v>197</v>
      </c>
    </row>
    <row r="909" spans="1:15" hidden="1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s="2">
        <f t="shared" si="58"/>
        <v>825400000</v>
      </c>
      <c r="K909" s="2">
        <f t="shared" si="56"/>
        <v>1564000000</v>
      </c>
      <c r="L909" s="2">
        <f t="shared" si="59"/>
        <v>738600000</v>
      </c>
      <c r="M909" s="15">
        <f t="shared" si="57"/>
        <v>0.66011058118431609</v>
      </c>
      <c r="N909" t="s">
        <v>13</v>
      </c>
      <c r="O909" t="s">
        <v>178</v>
      </c>
    </row>
    <row r="910" spans="1:15" hidden="1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s="2">
        <f t="shared" si="58"/>
        <v>890100000</v>
      </c>
      <c r="K910" s="2">
        <f t="shared" si="56"/>
        <v>1699200000</v>
      </c>
      <c r="L910" s="2">
        <f t="shared" si="59"/>
        <v>809100000</v>
      </c>
      <c r="M910" s="15">
        <f t="shared" si="57"/>
        <v>0.65934577626013735</v>
      </c>
      <c r="N910" t="s">
        <v>13</v>
      </c>
      <c r="O910" t="s">
        <v>178</v>
      </c>
    </row>
    <row r="911" spans="1:15" hidden="1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s="2">
        <f t="shared" si="58"/>
        <v>855800000</v>
      </c>
      <c r="K911" s="2">
        <f t="shared" si="56"/>
        <v>1659600000</v>
      </c>
      <c r="L911" s="2">
        <f t="shared" si="59"/>
        <v>803800000</v>
      </c>
      <c r="M911" s="15">
        <f t="shared" si="57"/>
        <v>0.68612535141392428</v>
      </c>
      <c r="N911" t="s">
        <v>13</v>
      </c>
      <c r="O911" t="s">
        <v>178</v>
      </c>
    </row>
    <row r="912" spans="1:15" hidden="1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s="2">
        <f t="shared" si="58"/>
        <v>824600000</v>
      </c>
      <c r="K912" s="2">
        <f t="shared" si="56"/>
        <v>1643100000</v>
      </c>
      <c r="L912" s="2">
        <f t="shared" si="59"/>
        <v>818500000</v>
      </c>
      <c r="M912" s="15">
        <f t="shared" si="57"/>
        <v>0.70392425670465253</v>
      </c>
      <c r="N912" t="s">
        <v>13</v>
      </c>
      <c r="O912" t="s">
        <v>178</v>
      </c>
    </row>
    <row r="913" spans="1:15" hidden="1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s="2">
        <f t="shared" si="58"/>
        <v>2720000000</v>
      </c>
      <c r="K913" s="2">
        <f t="shared" si="56"/>
        <v>4386000000</v>
      </c>
      <c r="L913" s="2">
        <f t="shared" si="59"/>
        <v>1666000000</v>
      </c>
      <c r="M913" s="15">
        <f t="shared" si="57"/>
        <v>0.41935175446983458</v>
      </c>
      <c r="N913" t="s">
        <v>19</v>
      </c>
      <c r="O913" t="s">
        <v>257</v>
      </c>
    </row>
    <row r="914" spans="1:15" hidden="1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s="2">
        <f t="shared" si="58"/>
        <v>2686000000</v>
      </c>
      <c r="K914" s="2">
        <f t="shared" si="56"/>
        <v>4429000000</v>
      </c>
      <c r="L914" s="2">
        <f t="shared" si="59"/>
        <v>1743000000</v>
      </c>
      <c r="M914" s="15">
        <f t="shared" si="57"/>
        <v>0.4111203935765339</v>
      </c>
      <c r="N914" t="s">
        <v>19</v>
      </c>
      <c r="O914" t="s">
        <v>257</v>
      </c>
    </row>
    <row r="915" spans="1:15" hidden="1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s="2">
        <f t="shared" si="58"/>
        <v>2855000000</v>
      </c>
      <c r="K915" s="2">
        <f t="shared" si="56"/>
        <v>4808000000</v>
      </c>
      <c r="L915" s="2">
        <f t="shared" si="59"/>
        <v>1953000000</v>
      </c>
      <c r="M915" s="15">
        <f t="shared" si="57"/>
        <v>0.41976602060415574</v>
      </c>
      <c r="N915" t="s">
        <v>19</v>
      </c>
      <c r="O915" t="s">
        <v>257</v>
      </c>
    </row>
    <row r="916" spans="1:15" hidden="1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s="2">
        <f t="shared" si="58"/>
        <v>3012000000</v>
      </c>
      <c r="K916" s="2">
        <f t="shared" si="56"/>
        <v>5204000000</v>
      </c>
      <c r="L916" s="2">
        <f t="shared" si="59"/>
        <v>2192000000</v>
      </c>
      <c r="M916" s="15">
        <f t="shared" si="57"/>
        <v>0.42817179529373045</v>
      </c>
      <c r="N916" t="s">
        <v>19</v>
      </c>
      <c r="O916" t="s">
        <v>257</v>
      </c>
    </row>
    <row r="917" spans="1:15" hidden="1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s="2">
        <f t="shared" si="58"/>
        <v>371200000</v>
      </c>
      <c r="K917" s="2">
        <f t="shared" si="56"/>
        <v>695600000</v>
      </c>
      <c r="L917" s="2">
        <f t="shared" si="59"/>
        <v>324400000</v>
      </c>
      <c r="M917" s="15">
        <f t="shared" si="57"/>
        <v>0.20371943183482208</v>
      </c>
      <c r="N917" t="s">
        <v>13</v>
      </c>
      <c r="O917" t="s">
        <v>164</v>
      </c>
    </row>
    <row r="918" spans="1:15" hidden="1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s="2">
        <f t="shared" si="58"/>
        <v>372300000</v>
      </c>
      <c r="K918" s="2">
        <f t="shared" si="56"/>
        <v>709900000</v>
      </c>
      <c r="L918" s="2">
        <f t="shared" si="59"/>
        <v>337600000</v>
      </c>
      <c r="M918" s="15">
        <f t="shared" si="57"/>
        <v>0.20415851834809617</v>
      </c>
      <c r="N918" t="s">
        <v>13</v>
      </c>
      <c r="O918" t="s">
        <v>164</v>
      </c>
    </row>
    <row r="919" spans="1:15" hidden="1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s="2">
        <f t="shared" si="58"/>
        <v>458900000</v>
      </c>
      <c r="K919" s="2">
        <f t="shared" si="56"/>
        <v>790400000</v>
      </c>
      <c r="L919" s="2">
        <f t="shared" si="59"/>
        <v>331500000</v>
      </c>
      <c r="M919" s="15">
        <f t="shared" si="57"/>
        <v>0.20897337598815535</v>
      </c>
      <c r="N919" t="s">
        <v>13</v>
      </c>
      <c r="O919" t="s">
        <v>164</v>
      </c>
    </row>
    <row r="920" spans="1:15" hidden="1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s="2">
        <f t="shared" si="58"/>
        <v>432600000</v>
      </c>
      <c r="K920" s="2">
        <f t="shared" si="56"/>
        <v>923200000</v>
      </c>
      <c r="L920" s="2">
        <f t="shared" si="59"/>
        <v>490600000</v>
      </c>
      <c r="M920" s="15">
        <f t="shared" si="57"/>
        <v>0.23567854590013274</v>
      </c>
      <c r="N920" t="s">
        <v>13</v>
      </c>
      <c r="O920" t="s">
        <v>164</v>
      </c>
    </row>
    <row r="921" spans="1:15" hidden="1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s="2">
        <f t="shared" si="58"/>
        <v>328595000</v>
      </c>
      <c r="K921" s="2">
        <f t="shared" si="56"/>
        <v>1014431000</v>
      </c>
      <c r="L921" s="2">
        <f t="shared" si="59"/>
        <v>685836000</v>
      </c>
      <c r="M921" s="15">
        <f t="shared" si="57"/>
        <v>0.17092076874927867</v>
      </c>
      <c r="N921" t="s">
        <v>19</v>
      </c>
      <c r="O921" t="s">
        <v>201</v>
      </c>
    </row>
    <row r="922" spans="1:15" hidden="1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s="2">
        <f t="shared" si="58"/>
        <v>521502000</v>
      </c>
      <c r="K922" s="2">
        <f t="shared" si="56"/>
        <v>1443540000</v>
      </c>
      <c r="L922" s="2">
        <f t="shared" si="59"/>
        <v>922038000</v>
      </c>
      <c r="M922" s="15">
        <f t="shared" si="57"/>
        <v>0.18554947086124959</v>
      </c>
      <c r="N922" t="s">
        <v>19</v>
      </c>
      <c r="O922" t="s">
        <v>201</v>
      </c>
    </row>
    <row r="923" spans="1:15" hidden="1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s="2">
        <f t="shared" si="58"/>
        <v>630421000</v>
      </c>
      <c r="K923" s="2">
        <f t="shared" si="56"/>
        <v>1716437000</v>
      </c>
      <c r="L923" s="2">
        <f t="shared" si="59"/>
        <v>1086016000</v>
      </c>
      <c r="M923" s="15">
        <f t="shared" si="57"/>
        <v>0.18117326901138356</v>
      </c>
      <c r="N923" t="s">
        <v>19</v>
      </c>
      <c r="O923" t="s">
        <v>201</v>
      </c>
    </row>
    <row r="924" spans="1:15" hidden="1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s="2">
        <f t="shared" si="58"/>
        <v>764117000</v>
      </c>
      <c r="K924" s="2">
        <f t="shared" si="56"/>
        <v>2026480000</v>
      </c>
      <c r="L924" s="2">
        <f t="shared" si="59"/>
        <v>1262363000</v>
      </c>
      <c r="M924" s="15">
        <f t="shared" si="57"/>
        <v>0.18506668356773365</v>
      </c>
      <c r="N924" t="s">
        <v>19</v>
      </c>
      <c r="O924" t="s">
        <v>201</v>
      </c>
    </row>
    <row r="925" spans="1:15" hidden="1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s="2">
        <f t="shared" si="58"/>
        <v>1200900000</v>
      </c>
      <c r="K925" s="2">
        <f t="shared" si="56"/>
        <v>2249700000</v>
      </c>
      <c r="L925" s="2">
        <f t="shared" si="59"/>
        <v>1048800000</v>
      </c>
      <c r="M925" s="15">
        <f t="shared" si="57"/>
        <v>0.39667454244101985</v>
      </c>
      <c r="N925" t="s">
        <v>25</v>
      </c>
      <c r="O925" t="s">
        <v>199</v>
      </c>
    </row>
    <row r="926" spans="1:15" hidden="1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s="2">
        <f t="shared" si="58"/>
        <v>1210500000</v>
      </c>
      <c r="K926" s="2">
        <f t="shared" si="56"/>
        <v>2223200000</v>
      </c>
      <c r="L926" s="2">
        <f t="shared" si="59"/>
        <v>1012700000</v>
      </c>
      <c r="M926" s="15">
        <f t="shared" si="57"/>
        <v>0.38276259835063614</v>
      </c>
      <c r="N926" t="s">
        <v>25</v>
      </c>
      <c r="O926" t="s">
        <v>199</v>
      </c>
    </row>
    <row r="927" spans="1:15" hidden="1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s="2">
        <f t="shared" si="58"/>
        <v>1274900000</v>
      </c>
      <c r="K927" s="2">
        <f t="shared" si="56"/>
        <v>2203100000</v>
      </c>
      <c r="L927" s="2">
        <f t="shared" si="59"/>
        <v>928200000</v>
      </c>
      <c r="M927" s="15">
        <f t="shared" si="57"/>
        <v>0.36647481535697651</v>
      </c>
      <c r="N927" t="s">
        <v>25</v>
      </c>
      <c r="O927" t="s">
        <v>199</v>
      </c>
    </row>
    <row r="928" spans="1:15" hidden="1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s="2">
        <f t="shared" si="58"/>
        <v>1786500000</v>
      </c>
      <c r="K928" s="2">
        <f t="shared" si="56"/>
        <v>2903300000</v>
      </c>
      <c r="L928" s="2">
        <f t="shared" si="59"/>
        <v>1116800000</v>
      </c>
      <c r="M928" s="15">
        <f t="shared" si="57"/>
        <v>0.33447771339039872</v>
      </c>
      <c r="N928" t="s">
        <v>25</v>
      </c>
      <c r="O928" t="s">
        <v>199</v>
      </c>
    </row>
    <row r="929" spans="1:15" hidden="1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s="2">
        <f t="shared" si="58"/>
        <v>1283436000</v>
      </c>
      <c r="K929" s="2">
        <f t="shared" si="56"/>
        <v>1724140000</v>
      </c>
      <c r="L929" s="2">
        <f t="shared" si="59"/>
        <v>440704000</v>
      </c>
      <c r="M929" s="15">
        <f t="shared" si="57"/>
        <v>0.41818318525902698</v>
      </c>
      <c r="N929" t="s">
        <v>19</v>
      </c>
      <c r="O929" t="s">
        <v>354</v>
      </c>
    </row>
    <row r="930" spans="1:15" hidden="1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s="2">
        <f t="shared" si="58"/>
        <v>1535049000</v>
      </c>
      <c r="K930" s="2">
        <f t="shared" si="56"/>
        <v>2075402000</v>
      </c>
      <c r="L930" s="2">
        <f t="shared" si="59"/>
        <v>540353000</v>
      </c>
      <c r="M930" s="15">
        <f t="shared" si="57"/>
        <v>0.40995368321913478</v>
      </c>
      <c r="N930" t="s">
        <v>19</v>
      </c>
      <c r="O930" t="s">
        <v>354</v>
      </c>
    </row>
    <row r="931" spans="1:15" hidden="1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s="2">
        <f t="shared" si="58"/>
        <v>1987239000</v>
      </c>
      <c r="K931" s="2">
        <f t="shared" si="56"/>
        <v>2651913000</v>
      </c>
      <c r="L931" s="2">
        <f t="shared" si="59"/>
        <v>664674000</v>
      </c>
      <c r="M931" s="15">
        <f t="shared" si="57"/>
        <v>0.39345516600435843</v>
      </c>
      <c r="N931" t="s">
        <v>19</v>
      </c>
      <c r="O931" t="s">
        <v>354</v>
      </c>
    </row>
    <row r="932" spans="1:15" hidden="1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s="2">
        <f t="shared" si="58"/>
        <v>2109391000</v>
      </c>
      <c r="K932" s="2">
        <f t="shared" si="56"/>
        <v>2833529000</v>
      </c>
      <c r="L932" s="2">
        <f t="shared" si="59"/>
        <v>724138000</v>
      </c>
      <c r="M932" s="15">
        <f t="shared" si="57"/>
        <v>0.39394878064819933</v>
      </c>
      <c r="N932" t="s">
        <v>19</v>
      </c>
      <c r="O932" t="s">
        <v>354</v>
      </c>
    </row>
    <row r="933" spans="1:15" hidden="1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s="2">
        <f t="shared" si="58"/>
        <v>0</v>
      </c>
      <c r="K933" s="2">
        <f t="shared" si="56"/>
        <v>1308000000</v>
      </c>
      <c r="L933" s="2">
        <f t="shared" si="59"/>
        <v>1308000000</v>
      </c>
      <c r="M933" s="15">
        <f t="shared" si="57"/>
        <v>9.9794003204394605E-2</v>
      </c>
      <c r="N933" t="s">
        <v>13</v>
      </c>
      <c r="O933" t="s">
        <v>164</v>
      </c>
    </row>
    <row r="934" spans="1:15" hidden="1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s="2">
        <f t="shared" si="58"/>
        <v>0</v>
      </c>
      <c r="K934" s="2">
        <f t="shared" si="56"/>
        <v>1117000000</v>
      </c>
      <c r="L934" s="2">
        <f t="shared" si="59"/>
        <v>1117000000</v>
      </c>
      <c r="M934" s="15">
        <f t="shared" si="57"/>
        <v>9.781085814360771E-2</v>
      </c>
      <c r="N934" t="s">
        <v>13</v>
      </c>
      <c r="O934" t="s">
        <v>164</v>
      </c>
    </row>
    <row r="935" spans="1:15" hidden="1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s="2">
        <f t="shared" si="58"/>
        <v>0</v>
      </c>
      <c r="K935" s="2">
        <f t="shared" si="56"/>
        <v>1012000000</v>
      </c>
      <c r="L935" s="2">
        <f t="shared" si="59"/>
        <v>1012000000</v>
      </c>
      <c r="M935" s="15">
        <f t="shared" si="57"/>
        <v>9.2117240123793923E-2</v>
      </c>
      <c r="N935" t="s">
        <v>13</v>
      </c>
      <c r="O935" t="s">
        <v>164</v>
      </c>
    </row>
    <row r="936" spans="1:15" hidden="1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s="2">
        <f t="shared" si="58"/>
        <v>0</v>
      </c>
      <c r="K936" s="2">
        <f t="shared" si="56"/>
        <v>890000000</v>
      </c>
      <c r="L936" s="2">
        <f t="shared" si="59"/>
        <v>890000000</v>
      </c>
      <c r="M936" s="15">
        <f t="shared" si="57"/>
        <v>8.503726351996943E-2</v>
      </c>
      <c r="N936" t="s">
        <v>13</v>
      </c>
      <c r="O936" t="s">
        <v>164</v>
      </c>
    </row>
    <row r="937" spans="1:15" hidden="1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s="2">
        <f t="shared" si="58"/>
        <v>386566000</v>
      </c>
      <c r="K937" s="2">
        <f t="shared" si="56"/>
        <v>959720000</v>
      </c>
      <c r="L937" s="2">
        <f t="shared" si="59"/>
        <v>573154000</v>
      </c>
      <c r="M937" s="15">
        <f t="shared" si="57"/>
        <v>0.74847375990067355</v>
      </c>
      <c r="N937" t="s">
        <v>22</v>
      </c>
      <c r="O937" t="s">
        <v>34</v>
      </c>
    </row>
    <row r="938" spans="1:15" hidden="1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s="2">
        <f t="shared" si="58"/>
        <v>410076000</v>
      </c>
      <c r="K938" s="2">
        <f t="shared" si="56"/>
        <v>1049806000</v>
      </c>
      <c r="L938" s="2">
        <f t="shared" si="59"/>
        <v>639730000</v>
      </c>
      <c r="M938" s="15">
        <f t="shared" si="57"/>
        <v>0.75613410103530287</v>
      </c>
      <c r="N938" t="s">
        <v>22</v>
      </c>
      <c r="O938" t="s">
        <v>34</v>
      </c>
    </row>
    <row r="939" spans="1:15" hidden="1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s="2">
        <f t="shared" si="58"/>
        <v>436713000</v>
      </c>
      <c r="K939" s="2">
        <f t="shared" si="56"/>
        <v>1119412000</v>
      </c>
      <c r="L939" s="2">
        <f t="shared" si="59"/>
        <v>682699000</v>
      </c>
      <c r="M939" s="15">
        <f t="shared" si="57"/>
        <v>0.75885187768745865</v>
      </c>
      <c r="N939" t="s">
        <v>22</v>
      </c>
      <c r="O939" t="s">
        <v>34</v>
      </c>
    </row>
    <row r="940" spans="1:15" hidden="1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s="2">
        <f t="shared" si="58"/>
        <v>446582000</v>
      </c>
      <c r="K940" s="2">
        <f t="shared" si="56"/>
        <v>1080135000</v>
      </c>
      <c r="L940" s="2">
        <f t="shared" si="59"/>
        <v>633553000</v>
      </c>
      <c r="M940" s="15">
        <f t="shared" si="57"/>
        <v>0.75855586206121628</v>
      </c>
      <c r="N940" t="s">
        <v>22</v>
      </c>
      <c r="O940" t="s">
        <v>34</v>
      </c>
    </row>
    <row r="941" spans="1:15" hidden="1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s="2">
        <f t="shared" si="58"/>
        <v>12117600000</v>
      </c>
      <c r="K941" s="2">
        <f t="shared" si="56"/>
        <v>17806900000</v>
      </c>
      <c r="L941" s="2">
        <f t="shared" si="59"/>
        <v>5689300000</v>
      </c>
      <c r="M941" s="15">
        <f t="shared" si="57"/>
        <v>0.78779741100896328</v>
      </c>
      <c r="N941" t="s">
        <v>25</v>
      </c>
      <c r="O941" t="s">
        <v>26</v>
      </c>
    </row>
    <row r="942" spans="1:15" hidden="1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s="2">
        <f t="shared" si="58"/>
        <v>12138000000</v>
      </c>
      <c r="K942" s="2">
        <f t="shared" si="56"/>
        <v>18205000000</v>
      </c>
      <c r="L942" s="2">
        <f t="shared" si="59"/>
        <v>6067000000</v>
      </c>
      <c r="M942" s="15">
        <f t="shared" si="57"/>
        <v>0.78764856293617036</v>
      </c>
      <c r="N942" t="s">
        <v>25</v>
      </c>
      <c r="O942" t="s">
        <v>26</v>
      </c>
    </row>
    <row r="943" spans="1:15" hidden="1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s="2">
        <f t="shared" si="58"/>
        <v>11013900000</v>
      </c>
      <c r="K943" s="2">
        <f t="shared" si="56"/>
        <v>14683100000</v>
      </c>
      <c r="L943" s="2">
        <f t="shared" si="59"/>
        <v>3669200000</v>
      </c>
      <c r="M943" s="15">
        <f t="shared" si="57"/>
        <v>0.74854197679398027</v>
      </c>
      <c r="N943" t="s">
        <v>25</v>
      </c>
      <c r="O943" t="s">
        <v>26</v>
      </c>
    </row>
    <row r="944" spans="1:15" hidden="1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s="2">
        <f t="shared" si="58"/>
        <v>11228800000</v>
      </c>
      <c r="K944" s="2">
        <f t="shared" si="56"/>
        <v>14921500000</v>
      </c>
      <c r="L944" s="2">
        <f t="shared" si="59"/>
        <v>3692700000</v>
      </c>
      <c r="M944" s="15">
        <f t="shared" si="57"/>
        <v>0.74761883288991771</v>
      </c>
      <c r="N944" t="s">
        <v>25</v>
      </c>
      <c r="O944" t="s">
        <v>26</v>
      </c>
    </row>
    <row r="945" spans="1:15" hidden="1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s="2">
        <f t="shared" si="58"/>
        <v>-318000000</v>
      </c>
      <c r="K945" s="2">
        <f t="shared" si="56"/>
        <v>4187000000</v>
      </c>
      <c r="L945" s="2">
        <f t="shared" si="59"/>
        <v>4505000000</v>
      </c>
      <c r="M945" s="15">
        <f t="shared" si="57"/>
        <v>9.2310066581418937E-2</v>
      </c>
      <c r="N945" t="s">
        <v>13</v>
      </c>
      <c r="O945" t="s">
        <v>91</v>
      </c>
    </row>
    <row r="946" spans="1:15" hidden="1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s="2">
        <f t="shared" si="58"/>
        <v>-329000000</v>
      </c>
      <c r="K946" s="2">
        <f t="shared" si="56"/>
        <v>4683000000</v>
      </c>
      <c r="L946" s="2">
        <f t="shared" si="59"/>
        <v>5012000000</v>
      </c>
      <c r="M946" s="15">
        <f t="shared" si="57"/>
        <v>0.1172332649076253</v>
      </c>
      <c r="N946" t="s">
        <v>13</v>
      </c>
      <c r="O946" t="s">
        <v>91</v>
      </c>
    </row>
    <row r="947" spans="1:15" hidden="1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s="2">
        <f t="shared" si="58"/>
        <v>-220000000</v>
      </c>
      <c r="K947" s="2">
        <f t="shared" si="56"/>
        <v>4492000000</v>
      </c>
      <c r="L947" s="2">
        <f t="shared" si="59"/>
        <v>4712000000</v>
      </c>
      <c r="M947" s="15">
        <f t="shared" si="57"/>
        <v>0.11081507795539768</v>
      </c>
      <c r="N947" t="s">
        <v>13</v>
      </c>
      <c r="O947" t="s">
        <v>91</v>
      </c>
    </row>
    <row r="948" spans="1:15" hidden="1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s="2">
        <f t="shared" si="58"/>
        <v>-487000000</v>
      </c>
      <c r="K948" s="2">
        <f t="shared" si="56"/>
        <v>5062000000</v>
      </c>
      <c r="L948" s="2">
        <f t="shared" si="59"/>
        <v>5549000000</v>
      </c>
      <c r="M948" s="15">
        <f t="shared" si="57"/>
        <v>0.1071368100237047</v>
      </c>
      <c r="N948" t="s">
        <v>13</v>
      </c>
      <c r="O948" t="s">
        <v>91</v>
      </c>
    </row>
    <row r="949" spans="1:15" hidden="1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s="2">
        <f t="shared" si="58"/>
        <v>430600000</v>
      </c>
      <c r="K949" s="2">
        <f t="shared" si="56"/>
        <v>950300000</v>
      </c>
      <c r="L949" s="2">
        <f t="shared" si="59"/>
        <v>519700000</v>
      </c>
      <c r="M949" s="15">
        <f t="shared" si="57"/>
        <v>0.3070932299240588</v>
      </c>
      <c r="N949" t="s">
        <v>42</v>
      </c>
      <c r="O949" t="s">
        <v>45</v>
      </c>
    </row>
    <row r="950" spans="1:15" hidden="1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s="2">
        <f t="shared" si="58"/>
        <v>470500000</v>
      </c>
      <c r="K950" s="2">
        <f t="shared" si="56"/>
        <v>1004400000</v>
      </c>
      <c r="L950" s="2">
        <f t="shared" si="59"/>
        <v>533900000</v>
      </c>
      <c r="M950" s="15">
        <f t="shared" si="57"/>
        <v>0.3065185546875</v>
      </c>
      <c r="N950" t="s">
        <v>42</v>
      </c>
      <c r="O950" t="s">
        <v>45</v>
      </c>
    </row>
    <row r="951" spans="1:15" hidden="1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s="2">
        <f t="shared" si="58"/>
        <v>489200000</v>
      </c>
      <c r="K951" s="2">
        <f t="shared" si="56"/>
        <v>1032800000</v>
      </c>
      <c r="L951" s="2">
        <f t="shared" si="59"/>
        <v>543600000</v>
      </c>
      <c r="M951" s="15">
        <f t="shared" si="57"/>
        <v>0.30827090111333311</v>
      </c>
      <c r="N951" t="s">
        <v>42</v>
      </c>
      <c r="O951" t="s">
        <v>45</v>
      </c>
    </row>
    <row r="952" spans="1:15" hidden="1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s="2">
        <f t="shared" si="58"/>
        <v>505000000</v>
      </c>
      <c r="K952" s="2">
        <f t="shared" si="56"/>
        <v>1082000000</v>
      </c>
      <c r="L952" s="2">
        <f t="shared" si="59"/>
        <v>577000000</v>
      </c>
      <c r="M952" s="15">
        <f t="shared" si="57"/>
        <v>0.33255470863044012</v>
      </c>
      <c r="N952" t="s">
        <v>42</v>
      </c>
      <c r="O952" t="s">
        <v>45</v>
      </c>
    </row>
    <row r="953" spans="1:15" hidden="1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s="2">
        <f t="shared" si="58"/>
        <v>13767000000</v>
      </c>
      <c r="K953" s="2">
        <f t="shared" si="56"/>
        <v>17327000000</v>
      </c>
      <c r="L953" s="2">
        <f t="shared" si="59"/>
        <v>3560000000</v>
      </c>
      <c r="M953" s="15">
        <f t="shared" si="57"/>
        <v>0.34296629124522476</v>
      </c>
      <c r="N953" t="s">
        <v>19</v>
      </c>
      <c r="O953" t="s">
        <v>294</v>
      </c>
    </row>
    <row r="954" spans="1:15" hidden="1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s="2">
        <f t="shared" si="58"/>
        <v>14327000000</v>
      </c>
      <c r="K954" s="2">
        <f t="shared" si="56"/>
        <v>18476000000</v>
      </c>
      <c r="L954" s="2">
        <f t="shared" si="59"/>
        <v>4149000000</v>
      </c>
      <c r="M954" s="15">
        <f t="shared" si="57"/>
        <v>0.3458823969897224</v>
      </c>
      <c r="N954" t="s">
        <v>19</v>
      </c>
      <c r="O954" t="s">
        <v>294</v>
      </c>
    </row>
    <row r="955" spans="1:15" hidden="1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s="2">
        <f t="shared" si="58"/>
        <v>14766000000</v>
      </c>
      <c r="K955" s="2">
        <f t="shared" si="56"/>
        <v>19558000000</v>
      </c>
      <c r="L955" s="2">
        <f t="shared" si="59"/>
        <v>4792000000</v>
      </c>
      <c r="M955" s="15">
        <f t="shared" si="57"/>
        <v>0.34786475285915019</v>
      </c>
      <c r="N955" t="s">
        <v>19</v>
      </c>
      <c r="O955" t="s">
        <v>294</v>
      </c>
    </row>
    <row r="956" spans="1:15" hidden="1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s="2">
        <f t="shared" si="58"/>
        <v>15599000000</v>
      </c>
      <c r="K956" s="2">
        <f t="shared" si="56"/>
        <v>20570000000</v>
      </c>
      <c r="L956" s="2">
        <f t="shared" si="59"/>
        <v>4971000000</v>
      </c>
      <c r="M956" s="15">
        <f t="shared" si="57"/>
        <v>0.34820733317533942</v>
      </c>
      <c r="N956" t="s">
        <v>19</v>
      </c>
      <c r="O956" t="s">
        <v>294</v>
      </c>
    </row>
    <row r="957" spans="1:15" hidden="1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s="2">
        <f t="shared" si="58"/>
        <v>1284988000</v>
      </c>
      <c r="K957" s="2">
        <f t="shared" si="56"/>
        <v>1403059000</v>
      </c>
      <c r="L957" s="2">
        <f t="shared" si="59"/>
        <v>118071000</v>
      </c>
      <c r="M957" s="15">
        <f t="shared" si="57"/>
        <v>0.38985600108477109</v>
      </c>
      <c r="N957" t="s">
        <v>22</v>
      </c>
      <c r="O957" t="s">
        <v>68</v>
      </c>
    </row>
    <row r="958" spans="1:15" hidden="1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s="2">
        <f t="shared" si="58"/>
        <v>1329812000</v>
      </c>
      <c r="K958" s="2">
        <f t="shared" si="56"/>
        <v>2007481000</v>
      </c>
      <c r="L958" s="2">
        <f t="shared" si="59"/>
        <v>677669000</v>
      </c>
      <c r="M958" s="15">
        <f t="shared" si="57"/>
        <v>0.43571659725883372</v>
      </c>
      <c r="N958" t="s">
        <v>22</v>
      </c>
      <c r="O958" t="s">
        <v>68</v>
      </c>
    </row>
    <row r="959" spans="1:15" hidden="1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s="2">
        <f t="shared" si="58"/>
        <v>1416853000</v>
      </c>
      <c r="K959" s="2">
        <f t="shared" si="56"/>
        <v>2284336000</v>
      </c>
      <c r="L959" s="2">
        <f t="shared" si="59"/>
        <v>867483000</v>
      </c>
      <c r="M959" s="15">
        <f t="shared" si="57"/>
        <v>0.43434122181760654</v>
      </c>
      <c r="N959" t="s">
        <v>22</v>
      </c>
      <c r="O959" t="s">
        <v>68</v>
      </c>
    </row>
    <row r="960" spans="1:15" hidden="1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s="2">
        <f t="shared" si="58"/>
        <v>1544666000</v>
      </c>
      <c r="K960" s="2">
        <f t="shared" si="56"/>
        <v>2618922000</v>
      </c>
      <c r="L960" s="2">
        <f t="shared" si="59"/>
        <v>1074256000</v>
      </c>
      <c r="M960" s="15">
        <f t="shared" si="57"/>
        <v>0.44494896526321492</v>
      </c>
      <c r="N960" t="s">
        <v>22</v>
      </c>
      <c r="O960" t="s">
        <v>68</v>
      </c>
    </row>
    <row r="961" spans="1:15" hidden="1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s="2">
        <f t="shared" si="58"/>
        <v>476974000</v>
      </c>
      <c r="K961" s="2">
        <f t="shared" si="56"/>
        <v>330864000</v>
      </c>
      <c r="L961" s="2">
        <f t="shared" si="59"/>
        <v>-146110000</v>
      </c>
      <c r="M961" s="15">
        <f t="shared" si="57"/>
        <v>4.2360839934396932E-2</v>
      </c>
      <c r="N961" t="s">
        <v>47</v>
      </c>
      <c r="O961" t="s">
        <v>363</v>
      </c>
    </row>
    <row r="962" spans="1:15" hidden="1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s="2">
        <f t="shared" si="58"/>
        <v>2345041000</v>
      </c>
      <c r="K962" s="2">
        <f t="shared" ref="K962:K1025" si="60">E962-F962</f>
        <v>1964071000</v>
      </c>
      <c r="L962" s="2">
        <f t="shared" si="59"/>
        <v>-380970000</v>
      </c>
      <c r="M962" s="15">
        <f t="shared" ref="M962:M1025" si="61">(E962-F962)/E962</f>
        <v>0.20605505079954653</v>
      </c>
      <c r="N962" t="s">
        <v>47</v>
      </c>
      <c r="O962" t="s">
        <v>363</v>
      </c>
    </row>
    <row r="963" spans="1:15" hidden="1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s="2">
        <f t="shared" ref="J963:J1026" si="62">SUM(G963:I963)</f>
        <v>3042635000</v>
      </c>
      <c r="K963" s="2">
        <f t="shared" si="60"/>
        <v>2657611000</v>
      </c>
      <c r="L963" s="2">
        <f t="shared" ref="L963:L1026" si="63">K963-J963</f>
        <v>-385024000</v>
      </c>
      <c r="M963" s="15">
        <f t="shared" si="61"/>
        <v>0.24879578973659827</v>
      </c>
      <c r="N963" t="s">
        <v>47</v>
      </c>
      <c r="O963" t="s">
        <v>363</v>
      </c>
    </row>
    <row r="964" spans="1:15" hidden="1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s="2">
        <f t="shared" si="62"/>
        <v>2844205000</v>
      </c>
      <c r="K964" s="2">
        <f t="shared" si="60"/>
        <v>2439269000</v>
      </c>
      <c r="L964" s="2">
        <f t="shared" si="63"/>
        <v>-404936000</v>
      </c>
      <c r="M964" s="15">
        <f t="shared" si="61"/>
        <v>0.24111782906779439</v>
      </c>
      <c r="N964" t="s">
        <v>47</v>
      </c>
      <c r="O964" t="s">
        <v>363</v>
      </c>
    </row>
    <row r="965" spans="1:15" hidden="1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s="2">
        <f t="shared" si="62"/>
        <v>8028000000</v>
      </c>
      <c r="K965" s="2">
        <f t="shared" si="60"/>
        <v>9392000000</v>
      </c>
      <c r="L965" s="2">
        <f t="shared" si="63"/>
        <v>1364000000</v>
      </c>
      <c r="M965" s="15">
        <f t="shared" si="61"/>
        <v>0.53065144923441998</v>
      </c>
      <c r="N965" t="s">
        <v>13</v>
      </c>
      <c r="O965" t="s">
        <v>14</v>
      </c>
    </row>
    <row r="966" spans="1:15" hidden="1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s="2">
        <f t="shared" si="62"/>
        <v>8577000000</v>
      </c>
      <c r="K966" s="2">
        <f t="shared" si="60"/>
        <v>10928000000</v>
      </c>
      <c r="L966" s="2">
        <f t="shared" si="63"/>
        <v>2351000000</v>
      </c>
      <c r="M966" s="15">
        <f t="shared" si="61"/>
        <v>0.58736898683149696</v>
      </c>
      <c r="N966" t="s">
        <v>13</v>
      </c>
      <c r="O966" t="s">
        <v>14</v>
      </c>
    </row>
    <row r="967" spans="1:15" hidden="1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s="2">
        <f t="shared" si="62"/>
        <v>9640000000</v>
      </c>
      <c r="K967" s="2">
        <f t="shared" si="60"/>
        <v>13795000000</v>
      </c>
      <c r="L967" s="2">
        <f t="shared" si="63"/>
        <v>4155000000</v>
      </c>
      <c r="M967" s="15">
        <f t="shared" si="61"/>
        <v>0.69601412714429867</v>
      </c>
      <c r="N967" t="s">
        <v>13</v>
      </c>
      <c r="O967" t="s">
        <v>14</v>
      </c>
    </row>
    <row r="968" spans="1:15" hidden="1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s="2">
        <f t="shared" si="62"/>
        <v>10533000000</v>
      </c>
      <c r="K968" s="2">
        <f t="shared" si="60"/>
        <v>14293000000</v>
      </c>
      <c r="L968" s="2">
        <f t="shared" si="63"/>
        <v>3760000000</v>
      </c>
      <c r="M968" s="15">
        <f t="shared" si="61"/>
        <v>0.6997796817625459</v>
      </c>
      <c r="N968" t="s">
        <v>13</v>
      </c>
      <c r="O968" t="s">
        <v>14</v>
      </c>
    </row>
    <row r="969" spans="1:15" hidden="1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s="2">
        <f t="shared" si="62"/>
        <v>1950000000</v>
      </c>
      <c r="K969" s="2">
        <f t="shared" si="60"/>
        <v>2525000000</v>
      </c>
      <c r="L969" s="2">
        <f t="shared" si="63"/>
        <v>575000000</v>
      </c>
      <c r="M969" s="15">
        <f t="shared" si="61"/>
        <v>0.3960163111668758</v>
      </c>
      <c r="N969" t="s">
        <v>182</v>
      </c>
      <c r="O969" t="s">
        <v>366</v>
      </c>
    </row>
    <row r="970" spans="1:15" hidden="1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s="2">
        <f t="shared" si="62"/>
        <v>1962000000</v>
      </c>
      <c r="K970" s="2">
        <f t="shared" si="60"/>
        <v>2628000000</v>
      </c>
      <c r="L970" s="2">
        <f t="shared" si="63"/>
        <v>666000000</v>
      </c>
      <c r="M970" s="15">
        <f t="shared" si="61"/>
        <v>0.41628385870426104</v>
      </c>
      <c r="N970" t="s">
        <v>182</v>
      </c>
      <c r="O970" t="s">
        <v>366</v>
      </c>
    </row>
    <row r="971" spans="1:15" hidden="1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s="2">
        <f t="shared" si="62"/>
        <v>1989000000</v>
      </c>
      <c r="K971" s="2">
        <f t="shared" si="60"/>
        <v>3002000000</v>
      </c>
      <c r="L971" s="2">
        <f t="shared" si="63"/>
        <v>1013000000</v>
      </c>
      <c r="M971" s="15">
        <f t="shared" si="61"/>
        <v>0.44296886527962226</v>
      </c>
      <c r="N971" t="s">
        <v>182</v>
      </c>
      <c r="O971" t="s">
        <v>366</v>
      </c>
    </row>
    <row r="972" spans="1:15" hidden="1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s="2">
        <f t="shared" si="62"/>
        <v>2633000000</v>
      </c>
      <c r="K972" s="2">
        <f t="shared" si="60"/>
        <v>3964000000</v>
      </c>
      <c r="L972" s="2">
        <f t="shared" si="63"/>
        <v>1331000000</v>
      </c>
      <c r="M972" s="15">
        <f t="shared" si="61"/>
        <v>0.48171102199538218</v>
      </c>
      <c r="N972" t="s">
        <v>182</v>
      </c>
      <c r="O972" t="s">
        <v>366</v>
      </c>
    </row>
    <row r="973" spans="1:15" hidden="1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s="2">
        <f t="shared" si="62"/>
        <v>1081000000</v>
      </c>
      <c r="K973" s="2">
        <f t="shared" si="60"/>
        <v>5757000000</v>
      </c>
      <c r="L973" s="2">
        <f t="shared" si="63"/>
        <v>4676000000</v>
      </c>
      <c r="M973" s="15">
        <f t="shared" si="61"/>
        <v>0.1269403774916211</v>
      </c>
      <c r="N973" t="s">
        <v>59</v>
      </c>
      <c r="O973" t="s">
        <v>193</v>
      </c>
    </row>
    <row r="974" spans="1:15" hidden="1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s="2">
        <f t="shared" si="62"/>
        <v>1020000000</v>
      </c>
      <c r="K974" s="2">
        <f t="shared" si="60"/>
        <v>6122000000</v>
      </c>
      <c r="L974" s="2">
        <f t="shared" si="63"/>
        <v>5102000000</v>
      </c>
      <c r="M974" s="15">
        <f t="shared" si="61"/>
        <v>0.13894058372293586</v>
      </c>
      <c r="N974" t="s">
        <v>59</v>
      </c>
      <c r="O974" t="s">
        <v>193</v>
      </c>
    </row>
    <row r="975" spans="1:15" hidden="1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s="2">
        <f t="shared" si="62"/>
        <v>933000000</v>
      </c>
      <c r="K975" s="2">
        <f t="shared" si="60"/>
        <v>6669000000</v>
      </c>
      <c r="L975" s="2">
        <f t="shared" si="63"/>
        <v>5736000000</v>
      </c>
      <c r="M975" s="15">
        <f t="shared" si="61"/>
        <v>0.14622434660585862</v>
      </c>
      <c r="N975" t="s">
        <v>59</v>
      </c>
      <c r="O975" t="s">
        <v>193</v>
      </c>
    </row>
    <row r="976" spans="1:15" hidden="1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s="2">
        <f t="shared" si="62"/>
        <v>930000000</v>
      </c>
      <c r="K976" s="2">
        <f t="shared" si="60"/>
        <v>7052000000</v>
      </c>
      <c r="L976" s="2">
        <f t="shared" si="63"/>
        <v>6122000000</v>
      </c>
      <c r="M976" s="15">
        <f t="shared" si="61"/>
        <v>0.21542691308996487</v>
      </c>
      <c r="N976" t="s">
        <v>59</v>
      </c>
      <c r="O976" t="s">
        <v>193</v>
      </c>
    </row>
    <row r="977" spans="1:15" hidden="1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s="2">
        <f t="shared" si="62"/>
        <v>8482000000</v>
      </c>
      <c r="K977" s="2">
        <f t="shared" si="60"/>
        <v>11148000000</v>
      </c>
      <c r="L977" s="2">
        <f t="shared" si="63"/>
        <v>2666000000</v>
      </c>
      <c r="M977" s="15">
        <f t="shared" si="61"/>
        <v>0.40265838329841797</v>
      </c>
      <c r="N977" t="s">
        <v>19</v>
      </c>
      <c r="O977" t="s">
        <v>334</v>
      </c>
    </row>
    <row r="978" spans="1:15" hidden="1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s="2">
        <f t="shared" si="62"/>
        <v>8440000000</v>
      </c>
      <c r="K978" s="2">
        <f t="shared" si="60"/>
        <v>11206000000</v>
      </c>
      <c r="L978" s="2">
        <f t="shared" si="63"/>
        <v>2766000000</v>
      </c>
      <c r="M978" s="15">
        <f t="shared" si="61"/>
        <v>0.40120296444810427</v>
      </c>
      <c r="N978" t="s">
        <v>19</v>
      </c>
      <c r="O978" t="s">
        <v>334</v>
      </c>
    </row>
    <row r="979" spans="1:15" hidden="1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s="2">
        <f t="shared" si="62"/>
        <v>8355000000</v>
      </c>
      <c r="K979" s="2">
        <f t="shared" si="60"/>
        <v>11242000000</v>
      </c>
      <c r="L979" s="2">
        <f t="shared" si="63"/>
        <v>2887000000</v>
      </c>
      <c r="M979" s="15">
        <f t="shared" si="61"/>
        <v>0.4</v>
      </c>
      <c r="N979" t="s">
        <v>19</v>
      </c>
      <c r="O979" t="s">
        <v>334</v>
      </c>
    </row>
    <row r="980" spans="1:15" hidden="1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s="2">
        <f t="shared" si="62"/>
        <v>8256000000</v>
      </c>
      <c r="K980" s="2">
        <f t="shared" si="60"/>
        <v>10583000000</v>
      </c>
      <c r="L980" s="2">
        <f t="shared" si="63"/>
        <v>2327000000</v>
      </c>
      <c r="M980" s="15">
        <f t="shared" si="61"/>
        <v>0.39081945418959341</v>
      </c>
      <c r="N980" t="s">
        <v>19</v>
      </c>
      <c r="O980" t="s">
        <v>334</v>
      </c>
    </row>
    <row r="981" spans="1:15" hidden="1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s="2">
        <f t="shared" si="62"/>
        <v>3714000000</v>
      </c>
      <c r="K981" s="2" t="e">
        <f t="shared" si="60"/>
        <v>#VALUE!</v>
      </c>
      <c r="L981" s="2" t="e">
        <f t="shared" si="63"/>
        <v>#VALUE!</v>
      </c>
      <c r="M981" s="15" t="e">
        <f t="shared" si="61"/>
        <v>#VALUE!</v>
      </c>
      <c r="N981" t="s">
        <v>22</v>
      </c>
      <c r="O981" t="s">
        <v>57</v>
      </c>
    </row>
    <row r="982" spans="1:15" hidden="1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s="2">
        <f t="shared" si="62"/>
        <v>4335000000</v>
      </c>
      <c r="K982" s="2" t="e">
        <f t="shared" si="60"/>
        <v>#VALUE!</v>
      </c>
      <c r="L982" s="2" t="e">
        <f t="shared" si="63"/>
        <v>#VALUE!</v>
      </c>
      <c r="M982" s="15" t="e">
        <f t="shared" si="61"/>
        <v>#VALUE!</v>
      </c>
      <c r="N982" t="s">
        <v>22</v>
      </c>
      <c r="O982" t="s">
        <v>57</v>
      </c>
    </row>
    <row r="983" spans="1:15" hidden="1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s="2">
        <f t="shared" si="62"/>
        <v>4528000000</v>
      </c>
      <c r="K983" s="2" t="e">
        <f t="shared" si="60"/>
        <v>#VALUE!</v>
      </c>
      <c r="L983" s="2" t="e">
        <f t="shared" si="63"/>
        <v>#VALUE!</v>
      </c>
      <c r="M983" s="15" t="e">
        <f t="shared" si="61"/>
        <v>#VALUE!</v>
      </c>
      <c r="N983" t="s">
        <v>22</v>
      </c>
      <c r="O983" t="s">
        <v>57</v>
      </c>
    </row>
    <row r="984" spans="1:15" hidden="1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s="2">
        <f t="shared" si="62"/>
        <v>4898000000</v>
      </c>
      <c r="K984" s="2" t="e">
        <f t="shared" si="60"/>
        <v>#VALUE!</v>
      </c>
      <c r="L984" s="2" t="e">
        <f t="shared" si="63"/>
        <v>#VALUE!</v>
      </c>
      <c r="M984" s="15" t="e">
        <f t="shared" si="61"/>
        <v>#VALUE!</v>
      </c>
      <c r="N984" t="s">
        <v>22</v>
      </c>
      <c r="O984" t="s">
        <v>57</v>
      </c>
    </row>
    <row r="985" spans="1:15" hidden="1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s="2">
        <f t="shared" si="62"/>
        <v>168326000</v>
      </c>
      <c r="K985" s="2">
        <f t="shared" si="60"/>
        <v>358613000</v>
      </c>
      <c r="L985" s="2">
        <f t="shared" si="63"/>
        <v>190287000</v>
      </c>
      <c r="M985" s="15">
        <f t="shared" si="61"/>
        <v>0.75356596510103213</v>
      </c>
      <c r="N985" t="s">
        <v>52</v>
      </c>
      <c r="O985" t="s">
        <v>234</v>
      </c>
    </row>
    <row r="986" spans="1:15" hidden="1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s="2">
        <f t="shared" si="62"/>
        <v>230699000</v>
      </c>
      <c r="K986" s="2">
        <f t="shared" si="60"/>
        <v>463440000</v>
      </c>
      <c r="L986" s="2">
        <f t="shared" si="63"/>
        <v>232741000</v>
      </c>
      <c r="M986" s="15">
        <f t="shared" si="61"/>
        <v>0.72926403247887461</v>
      </c>
      <c r="N986" t="s">
        <v>52</v>
      </c>
      <c r="O986" t="s">
        <v>234</v>
      </c>
    </row>
    <row r="987" spans="1:15" hidden="1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s="2">
        <f t="shared" si="62"/>
        <v>359476000</v>
      </c>
      <c r="K987" s="2">
        <f t="shared" si="60"/>
        <v>716953000</v>
      </c>
      <c r="L987" s="2">
        <f t="shared" si="63"/>
        <v>357477000</v>
      </c>
      <c r="M987" s="15">
        <f t="shared" si="61"/>
        <v>0.72249307691377485</v>
      </c>
      <c r="N987" t="s">
        <v>52</v>
      </c>
      <c r="O987" t="s">
        <v>234</v>
      </c>
    </row>
    <row r="988" spans="1:15" hidden="1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s="2">
        <f t="shared" si="62"/>
        <v>348512000</v>
      </c>
      <c r="K988" s="2">
        <f t="shared" si="60"/>
        <v>761878000</v>
      </c>
      <c r="L988" s="2">
        <f t="shared" si="63"/>
        <v>413366000</v>
      </c>
      <c r="M988" s="15">
        <f t="shared" si="61"/>
        <v>0.73062269186471918</v>
      </c>
      <c r="N988" t="s">
        <v>52</v>
      </c>
      <c r="O988" t="s">
        <v>234</v>
      </c>
    </row>
    <row r="989" spans="1:15" hidden="1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s="2">
        <f t="shared" si="62"/>
        <v>298033000</v>
      </c>
      <c r="K989" s="2">
        <f t="shared" si="60"/>
        <v>459984000</v>
      </c>
      <c r="L989" s="2">
        <f t="shared" si="63"/>
        <v>161951000</v>
      </c>
      <c r="M989" s="15">
        <f t="shared" si="61"/>
        <v>0.57677015035416168</v>
      </c>
      <c r="N989" t="s">
        <v>52</v>
      </c>
      <c r="O989" t="s">
        <v>265</v>
      </c>
    </row>
    <row r="990" spans="1:15" hidden="1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s="2">
        <f t="shared" si="62"/>
        <v>384937000</v>
      </c>
      <c r="K990" s="2">
        <f t="shared" si="60"/>
        <v>606219000</v>
      </c>
      <c r="L990" s="2">
        <f t="shared" si="63"/>
        <v>221282000</v>
      </c>
      <c r="M990" s="15">
        <f t="shared" si="61"/>
        <v>0.58886228417397213</v>
      </c>
      <c r="N990" t="s">
        <v>52</v>
      </c>
      <c r="O990" t="s">
        <v>265</v>
      </c>
    </row>
    <row r="991" spans="1:15" hidden="1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s="2">
        <f t="shared" si="62"/>
        <v>408128000</v>
      </c>
      <c r="K991" s="2">
        <f t="shared" si="60"/>
        <v>663318000</v>
      </c>
      <c r="L991" s="2">
        <f t="shared" si="63"/>
        <v>255190000</v>
      </c>
      <c r="M991" s="15">
        <f t="shared" si="61"/>
        <v>0.60015363081736484</v>
      </c>
      <c r="N991" t="s">
        <v>52</v>
      </c>
      <c r="O991" t="s">
        <v>265</v>
      </c>
    </row>
    <row r="992" spans="1:15" hidden="1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s="2">
        <f t="shared" si="62"/>
        <v>494342000</v>
      </c>
      <c r="K992" s="2">
        <f t="shared" si="60"/>
        <v>790790000</v>
      </c>
      <c r="L992" s="2">
        <f t="shared" si="63"/>
        <v>296448000</v>
      </c>
      <c r="M992" s="15">
        <f t="shared" si="61"/>
        <v>0.61389637378905704</v>
      </c>
      <c r="N992" t="s">
        <v>52</v>
      </c>
      <c r="O992" t="s">
        <v>265</v>
      </c>
    </row>
    <row r="993" spans="1:15" hidden="1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s="2">
        <f t="shared" si="62"/>
        <v>684000000</v>
      </c>
      <c r="K993" s="2">
        <f t="shared" si="60"/>
        <v>1624000000</v>
      </c>
      <c r="L993" s="2">
        <f t="shared" si="63"/>
        <v>940000000</v>
      </c>
      <c r="M993" s="15">
        <f t="shared" si="61"/>
        <v>0.13746402573218217</v>
      </c>
      <c r="N993" t="s">
        <v>19</v>
      </c>
      <c r="O993" t="s">
        <v>133</v>
      </c>
    </row>
    <row r="994" spans="1:15" hidden="1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s="2">
        <f t="shared" si="62"/>
        <v>776000000</v>
      </c>
      <c r="K994" s="2">
        <f t="shared" si="60"/>
        <v>1764000000</v>
      </c>
      <c r="L994" s="2">
        <f t="shared" si="63"/>
        <v>988000000</v>
      </c>
      <c r="M994" s="15">
        <f t="shared" si="61"/>
        <v>0.13798498122653316</v>
      </c>
      <c r="N994" t="s">
        <v>19</v>
      </c>
      <c r="O994" t="s">
        <v>133</v>
      </c>
    </row>
    <row r="995" spans="1:15" hidden="1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s="2">
        <f t="shared" si="62"/>
        <v>807000000</v>
      </c>
      <c r="K995" s="2">
        <f t="shared" si="60"/>
        <v>1966000000</v>
      </c>
      <c r="L995" s="2">
        <f t="shared" si="63"/>
        <v>1159000000</v>
      </c>
      <c r="M995" s="15">
        <f t="shared" si="61"/>
        <v>0.14250507393447376</v>
      </c>
      <c r="N995" t="s">
        <v>19</v>
      </c>
      <c r="O995" t="s">
        <v>133</v>
      </c>
    </row>
    <row r="996" spans="1:15" hidden="1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s="2">
        <f t="shared" si="62"/>
        <v>773000000</v>
      </c>
      <c r="K996" s="2">
        <f t="shared" si="60"/>
        <v>2123000000</v>
      </c>
      <c r="L996" s="2">
        <f t="shared" si="63"/>
        <v>1350000000</v>
      </c>
      <c r="M996" s="15">
        <f t="shared" si="61"/>
        <v>0.14655529476736159</v>
      </c>
      <c r="N996" t="s">
        <v>19</v>
      </c>
      <c r="O996" t="s">
        <v>133</v>
      </c>
    </row>
    <row r="997" spans="1:15" hidden="1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s="2">
        <f t="shared" si="62"/>
        <v>1347000000</v>
      </c>
      <c r="K997" s="2">
        <f t="shared" si="60"/>
        <v>1959000000</v>
      </c>
      <c r="L997" s="2">
        <f t="shared" si="63"/>
        <v>612000000</v>
      </c>
      <c r="M997" s="15">
        <f t="shared" si="61"/>
        <v>0.28975003697677859</v>
      </c>
      <c r="N997" t="s">
        <v>13</v>
      </c>
      <c r="O997" t="s">
        <v>64</v>
      </c>
    </row>
    <row r="998" spans="1:15" hidden="1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s="2">
        <f t="shared" si="62"/>
        <v>1338000000</v>
      </c>
      <c r="K998" s="2">
        <f t="shared" si="60"/>
        <v>2060000000</v>
      </c>
      <c r="L998" s="2">
        <f t="shared" si="63"/>
        <v>722000000</v>
      </c>
      <c r="M998" s="15">
        <f t="shared" si="61"/>
        <v>0.29403368541250358</v>
      </c>
      <c r="N998" t="s">
        <v>13</v>
      </c>
      <c r="O998" t="s">
        <v>64</v>
      </c>
    </row>
    <row r="999" spans="1:15" hidden="1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s="2">
        <f t="shared" si="62"/>
        <v>1339000000</v>
      </c>
      <c r="K999" s="2">
        <f t="shared" si="60"/>
        <v>2253000000</v>
      </c>
      <c r="L999" s="2">
        <f t="shared" si="63"/>
        <v>914000000</v>
      </c>
      <c r="M999" s="15">
        <f t="shared" si="61"/>
        <v>0.3154578549425931</v>
      </c>
      <c r="N999" t="s">
        <v>13</v>
      </c>
      <c r="O999" t="s">
        <v>64</v>
      </c>
    </row>
    <row r="1000" spans="1:15" hidden="1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s="2">
        <f t="shared" si="62"/>
        <v>1403000000</v>
      </c>
      <c r="K1000" s="2">
        <f t="shared" si="60"/>
        <v>2456000000</v>
      </c>
      <c r="L1000" s="2">
        <f t="shared" si="63"/>
        <v>1053000000</v>
      </c>
      <c r="M1000" s="15">
        <f t="shared" si="61"/>
        <v>0.33383172488786189</v>
      </c>
      <c r="N1000" t="s">
        <v>13</v>
      </c>
      <c r="O1000" t="s">
        <v>64</v>
      </c>
    </row>
    <row r="1001" spans="1:15" hidden="1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s="2">
        <f t="shared" si="62"/>
        <v>2388182000</v>
      </c>
      <c r="K1001" s="2">
        <f t="shared" si="60"/>
        <v>3409197000</v>
      </c>
      <c r="L1001" s="2">
        <f t="shared" si="63"/>
        <v>1021015000</v>
      </c>
      <c r="M1001" s="15">
        <f t="shared" si="61"/>
        <v>0.53095470855167692</v>
      </c>
      <c r="N1001" t="s">
        <v>19</v>
      </c>
      <c r="O1001" t="s">
        <v>286</v>
      </c>
    </row>
    <row r="1002" spans="1:15" hidden="1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s="2">
        <f t="shared" si="62"/>
        <v>2310780000</v>
      </c>
      <c r="K1002" s="2">
        <f t="shared" si="60"/>
        <v>3478883000</v>
      </c>
      <c r="L1002" s="2">
        <f t="shared" si="63"/>
        <v>1168103000</v>
      </c>
      <c r="M1002" s="15">
        <f t="shared" si="61"/>
        <v>0.53645966656036836</v>
      </c>
      <c r="N1002" t="s">
        <v>19</v>
      </c>
      <c r="O1002" t="s">
        <v>286</v>
      </c>
    </row>
    <row r="1003" spans="1:15" hidden="1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s="2">
        <f t="shared" si="62"/>
        <v>2347308000</v>
      </c>
      <c r="K1003" s="2">
        <f t="shared" si="60"/>
        <v>3001022000</v>
      </c>
      <c r="L1003" s="2">
        <f t="shared" si="63"/>
        <v>653714000</v>
      </c>
      <c r="M1003" s="15">
        <f t="shared" si="61"/>
        <v>0.49819259177608094</v>
      </c>
      <c r="N1003" t="s">
        <v>19</v>
      </c>
      <c r="O1003" t="s">
        <v>286</v>
      </c>
    </row>
    <row r="1004" spans="1:15" hidden="1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s="2">
        <f t="shared" si="62"/>
        <v>2265436000</v>
      </c>
      <c r="K1004" s="2">
        <f t="shared" si="60"/>
        <v>2806358000</v>
      </c>
      <c r="L1004" s="2">
        <f t="shared" si="63"/>
        <v>540922000</v>
      </c>
      <c r="M1004" s="15">
        <f t="shared" si="61"/>
        <v>0.49211791156089324</v>
      </c>
      <c r="N1004" t="s">
        <v>19</v>
      </c>
      <c r="O1004" t="s">
        <v>286</v>
      </c>
    </row>
    <row r="1005" spans="1:15" hidden="1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s="2">
        <f t="shared" si="62"/>
        <v>2211700000</v>
      </c>
      <c r="K1005" s="2">
        <f t="shared" si="60"/>
        <v>10816300000</v>
      </c>
      <c r="L1005" s="2">
        <f t="shared" si="63"/>
        <v>8604600000</v>
      </c>
      <c r="M1005" s="15">
        <f t="shared" si="61"/>
        <v>0.39236405847571371</v>
      </c>
      <c r="N1005" t="s">
        <v>19</v>
      </c>
      <c r="O1005" t="s">
        <v>155</v>
      </c>
    </row>
    <row r="1006" spans="1:15" hidden="1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s="2">
        <f t="shared" si="62"/>
        <v>2138400000</v>
      </c>
      <c r="K1006" s="2">
        <f t="shared" si="60"/>
        <v>10902700000</v>
      </c>
      <c r="L1006" s="2">
        <f t="shared" si="63"/>
        <v>8764300000</v>
      </c>
      <c r="M1006" s="15">
        <f t="shared" si="61"/>
        <v>0.38791775333829082</v>
      </c>
      <c r="N1006" t="s">
        <v>19</v>
      </c>
      <c r="O1006" t="s">
        <v>155</v>
      </c>
    </row>
    <row r="1007" spans="1:15" hidden="1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s="2">
        <f t="shared" si="62"/>
        <v>2506500000</v>
      </c>
      <c r="K1007" s="2">
        <f t="shared" si="60"/>
        <v>10455700000</v>
      </c>
      <c r="L1007" s="2">
        <f t="shared" si="63"/>
        <v>7949200000</v>
      </c>
      <c r="M1007" s="15">
        <f t="shared" si="61"/>
        <v>0.38102057847113657</v>
      </c>
      <c r="N1007" t="s">
        <v>19</v>
      </c>
      <c r="O1007" t="s">
        <v>155</v>
      </c>
    </row>
    <row r="1008" spans="1:15" hidden="1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s="2">
        <f t="shared" si="62"/>
        <v>2643700000</v>
      </c>
      <c r="K1008" s="2">
        <f t="shared" si="60"/>
        <v>9789200000</v>
      </c>
      <c r="L1008" s="2">
        <f t="shared" si="63"/>
        <v>7145500000</v>
      </c>
      <c r="M1008" s="15">
        <f t="shared" si="61"/>
        <v>0.38520442293314444</v>
      </c>
      <c r="N1008" t="s">
        <v>19</v>
      </c>
      <c r="O1008" t="s">
        <v>155</v>
      </c>
    </row>
    <row r="1009" spans="1:15" hidden="1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f t="shared" si="62"/>
        <v>627731000</v>
      </c>
      <c r="K1009" s="2">
        <f t="shared" si="60"/>
        <v>838459000</v>
      </c>
      <c r="L1009" s="2">
        <f t="shared" si="63"/>
        <v>210728000</v>
      </c>
      <c r="M1009" s="15">
        <f t="shared" si="61"/>
        <v>0.53012569999298187</v>
      </c>
      <c r="N1009" t="s">
        <v>22</v>
      </c>
      <c r="O1009" t="s">
        <v>34</v>
      </c>
    </row>
    <row r="1010" spans="1:15" hidden="1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f t="shared" si="62"/>
        <v>666855000</v>
      </c>
      <c r="K1010" s="2">
        <f t="shared" si="60"/>
        <v>1128743000</v>
      </c>
      <c r="L1010" s="2">
        <f t="shared" si="63"/>
        <v>461888000</v>
      </c>
      <c r="M1010" s="15">
        <f t="shared" si="61"/>
        <v>0.58447238192290152</v>
      </c>
      <c r="N1010" t="s">
        <v>22</v>
      </c>
      <c r="O1010" t="s">
        <v>34</v>
      </c>
    </row>
    <row r="1011" spans="1:15" hidden="1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f t="shared" si="62"/>
        <v>801104000</v>
      </c>
      <c r="K1011" s="2">
        <f t="shared" si="60"/>
        <v>1229564000</v>
      </c>
      <c r="L1011" s="2">
        <f t="shared" si="63"/>
        <v>428460000</v>
      </c>
      <c r="M1011" s="15">
        <f t="shared" si="61"/>
        <v>0.5726797314996116</v>
      </c>
      <c r="N1011" t="s">
        <v>22</v>
      </c>
      <c r="O1011" t="s">
        <v>34</v>
      </c>
    </row>
    <row r="1012" spans="1:15" hidden="1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f t="shared" si="62"/>
        <v>849162000</v>
      </c>
      <c r="K1012" s="2">
        <f t="shared" si="60"/>
        <v>1205464000</v>
      </c>
      <c r="L1012" s="2">
        <f t="shared" si="63"/>
        <v>356302000</v>
      </c>
      <c r="M1012" s="15">
        <f t="shared" si="61"/>
        <v>0.5546611795517854</v>
      </c>
      <c r="N1012" t="s">
        <v>22</v>
      </c>
      <c r="O1012" t="s">
        <v>34</v>
      </c>
    </row>
    <row r="1013" spans="1:15" hidden="1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s="2">
        <f t="shared" si="62"/>
        <v>4543000000</v>
      </c>
      <c r="K1013" s="2">
        <f t="shared" si="60"/>
        <v>6881000000</v>
      </c>
      <c r="L1013" s="2">
        <f t="shared" si="63"/>
        <v>2338000000</v>
      </c>
      <c r="M1013" s="15">
        <f t="shared" si="61"/>
        <v>5.6311172215129789E-2</v>
      </c>
      <c r="N1013" t="s">
        <v>25</v>
      </c>
      <c r="O1013" t="s">
        <v>28</v>
      </c>
    </row>
    <row r="1014" spans="1:15" hidden="1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s="2">
        <f t="shared" si="62"/>
        <v>5845000000</v>
      </c>
      <c r="K1014" s="2">
        <f t="shared" si="60"/>
        <v>8352000000</v>
      </c>
      <c r="L1014" s="2">
        <f t="shared" si="63"/>
        <v>2507000000</v>
      </c>
      <c r="M1014" s="15">
        <f t="shared" si="61"/>
        <v>6.0789565622452545E-2</v>
      </c>
      <c r="N1014" t="s">
        <v>25</v>
      </c>
      <c r="O1014" t="s">
        <v>28</v>
      </c>
    </row>
    <row r="1015" spans="1:15" hidden="1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s="2">
        <f t="shared" si="62"/>
        <v>8293000000</v>
      </c>
      <c r="K1015" s="2">
        <f t="shared" si="60"/>
        <v>11411000000</v>
      </c>
      <c r="L1015" s="2">
        <f t="shared" si="63"/>
        <v>3118000000</v>
      </c>
      <c r="M1015" s="15">
        <f t="shared" si="61"/>
        <v>6.3732581194671734E-2</v>
      </c>
      <c r="N1015" t="s">
        <v>25</v>
      </c>
      <c r="O1015" t="s">
        <v>28</v>
      </c>
    </row>
    <row r="1016" spans="1:15" hidden="1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s="2">
        <f t="shared" si="62"/>
        <v>7668000000</v>
      </c>
      <c r="K1016" s="2">
        <f t="shared" si="60"/>
        <v>11416000000</v>
      </c>
      <c r="L1016" s="2">
        <f t="shared" si="63"/>
        <v>3748000000</v>
      </c>
      <c r="M1016" s="15">
        <f t="shared" si="61"/>
        <v>5.9805955449382872E-2</v>
      </c>
      <c r="N1016" t="s">
        <v>25</v>
      </c>
      <c r="O1016" t="s">
        <v>28</v>
      </c>
    </row>
    <row r="1017" spans="1:15" hidden="1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s="2">
        <f t="shared" si="62"/>
        <v>845700000</v>
      </c>
      <c r="K1017" s="2">
        <f t="shared" si="60"/>
        <v>1935300000</v>
      </c>
      <c r="L1017" s="2">
        <f t="shared" si="63"/>
        <v>1089600000</v>
      </c>
      <c r="M1017" s="15">
        <f t="shared" si="61"/>
        <v>0.70882320624107242</v>
      </c>
      <c r="N1017" t="s">
        <v>47</v>
      </c>
      <c r="O1017" t="s">
        <v>379</v>
      </c>
    </row>
    <row r="1018" spans="1:15" hidden="1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s="2">
        <f t="shared" si="62"/>
        <v>915500000</v>
      </c>
      <c r="K1018" s="2">
        <f t="shared" si="60"/>
        <v>2150100000</v>
      </c>
      <c r="L1018" s="2">
        <f t="shared" si="63"/>
        <v>1234600000</v>
      </c>
      <c r="M1018" s="15">
        <f t="shared" si="61"/>
        <v>0.72333052985702273</v>
      </c>
      <c r="N1018" t="s">
        <v>47</v>
      </c>
      <c r="O1018" t="s">
        <v>379</v>
      </c>
    </row>
    <row r="1019" spans="1:15" hidden="1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s="2">
        <f t="shared" si="62"/>
        <v>964900000</v>
      </c>
      <c r="K1019" s="2">
        <f t="shared" si="60"/>
        <v>2404000000</v>
      </c>
      <c r="L1019" s="2">
        <f t="shared" si="63"/>
        <v>1439100000</v>
      </c>
      <c r="M1019" s="15">
        <f t="shared" si="61"/>
        <v>0.72099091263533577</v>
      </c>
      <c r="N1019" t="s">
        <v>47</v>
      </c>
      <c r="O1019" t="s">
        <v>379</v>
      </c>
    </row>
    <row r="1020" spans="1:15" hidden="1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s="2">
        <f t="shared" si="62"/>
        <v>1034800000</v>
      </c>
      <c r="K1020" s="2">
        <f t="shared" si="60"/>
        <v>2508200000</v>
      </c>
      <c r="L1020" s="2">
        <f t="shared" si="63"/>
        <v>1473400000</v>
      </c>
      <c r="M1020" s="15">
        <f t="shared" si="61"/>
        <v>0.71981632945903284</v>
      </c>
      <c r="N1020" t="s">
        <v>47</v>
      </c>
      <c r="O1020" t="s">
        <v>379</v>
      </c>
    </row>
    <row r="1021" spans="1:15" hidden="1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s="2">
        <f t="shared" si="62"/>
        <v>9393000000</v>
      </c>
      <c r="K1021" s="2">
        <f t="shared" si="60"/>
        <v>13076000000</v>
      </c>
      <c r="L1021" s="2">
        <f t="shared" si="63"/>
        <v>3683000000</v>
      </c>
      <c r="M1021" s="15">
        <f t="shared" si="61"/>
        <v>0.37343995430529775</v>
      </c>
      <c r="N1021" t="s">
        <v>36</v>
      </c>
      <c r="O1021" t="s">
        <v>124</v>
      </c>
    </row>
    <row r="1022" spans="1:15" hidden="1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s="2">
        <f t="shared" si="62"/>
        <v>8896000000</v>
      </c>
      <c r="K1022" s="2">
        <f t="shared" si="60"/>
        <v>13110000000</v>
      </c>
      <c r="L1022" s="2">
        <f t="shared" si="63"/>
        <v>4214000000</v>
      </c>
      <c r="M1022" s="15">
        <f t="shared" si="61"/>
        <v>0.37139862319045863</v>
      </c>
      <c r="N1022" t="s">
        <v>36</v>
      </c>
      <c r="O1022" t="s">
        <v>124</v>
      </c>
    </row>
    <row r="1023" spans="1:15" hidden="1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s="2">
        <f t="shared" si="62"/>
        <v>8663000000</v>
      </c>
      <c r="K1023" s="2">
        <f t="shared" si="60"/>
        <v>12597000000</v>
      </c>
      <c r="L1023" s="2">
        <f t="shared" si="63"/>
        <v>3934000000</v>
      </c>
      <c r="M1023" s="15">
        <f t="shared" si="61"/>
        <v>0.36786006307674335</v>
      </c>
      <c r="N1023" t="s">
        <v>36</v>
      </c>
      <c r="O1023" t="s">
        <v>124</v>
      </c>
    </row>
    <row r="1024" spans="1:15" hidden="1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s="2">
        <f t="shared" si="62"/>
        <v>7758000000</v>
      </c>
      <c r="K1024" s="2">
        <f t="shared" si="60"/>
        <v>11512000000</v>
      </c>
      <c r="L1024" s="2">
        <f t="shared" si="63"/>
        <v>3754000000</v>
      </c>
      <c r="M1024" s="15">
        <f t="shared" si="61"/>
        <v>0.38844648400593873</v>
      </c>
      <c r="N1024" t="s">
        <v>36</v>
      </c>
      <c r="O1024" t="s">
        <v>124</v>
      </c>
    </row>
    <row r="1025" spans="1:15" hidden="1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s="2">
        <f t="shared" si="62"/>
        <v>26853000000</v>
      </c>
      <c r="K1025" s="2">
        <f t="shared" si="60"/>
        <v>30163000000</v>
      </c>
      <c r="L1025" s="2">
        <f t="shared" si="63"/>
        <v>3310000000</v>
      </c>
      <c r="M1025" s="15">
        <f t="shared" si="61"/>
        <v>0.44259721203228175</v>
      </c>
      <c r="N1025" t="s">
        <v>47</v>
      </c>
      <c r="O1025" t="s">
        <v>48</v>
      </c>
    </row>
    <row r="1026" spans="1:15" hidden="1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s="2">
        <f t="shared" si="62"/>
        <v>26040000000</v>
      </c>
      <c r="K1026" s="2">
        <f t="shared" ref="K1026:K1089" si="64">E1026-F1026</f>
        <v>30092000000</v>
      </c>
      <c r="L1026" s="2">
        <f t="shared" si="63"/>
        <v>4052000000</v>
      </c>
      <c r="M1026" s="15">
        <f t="shared" ref="M1026:M1089" si="65">(E1026-F1026)/E1026</f>
        <v>0.44123814132172023</v>
      </c>
      <c r="N1026" t="s">
        <v>47</v>
      </c>
      <c r="O1026" t="s">
        <v>48</v>
      </c>
    </row>
    <row r="1027" spans="1:15" hidden="1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s="2">
        <f t="shared" ref="J1027:J1090" si="66">SUM(G1027:I1027)</f>
        <v>25410000000</v>
      </c>
      <c r="K1027" s="2">
        <f t="shared" si="64"/>
        <v>34214000000</v>
      </c>
      <c r="L1027" s="2">
        <f t="shared" ref="L1027:L1090" si="67">K1027-J1027</f>
        <v>8804000000</v>
      </c>
      <c r="M1027" s="15">
        <f t="shared" si="65"/>
        <v>0.46666484805499481</v>
      </c>
      <c r="N1027" t="s">
        <v>47</v>
      </c>
      <c r="O1027" t="s">
        <v>48</v>
      </c>
    </row>
    <row r="1028" spans="1:15" hidden="1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s="2">
        <f t="shared" si="66"/>
        <v>23767000000</v>
      </c>
      <c r="K1028" s="2">
        <f t="shared" si="64"/>
        <v>31237000000</v>
      </c>
      <c r="L1028" s="2">
        <f t="shared" si="67"/>
        <v>7470000000</v>
      </c>
      <c r="M1028" s="15">
        <f t="shared" si="65"/>
        <v>0.44655544595502566</v>
      </c>
      <c r="N1028" t="s">
        <v>47</v>
      </c>
      <c r="O1028" t="s">
        <v>48</v>
      </c>
    </row>
    <row r="1029" spans="1:15" hidden="1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s="2">
        <f t="shared" si="66"/>
        <v>1110550000</v>
      </c>
      <c r="K1029" s="2">
        <f t="shared" si="64"/>
        <v>1490058000</v>
      </c>
      <c r="L1029" s="2">
        <f t="shared" si="67"/>
        <v>379508000</v>
      </c>
      <c r="M1029" s="15">
        <f t="shared" si="65"/>
        <v>0.25744007408456837</v>
      </c>
      <c r="N1029" t="s">
        <v>19</v>
      </c>
      <c r="O1029" t="s">
        <v>383</v>
      </c>
    </row>
    <row r="1030" spans="1:15" hidden="1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s="2">
        <f t="shared" si="66"/>
        <v>1373878000</v>
      </c>
      <c r="K1030" s="2">
        <f t="shared" si="64"/>
        <v>1920809000</v>
      </c>
      <c r="L1030" s="2">
        <f t="shared" si="67"/>
        <v>546931000</v>
      </c>
      <c r="M1030" s="15">
        <f t="shared" si="65"/>
        <v>0.26137886776452174</v>
      </c>
      <c r="N1030" t="s">
        <v>19</v>
      </c>
      <c r="O1030" t="s">
        <v>383</v>
      </c>
    </row>
    <row r="1031" spans="1:15" hidden="1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s="2">
        <f t="shared" si="66"/>
        <v>1381396000</v>
      </c>
      <c r="K1031" s="2">
        <f t="shared" si="64"/>
        <v>2154192000</v>
      </c>
      <c r="L1031" s="2">
        <f t="shared" si="67"/>
        <v>772796000</v>
      </c>
      <c r="M1031" s="15">
        <f t="shared" si="65"/>
        <v>0.27605650119190933</v>
      </c>
      <c r="N1031" t="s">
        <v>19</v>
      </c>
      <c r="O1031" t="s">
        <v>383</v>
      </c>
    </row>
    <row r="1032" spans="1:15" hidden="1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s="2">
        <f t="shared" si="66"/>
        <v>1573120000</v>
      </c>
      <c r="K1032" s="2">
        <f t="shared" si="64"/>
        <v>2410686000</v>
      </c>
      <c r="L1032" s="2">
        <f t="shared" si="67"/>
        <v>837566000</v>
      </c>
      <c r="M1032" s="15">
        <f t="shared" si="65"/>
        <v>0.29866408773616709</v>
      </c>
      <c r="N1032" t="s">
        <v>19</v>
      </c>
      <c r="O1032" t="s">
        <v>383</v>
      </c>
    </row>
    <row r="1033" spans="1:15" hidden="1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s="2">
        <f t="shared" si="66"/>
        <v>1557400000</v>
      </c>
      <c r="K1033" s="2">
        <f t="shared" si="64"/>
        <v>2397500000</v>
      </c>
      <c r="L1033" s="2">
        <f t="shared" si="67"/>
        <v>840100000</v>
      </c>
      <c r="M1033" s="15">
        <f t="shared" si="65"/>
        <v>0.61453874349575788</v>
      </c>
      <c r="N1033" t="s">
        <v>36</v>
      </c>
      <c r="O1033" t="s">
        <v>124</v>
      </c>
    </row>
    <row r="1034" spans="1:15" hidden="1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s="2">
        <f t="shared" si="66"/>
        <v>1648800000</v>
      </c>
      <c r="K1034" s="2">
        <f t="shared" si="64"/>
        <v>2672200000</v>
      </c>
      <c r="L1034" s="2">
        <f t="shared" si="67"/>
        <v>1023400000</v>
      </c>
      <c r="M1034" s="15">
        <f t="shared" si="65"/>
        <v>0.63613207322589094</v>
      </c>
      <c r="N1034" t="s">
        <v>36</v>
      </c>
      <c r="O1034" t="s">
        <v>124</v>
      </c>
    </row>
    <row r="1035" spans="1:15" hidden="1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s="2">
        <f t="shared" si="66"/>
        <v>1732700000</v>
      </c>
      <c r="K1035" s="2">
        <f t="shared" si="64"/>
        <v>2708700000</v>
      </c>
      <c r="L1035" s="2">
        <f t="shared" si="67"/>
        <v>976000000</v>
      </c>
      <c r="M1035" s="15">
        <f t="shared" si="65"/>
        <v>0.61431519742362728</v>
      </c>
      <c r="N1035" t="s">
        <v>36</v>
      </c>
      <c r="O1035" t="s">
        <v>124</v>
      </c>
    </row>
    <row r="1036" spans="1:15" hidden="1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s="2">
        <f t="shared" si="66"/>
        <v>1640800000</v>
      </c>
      <c r="K1036" s="2">
        <f t="shared" si="64"/>
        <v>2616000000</v>
      </c>
      <c r="L1036" s="2">
        <f t="shared" si="67"/>
        <v>975200000</v>
      </c>
      <c r="M1036" s="15">
        <f t="shared" si="65"/>
        <v>0.64254660673494957</v>
      </c>
      <c r="N1036" t="s">
        <v>36</v>
      </c>
      <c r="O1036" t="s">
        <v>124</v>
      </c>
    </row>
    <row r="1037" spans="1:15" hidden="1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s="2">
        <f t="shared" si="66"/>
        <v>1090300000</v>
      </c>
      <c r="K1037" s="2">
        <f t="shared" si="64"/>
        <v>1665800000</v>
      </c>
      <c r="L1037" s="2">
        <f t="shared" si="67"/>
        <v>575500000</v>
      </c>
      <c r="M1037" s="15">
        <f t="shared" si="65"/>
        <v>0.40398700101857693</v>
      </c>
      <c r="N1037" t="s">
        <v>36</v>
      </c>
      <c r="O1037" t="s">
        <v>124</v>
      </c>
    </row>
    <row r="1038" spans="1:15" hidden="1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s="2">
        <f t="shared" si="66"/>
        <v>1122000000</v>
      </c>
      <c r="K1038" s="2">
        <f t="shared" si="64"/>
        <v>1730200000</v>
      </c>
      <c r="L1038" s="2">
        <f t="shared" si="67"/>
        <v>608200000</v>
      </c>
      <c r="M1038" s="15">
        <f t="shared" si="65"/>
        <v>0.40775829562594268</v>
      </c>
      <c r="N1038" t="s">
        <v>36</v>
      </c>
      <c r="O1038" t="s">
        <v>124</v>
      </c>
    </row>
    <row r="1039" spans="1:15" hidden="1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s="2">
        <f t="shared" si="66"/>
        <v>1127400000</v>
      </c>
      <c r="K1039" s="2">
        <f t="shared" si="64"/>
        <v>1737300000</v>
      </c>
      <c r="L1039" s="2">
        <f t="shared" si="67"/>
        <v>609900000</v>
      </c>
      <c r="M1039" s="15">
        <f t="shared" si="65"/>
        <v>0.40437120312827318</v>
      </c>
      <c r="N1039" t="s">
        <v>36</v>
      </c>
      <c r="O1039" t="s">
        <v>124</v>
      </c>
    </row>
    <row r="1040" spans="1:15" hidden="1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s="2">
        <f t="shared" si="66"/>
        <v>1175000000</v>
      </c>
      <c r="K1040" s="2">
        <f t="shared" si="64"/>
        <v>1831700000</v>
      </c>
      <c r="L1040" s="2">
        <f t="shared" si="67"/>
        <v>656700000</v>
      </c>
      <c r="M1040" s="15">
        <f t="shared" si="65"/>
        <v>0.4152102459480902</v>
      </c>
      <c r="N1040" t="s">
        <v>36</v>
      </c>
      <c r="O1040" t="s">
        <v>124</v>
      </c>
    </row>
    <row r="1041" spans="1:15" hidden="1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s="2">
        <f t="shared" si="66"/>
        <v>135824000</v>
      </c>
      <c r="K1041" s="2">
        <f t="shared" si="64"/>
        <v>327134000</v>
      </c>
      <c r="L1041" s="2">
        <f t="shared" si="67"/>
        <v>191310000</v>
      </c>
      <c r="M1041" s="15">
        <f t="shared" si="65"/>
        <v>0.16099898567892826</v>
      </c>
      <c r="N1041" t="s">
        <v>59</v>
      </c>
      <c r="O1041" t="s">
        <v>387</v>
      </c>
    </row>
    <row r="1042" spans="1:15" hidden="1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s="2">
        <f t="shared" si="66"/>
        <v>145298000</v>
      </c>
      <c r="K1042" s="2">
        <f t="shared" si="64"/>
        <v>363957000</v>
      </c>
      <c r="L1042" s="2">
        <f t="shared" si="67"/>
        <v>218659000</v>
      </c>
      <c r="M1042" s="15">
        <f t="shared" si="65"/>
        <v>0.16884638776813909</v>
      </c>
      <c r="N1042" t="s">
        <v>59</v>
      </c>
      <c r="O1042" t="s">
        <v>387</v>
      </c>
    </row>
    <row r="1043" spans="1:15" hidden="1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s="2">
        <f t="shared" si="66"/>
        <v>164596000</v>
      </c>
      <c r="K1043" s="2">
        <f t="shared" si="64"/>
        <v>522360000</v>
      </c>
      <c r="L1043" s="2">
        <f t="shared" si="67"/>
        <v>357764000</v>
      </c>
      <c r="M1043" s="15">
        <f t="shared" si="65"/>
        <v>0.17659521743260792</v>
      </c>
      <c r="N1043" t="s">
        <v>59</v>
      </c>
      <c r="O1043" t="s">
        <v>387</v>
      </c>
    </row>
    <row r="1044" spans="1:15" hidden="1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s="2">
        <f t="shared" si="66"/>
        <v>233887000</v>
      </c>
      <c r="K1044" s="2">
        <f t="shared" si="64"/>
        <v>721767000</v>
      </c>
      <c r="L1044" s="2">
        <f t="shared" si="67"/>
        <v>487880000</v>
      </c>
      <c r="M1044" s="15">
        <f t="shared" si="65"/>
        <v>0.20391375223544103</v>
      </c>
      <c r="N1044" t="s">
        <v>59</v>
      </c>
      <c r="O1044" t="s">
        <v>387</v>
      </c>
    </row>
    <row r="1045" spans="1:15" hidden="1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s="2">
        <f t="shared" si="66"/>
        <v>10095000000</v>
      </c>
      <c r="K1045" s="2" t="e">
        <f t="shared" si="64"/>
        <v>#VALUE!</v>
      </c>
      <c r="L1045" s="2" t="e">
        <f t="shared" si="67"/>
        <v>#VALUE!</v>
      </c>
      <c r="M1045" s="15" t="e">
        <f t="shared" si="65"/>
        <v>#VALUE!</v>
      </c>
      <c r="N1045" t="s">
        <v>47</v>
      </c>
      <c r="O1045" t="s">
        <v>389</v>
      </c>
    </row>
    <row r="1046" spans="1:15" hidden="1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s="2">
        <f t="shared" si="66"/>
        <v>10184000000</v>
      </c>
      <c r="K1046" s="2" t="e">
        <f t="shared" si="64"/>
        <v>#VALUE!</v>
      </c>
      <c r="L1046" s="2" t="e">
        <f t="shared" si="67"/>
        <v>#VALUE!</v>
      </c>
      <c r="M1046" s="15" t="e">
        <f t="shared" si="65"/>
        <v>#VALUE!</v>
      </c>
      <c r="N1046" t="s">
        <v>47</v>
      </c>
      <c r="O1046" t="s">
        <v>389</v>
      </c>
    </row>
    <row r="1047" spans="1:15" hidden="1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s="2">
        <f t="shared" si="66"/>
        <v>10650000000</v>
      </c>
      <c r="K1047" s="2" t="e">
        <f t="shared" si="64"/>
        <v>#VALUE!</v>
      </c>
      <c r="L1047" s="2" t="e">
        <f t="shared" si="67"/>
        <v>#VALUE!</v>
      </c>
      <c r="M1047" s="15" t="e">
        <f t="shared" si="65"/>
        <v>#VALUE!</v>
      </c>
      <c r="N1047" t="s">
        <v>47</v>
      </c>
      <c r="O1047" t="s">
        <v>389</v>
      </c>
    </row>
    <row r="1048" spans="1:15" hidden="1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s="2">
        <f t="shared" si="66"/>
        <v>10474000000</v>
      </c>
      <c r="K1048" s="2" t="e">
        <f t="shared" si="64"/>
        <v>#VALUE!</v>
      </c>
      <c r="L1048" s="2" t="e">
        <f t="shared" si="67"/>
        <v>#VALUE!</v>
      </c>
      <c r="M1048" s="15" t="e">
        <f t="shared" si="65"/>
        <v>#VALUE!</v>
      </c>
      <c r="N1048" t="s">
        <v>47</v>
      </c>
      <c r="O1048" t="s">
        <v>389</v>
      </c>
    </row>
    <row r="1049" spans="1:15" hidden="1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s="2">
        <f t="shared" si="66"/>
        <v>8099000000</v>
      </c>
      <c r="K1049" s="2">
        <f t="shared" si="64"/>
        <v>14765000000</v>
      </c>
      <c r="L1049" s="2">
        <f t="shared" si="67"/>
        <v>6666000000</v>
      </c>
      <c r="M1049" s="15">
        <f t="shared" si="65"/>
        <v>0.47828058695863429</v>
      </c>
      <c r="N1049" t="s">
        <v>13</v>
      </c>
      <c r="O1049" t="s">
        <v>164</v>
      </c>
    </row>
    <row r="1050" spans="1:15" hidden="1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s="2">
        <f t="shared" si="66"/>
        <v>8239000000</v>
      </c>
      <c r="K1050" s="2">
        <f t="shared" si="64"/>
        <v>15374000000</v>
      </c>
      <c r="L1050" s="2">
        <f t="shared" si="67"/>
        <v>7135000000</v>
      </c>
      <c r="M1050" s="15">
        <f t="shared" si="65"/>
        <v>0.48314006473712329</v>
      </c>
      <c r="N1050" t="s">
        <v>13</v>
      </c>
      <c r="O1050" t="s">
        <v>164</v>
      </c>
    </row>
    <row r="1051" spans="1:15" hidden="1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s="2">
        <f t="shared" si="66"/>
        <v>7945000000</v>
      </c>
      <c r="K1051" s="2">
        <f t="shared" si="64"/>
        <v>14891000000</v>
      </c>
      <c r="L1051" s="2">
        <f t="shared" si="67"/>
        <v>6946000000</v>
      </c>
      <c r="M1051" s="15">
        <f t="shared" si="65"/>
        <v>0.49187421549844751</v>
      </c>
      <c r="N1051" t="s">
        <v>13</v>
      </c>
      <c r="O1051" t="s">
        <v>164</v>
      </c>
    </row>
    <row r="1052" spans="1:15" hidden="1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s="2">
        <f t="shared" si="66"/>
        <v>7846000000</v>
      </c>
      <c r="K1052" s="2">
        <f t="shared" si="64"/>
        <v>15069000000</v>
      </c>
      <c r="L1052" s="2">
        <f t="shared" si="67"/>
        <v>7223000000</v>
      </c>
      <c r="M1052" s="15">
        <f t="shared" si="65"/>
        <v>0.50048158357966055</v>
      </c>
      <c r="N1052" t="s">
        <v>13</v>
      </c>
      <c r="O1052" t="s">
        <v>164</v>
      </c>
    </row>
    <row r="1053" spans="1:15" hidden="1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s="2">
        <f t="shared" si="66"/>
        <v>0</v>
      </c>
      <c r="K1053" s="2">
        <f t="shared" si="64"/>
        <v>1065656000</v>
      </c>
      <c r="L1053" s="2">
        <f t="shared" si="67"/>
        <v>1065656000</v>
      </c>
      <c r="M1053" s="15">
        <f t="shared" si="65"/>
        <v>0.51713251115396597</v>
      </c>
      <c r="N1053" t="s">
        <v>36</v>
      </c>
      <c r="O1053" t="s">
        <v>214</v>
      </c>
    </row>
    <row r="1054" spans="1:15" hidden="1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s="2">
        <f t="shared" si="66"/>
        <v>0</v>
      </c>
      <c r="K1054" s="2">
        <f t="shared" si="64"/>
        <v>1172931000</v>
      </c>
      <c r="L1054" s="2">
        <f t="shared" si="67"/>
        <v>1172931000</v>
      </c>
      <c r="M1054" s="15">
        <f t="shared" si="65"/>
        <v>0.52213157955652267</v>
      </c>
      <c r="N1054" t="s">
        <v>36</v>
      </c>
      <c r="O1054" t="s">
        <v>214</v>
      </c>
    </row>
    <row r="1055" spans="1:15" hidden="1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s="2">
        <f t="shared" si="66"/>
        <v>0</v>
      </c>
      <c r="K1055" s="2">
        <f t="shared" si="64"/>
        <v>1339810000</v>
      </c>
      <c r="L1055" s="2">
        <f t="shared" si="67"/>
        <v>1339810000</v>
      </c>
      <c r="M1055" s="15">
        <f t="shared" si="65"/>
        <v>0.54356279669450724</v>
      </c>
      <c r="N1055" t="s">
        <v>36</v>
      </c>
      <c r="O1055" t="s">
        <v>214</v>
      </c>
    </row>
    <row r="1056" spans="1:15" hidden="1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s="2">
        <f t="shared" si="66"/>
        <v>0</v>
      </c>
      <c r="K1056" s="2">
        <f t="shared" si="64"/>
        <v>1632301000</v>
      </c>
      <c r="L1056" s="2">
        <f t="shared" si="67"/>
        <v>1632301000</v>
      </c>
      <c r="M1056" s="15">
        <f t="shared" si="65"/>
        <v>0.59954550196065182</v>
      </c>
      <c r="N1056" t="s">
        <v>36</v>
      </c>
      <c r="O1056" t="s">
        <v>214</v>
      </c>
    </row>
    <row r="1057" spans="1:15" hidden="1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s="2">
        <f t="shared" si="66"/>
        <v>2249000000</v>
      </c>
      <c r="K1057" s="2">
        <f t="shared" si="64"/>
        <v>9563000000</v>
      </c>
      <c r="L1057" s="2">
        <f t="shared" si="67"/>
        <v>7314000000</v>
      </c>
      <c r="M1057" s="15">
        <f t="shared" si="65"/>
        <v>0.38845560159233083</v>
      </c>
      <c r="N1057" t="s">
        <v>36</v>
      </c>
      <c r="O1057" t="s">
        <v>393</v>
      </c>
    </row>
    <row r="1058" spans="1:15" hidden="1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s="2">
        <f t="shared" si="66"/>
        <v>2362000000</v>
      </c>
      <c r="K1058" s="2">
        <f t="shared" si="64"/>
        <v>10457000000</v>
      </c>
      <c r="L1058" s="2">
        <f t="shared" si="67"/>
        <v>8095000000</v>
      </c>
      <c r="M1058" s="15">
        <f t="shared" si="65"/>
        <v>0.42740946619798903</v>
      </c>
      <c r="N1058" t="s">
        <v>36</v>
      </c>
      <c r="O1058" t="s">
        <v>393</v>
      </c>
    </row>
    <row r="1059" spans="1:15" hidden="1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s="2">
        <f t="shared" si="66"/>
        <v>2541000000</v>
      </c>
      <c r="K1059" s="2">
        <f t="shared" si="64"/>
        <v>10160000000</v>
      </c>
      <c r="L1059" s="2">
        <f t="shared" si="67"/>
        <v>7619000000</v>
      </c>
      <c r="M1059" s="15">
        <f t="shared" si="65"/>
        <v>0.41432183345567247</v>
      </c>
      <c r="N1059" t="s">
        <v>36</v>
      </c>
      <c r="O1059" t="s">
        <v>393</v>
      </c>
    </row>
    <row r="1060" spans="1:15" hidden="1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s="2">
        <f t="shared" si="66"/>
        <v>2749000000</v>
      </c>
      <c r="K1060" s="2">
        <f t="shared" si="64"/>
        <v>11114000000</v>
      </c>
      <c r="L1060" s="2">
        <f t="shared" si="67"/>
        <v>8365000000</v>
      </c>
      <c r="M1060" s="15">
        <f t="shared" si="65"/>
        <v>0.43697412911850281</v>
      </c>
      <c r="N1060" t="s">
        <v>36</v>
      </c>
      <c r="O1060" t="s">
        <v>393</v>
      </c>
    </row>
    <row r="1061" spans="1:15" hidden="1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s="2">
        <f t="shared" si="66"/>
        <v>4083000000</v>
      </c>
      <c r="K1061" s="2">
        <f t="shared" si="64"/>
        <v>7653000000</v>
      </c>
      <c r="L1061" s="2">
        <f t="shared" si="67"/>
        <v>3570000000</v>
      </c>
      <c r="M1061" s="15">
        <f t="shared" si="65"/>
        <v>0.51497207455756677</v>
      </c>
      <c r="N1061" t="s">
        <v>59</v>
      </c>
      <c r="O1061" t="s">
        <v>138</v>
      </c>
    </row>
    <row r="1062" spans="1:15" hidden="1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s="2">
        <f t="shared" si="66"/>
        <v>4499000000</v>
      </c>
      <c r="K1062" s="2">
        <f t="shared" si="64"/>
        <v>8574000000</v>
      </c>
      <c r="L1062" s="2">
        <f t="shared" si="67"/>
        <v>4075000000</v>
      </c>
      <c r="M1062" s="15">
        <f t="shared" si="65"/>
        <v>0.54077578051087982</v>
      </c>
      <c r="N1062" t="s">
        <v>59</v>
      </c>
      <c r="O1062" t="s">
        <v>138</v>
      </c>
    </row>
    <row r="1063" spans="1:15" hidden="1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s="2">
        <f t="shared" si="66"/>
        <v>4266000000</v>
      </c>
      <c r="K1063" s="2">
        <f t="shared" si="64"/>
        <v>8182000000</v>
      </c>
      <c r="L1063" s="2">
        <f t="shared" si="67"/>
        <v>3916000000</v>
      </c>
      <c r="M1063" s="15">
        <f t="shared" si="65"/>
        <v>0.54543030464635689</v>
      </c>
      <c r="N1063" t="s">
        <v>59</v>
      </c>
      <c r="O1063" t="s">
        <v>138</v>
      </c>
    </row>
    <row r="1064" spans="1:15" hidden="1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s="2">
        <f t="shared" si="66"/>
        <v>4345000000</v>
      </c>
      <c r="K1064" s="2">
        <f t="shared" si="64"/>
        <v>7017000000</v>
      </c>
      <c r="L1064" s="2">
        <f t="shared" si="67"/>
        <v>2672000000</v>
      </c>
      <c r="M1064" s="15">
        <f t="shared" si="65"/>
        <v>0.51970078506887873</v>
      </c>
      <c r="N1064" t="s">
        <v>59</v>
      </c>
      <c r="O1064" t="s">
        <v>138</v>
      </c>
    </row>
    <row r="1065" spans="1:15" hidden="1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s="2">
        <f t="shared" si="66"/>
        <v>550600000</v>
      </c>
      <c r="K1065" s="2">
        <f t="shared" si="64"/>
        <v>2760200000</v>
      </c>
      <c r="L1065" s="2">
        <f t="shared" si="67"/>
        <v>2209600000</v>
      </c>
      <c r="M1065" s="15">
        <f t="shared" si="65"/>
        <v>0.27673674817778043</v>
      </c>
      <c r="N1065" t="s">
        <v>59</v>
      </c>
      <c r="O1065" t="s">
        <v>138</v>
      </c>
    </row>
    <row r="1066" spans="1:15" hidden="1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s="2">
        <f t="shared" si="66"/>
        <v>505800000</v>
      </c>
      <c r="K1066" s="2">
        <f t="shared" si="64"/>
        <v>1926600000</v>
      </c>
      <c r="L1066" s="2">
        <f t="shared" si="67"/>
        <v>1420800000</v>
      </c>
      <c r="M1066" s="15">
        <f t="shared" si="65"/>
        <v>0.2127476313522825</v>
      </c>
      <c r="N1066" t="s">
        <v>59</v>
      </c>
      <c r="O1066" t="s">
        <v>138</v>
      </c>
    </row>
    <row r="1067" spans="1:15" hidden="1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s="2">
        <f t="shared" si="66"/>
        <v>439100000</v>
      </c>
      <c r="K1067" s="2">
        <f t="shared" si="64"/>
        <v>1717900000</v>
      </c>
      <c r="L1067" s="2">
        <f t="shared" si="67"/>
        <v>1278800000</v>
      </c>
      <c r="M1067" s="15">
        <f t="shared" si="65"/>
        <v>0.19312445898395783</v>
      </c>
      <c r="N1067" t="s">
        <v>59</v>
      </c>
      <c r="O1067" t="s">
        <v>138</v>
      </c>
    </row>
    <row r="1068" spans="1:15" hidden="1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s="2">
        <f t="shared" si="66"/>
        <v>491000000</v>
      </c>
      <c r="K1068" s="2">
        <f t="shared" si="64"/>
        <v>810000000</v>
      </c>
      <c r="L1068" s="2">
        <f t="shared" si="67"/>
        <v>319000000</v>
      </c>
      <c r="M1068" s="15">
        <f t="shared" si="65"/>
        <v>0.11308426872172893</v>
      </c>
      <c r="N1068" t="s">
        <v>59</v>
      </c>
      <c r="O1068" t="s">
        <v>138</v>
      </c>
    </row>
    <row r="1069" spans="1:15" hidden="1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s="2">
        <f t="shared" si="66"/>
        <v>8197000000</v>
      </c>
      <c r="K1069" s="2">
        <f t="shared" si="64"/>
        <v>13295000000</v>
      </c>
      <c r="L1069" s="2">
        <f t="shared" si="67"/>
        <v>5098000000</v>
      </c>
      <c r="M1069" s="15">
        <f t="shared" si="65"/>
        <v>0.16165509526646646</v>
      </c>
      <c r="N1069" t="s">
        <v>83</v>
      </c>
      <c r="O1069" t="s">
        <v>341</v>
      </c>
    </row>
    <row r="1070" spans="1:15" hidden="1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s="2">
        <f t="shared" si="66"/>
        <v>9071000000</v>
      </c>
      <c r="K1070" s="2">
        <f t="shared" si="64"/>
        <v>12402000000</v>
      </c>
      <c r="L1070" s="2">
        <f t="shared" si="67"/>
        <v>3331000000</v>
      </c>
      <c r="M1070" s="15">
        <f t="shared" si="65"/>
        <v>0.12382188498402556</v>
      </c>
      <c r="N1070" t="s">
        <v>83</v>
      </c>
      <c r="O1070" t="s">
        <v>341</v>
      </c>
    </row>
    <row r="1071" spans="1:15" hidden="1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s="2">
        <f t="shared" si="66"/>
        <v>9776000000</v>
      </c>
      <c r="K1071" s="2">
        <f t="shared" si="64"/>
        <v>13542000000</v>
      </c>
      <c r="L1071" s="2">
        <f t="shared" si="67"/>
        <v>3766000000</v>
      </c>
      <c r="M1071" s="15">
        <f t="shared" si="65"/>
        <v>0.13844219307482339</v>
      </c>
      <c r="N1071" t="s">
        <v>83</v>
      </c>
      <c r="O1071" t="s">
        <v>341</v>
      </c>
    </row>
    <row r="1072" spans="1:15" hidden="1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s="2">
        <f t="shared" si="66"/>
        <v>11675000000</v>
      </c>
      <c r="K1072" s="2">
        <f t="shared" si="64"/>
        <v>16160000000</v>
      </c>
      <c r="L1072" s="2">
        <f t="shared" si="67"/>
        <v>4485000000</v>
      </c>
      <c r="M1072" s="15">
        <f t="shared" si="65"/>
        <v>0.22428557549513539</v>
      </c>
      <c r="N1072" t="s">
        <v>83</v>
      </c>
      <c r="O1072" t="s">
        <v>341</v>
      </c>
    </row>
    <row r="1073" spans="1:15" hidden="1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s="2">
        <f t="shared" si="66"/>
        <v>20944000000</v>
      </c>
      <c r="K1073" s="2">
        <f t="shared" si="64"/>
        <v>30821000000</v>
      </c>
      <c r="L1073" s="2">
        <f t="shared" si="67"/>
        <v>9877000000</v>
      </c>
      <c r="M1073" s="15">
        <f t="shared" si="65"/>
        <v>0.65206169208961851</v>
      </c>
      <c r="N1073" t="s">
        <v>25</v>
      </c>
      <c r="O1073" t="s">
        <v>26</v>
      </c>
    </row>
    <row r="1074" spans="1:15" hidden="1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s="2">
        <f t="shared" si="66"/>
        <v>19414000000</v>
      </c>
      <c r="K1074" s="2">
        <f t="shared" si="64"/>
        <v>27079000000</v>
      </c>
      <c r="L1074" s="2">
        <f t="shared" si="67"/>
        <v>7665000000</v>
      </c>
      <c r="M1074" s="15">
        <f t="shared" si="65"/>
        <v>0.6149705902391388</v>
      </c>
      <c r="N1074" t="s">
        <v>25</v>
      </c>
      <c r="O1074" t="s">
        <v>26</v>
      </c>
    </row>
    <row r="1075" spans="1:15" hidden="1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s="2">
        <f t="shared" si="66"/>
        <v>18786000000</v>
      </c>
      <c r="K1075" s="2">
        <f t="shared" si="64"/>
        <v>25469000000</v>
      </c>
      <c r="L1075" s="2">
        <f t="shared" si="67"/>
        <v>6683000000</v>
      </c>
      <c r="M1075" s="15">
        <f t="shared" si="65"/>
        <v>0.60300210715723179</v>
      </c>
      <c r="N1075" t="s">
        <v>25</v>
      </c>
      <c r="O1075" t="s">
        <v>26</v>
      </c>
    </row>
    <row r="1076" spans="1:15" hidden="1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s="2">
        <f t="shared" si="66"/>
        <v>17017000000</v>
      </c>
      <c r="K1076" s="2">
        <f t="shared" si="64"/>
        <v>24564000000</v>
      </c>
      <c r="L1076" s="2">
        <f t="shared" si="67"/>
        <v>7547000000</v>
      </c>
      <c r="M1076" s="15">
        <f t="shared" si="65"/>
        <v>0.62190490657754827</v>
      </c>
      <c r="N1076" t="s">
        <v>25</v>
      </c>
      <c r="O1076" t="s">
        <v>26</v>
      </c>
    </row>
    <row r="1077" spans="1:15" hidden="1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s="2">
        <f t="shared" si="66"/>
        <v>6025000000</v>
      </c>
      <c r="K1077" s="2">
        <f t="shared" si="64"/>
        <v>9887000000</v>
      </c>
      <c r="L1077" s="2">
        <f t="shared" si="67"/>
        <v>3862000000</v>
      </c>
      <c r="M1077" s="15">
        <f t="shared" si="65"/>
        <v>0.82625773023566773</v>
      </c>
      <c r="N1077" t="s">
        <v>83</v>
      </c>
      <c r="O1077" t="s">
        <v>84</v>
      </c>
    </row>
    <row r="1078" spans="1:15" hidden="1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s="2">
        <f t="shared" si="66"/>
        <v>5969000000</v>
      </c>
      <c r="K1078" s="2">
        <f t="shared" si="64"/>
        <v>9169000000</v>
      </c>
      <c r="L1078" s="2">
        <f t="shared" si="67"/>
        <v>3200000000</v>
      </c>
      <c r="M1078" s="15">
        <f t="shared" si="65"/>
        <v>0.80962472406181019</v>
      </c>
      <c r="N1078" t="s">
        <v>83</v>
      </c>
      <c r="O1078" t="s">
        <v>84</v>
      </c>
    </row>
    <row r="1079" spans="1:15" hidden="1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s="2">
        <f t="shared" si="66"/>
        <v>6488000000</v>
      </c>
      <c r="K1079" s="2">
        <f t="shared" si="64"/>
        <v>8600000000</v>
      </c>
      <c r="L1079" s="2">
        <f t="shared" si="67"/>
        <v>2112000000</v>
      </c>
      <c r="M1079" s="15">
        <f t="shared" si="65"/>
        <v>0.79291904849714179</v>
      </c>
      <c r="N1079" t="s">
        <v>83</v>
      </c>
      <c r="O1079" t="s">
        <v>84</v>
      </c>
    </row>
    <row r="1080" spans="1:15" hidden="1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s="2">
        <f t="shared" si="66"/>
        <v>4788000000</v>
      </c>
      <c r="K1080" s="2">
        <f t="shared" si="64"/>
        <v>3828000000</v>
      </c>
      <c r="L1080" s="2">
        <f t="shared" si="67"/>
        <v>-960000000</v>
      </c>
      <c r="M1080" s="15">
        <f t="shared" si="65"/>
        <v>0.69322709163346619</v>
      </c>
      <c r="N1080" t="s">
        <v>83</v>
      </c>
      <c r="O1080" t="s">
        <v>84</v>
      </c>
    </row>
    <row r="1081" spans="1:15" hidden="1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s="2">
        <f t="shared" si="66"/>
        <v>30700000000</v>
      </c>
      <c r="K1081" s="2">
        <f t="shared" si="64"/>
        <v>57464000000</v>
      </c>
      <c r="L1081" s="2">
        <f t="shared" si="67"/>
        <v>26764000000</v>
      </c>
      <c r="M1081" s="15">
        <f t="shared" si="65"/>
        <v>0.73814692545825888</v>
      </c>
      <c r="N1081" t="s">
        <v>22</v>
      </c>
      <c r="O1081" t="s">
        <v>400</v>
      </c>
    </row>
    <row r="1082" spans="1:15" hidden="1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s="2">
        <f t="shared" si="66"/>
        <v>31869000000</v>
      </c>
      <c r="K1082" s="2">
        <f t="shared" si="64"/>
        <v>59755000000</v>
      </c>
      <c r="L1082" s="2">
        <f t="shared" si="67"/>
        <v>27886000000</v>
      </c>
      <c r="M1082" s="15">
        <f t="shared" si="65"/>
        <v>0.68816003132449644</v>
      </c>
      <c r="N1082" t="s">
        <v>22</v>
      </c>
      <c r="O1082" t="s">
        <v>400</v>
      </c>
    </row>
    <row r="1083" spans="1:15" hidden="1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s="2">
        <f t="shared" si="66"/>
        <v>32370000000</v>
      </c>
      <c r="K1083" s="2">
        <f t="shared" si="64"/>
        <v>60542000000</v>
      </c>
      <c r="L1083" s="2">
        <f t="shared" si="67"/>
        <v>28172000000</v>
      </c>
      <c r="M1083" s="15">
        <f t="shared" si="65"/>
        <v>0.64695447745244705</v>
      </c>
      <c r="N1083" t="s">
        <v>22</v>
      </c>
      <c r="O1083" t="s">
        <v>400</v>
      </c>
    </row>
    <row r="1084" spans="1:15" hidden="1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s="2">
        <f t="shared" si="66"/>
        <v>31248000000</v>
      </c>
      <c r="K1084" s="2">
        <f t="shared" si="64"/>
        <v>52540000000</v>
      </c>
      <c r="L1084" s="2">
        <f t="shared" si="67"/>
        <v>21292000000</v>
      </c>
      <c r="M1084" s="15">
        <f t="shared" si="65"/>
        <v>0.61579934364744493</v>
      </c>
      <c r="N1084" t="s">
        <v>22</v>
      </c>
      <c r="O1084" t="s">
        <v>400</v>
      </c>
    </row>
    <row r="1085" spans="1:1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s="2">
        <f t="shared" si="66"/>
        <v>2713260000</v>
      </c>
      <c r="K1085" s="2">
        <f t="shared" si="64"/>
        <v>4492369000</v>
      </c>
      <c r="L1085" s="2">
        <f t="shared" si="67"/>
        <v>1779109000</v>
      </c>
      <c r="M1085" s="15">
        <f t="shared" si="65"/>
        <v>0.97470446120649912</v>
      </c>
      <c r="N1085" t="s">
        <v>47</v>
      </c>
      <c r="O1085" t="s">
        <v>105</v>
      </c>
    </row>
    <row r="1086" spans="1:1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s="2">
        <f t="shared" si="66"/>
        <v>2772866000</v>
      </c>
      <c r="K1086" s="2">
        <f t="shared" si="64"/>
        <v>4738847000</v>
      </c>
      <c r="L1086" s="2">
        <f t="shared" si="67"/>
        <v>1965981000</v>
      </c>
      <c r="M1086" s="15">
        <f t="shared" si="65"/>
        <v>0.98264565615747224</v>
      </c>
      <c r="N1086" t="s">
        <v>47</v>
      </c>
      <c r="O1086" t="s">
        <v>105</v>
      </c>
    </row>
    <row r="1087" spans="1:1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s="2">
        <f t="shared" si="66"/>
        <v>2813474000</v>
      </c>
      <c r="K1087" s="2">
        <f t="shared" si="64"/>
        <v>4673067000</v>
      </c>
      <c r="L1087" s="2">
        <f t="shared" si="67"/>
        <v>1859593000</v>
      </c>
      <c r="M1087" s="15">
        <f t="shared" si="65"/>
        <v>0.98668053165545855</v>
      </c>
      <c r="N1087" t="s">
        <v>47</v>
      </c>
      <c r="O1087" t="s">
        <v>105</v>
      </c>
    </row>
    <row r="1088" spans="1:1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s="2">
        <f t="shared" si="66"/>
        <v>2992932000</v>
      </c>
      <c r="K1088" s="2">
        <f t="shared" si="64"/>
        <v>4922067000</v>
      </c>
      <c r="L1088" s="2">
        <f t="shared" si="67"/>
        <v>1929135000</v>
      </c>
      <c r="M1088" s="15">
        <f t="shared" si="65"/>
        <v>0.98522502837837811</v>
      </c>
      <c r="N1088" t="s">
        <v>47</v>
      </c>
      <c r="O1088" t="s">
        <v>105</v>
      </c>
    </row>
    <row r="1089" spans="1:15" hidden="1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f t="shared" si="66"/>
        <v>833578000</v>
      </c>
      <c r="K1089" s="2">
        <f t="shared" si="64"/>
        <v>1281931000</v>
      </c>
      <c r="L1089" s="2">
        <f t="shared" si="67"/>
        <v>448353000</v>
      </c>
      <c r="M1089" s="15">
        <f t="shared" si="65"/>
        <v>0.53885922154611321</v>
      </c>
      <c r="N1089" t="s">
        <v>25</v>
      </c>
      <c r="O1089" t="s">
        <v>318</v>
      </c>
    </row>
    <row r="1090" spans="1:15" hidden="1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f t="shared" si="66"/>
        <v>881064000</v>
      </c>
      <c r="K1090" s="2">
        <f t="shared" ref="K1090:K1153" si="68">E1090-F1090</f>
        <v>1358750000</v>
      </c>
      <c r="L1090" s="2">
        <f t="shared" si="67"/>
        <v>477686000</v>
      </c>
      <c r="M1090" s="15">
        <f t="shared" ref="M1090:M1153" si="69">(E1090-F1090)/E1090</f>
        <v>0.54656447771364491</v>
      </c>
      <c r="N1090" t="s">
        <v>25</v>
      </c>
      <c r="O1090" t="s">
        <v>318</v>
      </c>
    </row>
    <row r="1091" spans="1:15" hidden="1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f t="shared" ref="J1091:J1154" si="70">SUM(G1091:I1091)</f>
        <v>850837000</v>
      </c>
      <c r="K1091" s="2">
        <f t="shared" si="68"/>
        <v>1351993000</v>
      </c>
      <c r="L1091" s="2">
        <f t="shared" ref="L1091:L1154" si="71">K1091-J1091</f>
        <v>501156000</v>
      </c>
      <c r="M1091" s="15">
        <f t="shared" si="69"/>
        <v>0.56440113264872904</v>
      </c>
      <c r="N1091" t="s">
        <v>25</v>
      </c>
      <c r="O1091" t="s">
        <v>318</v>
      </c>
    </row>
    <row r="1092" spans="1:15" hidden="1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f t="shared" si="70"/>
        <v>888642000</v>
      </c>
      <c r="K1092" s="2">
        <f t="shared" si="68"/>
        <v>1435587000</v>
      </c>
      <c r="L1092" s="2">
        <f t="shared" si="71"/>
        <v>546945000</v>
      </c>
      <c r="M1092" s="15">
        <f t="shared" si="69"/>
        <v>0.57234446071514999</v>
      </c>
      <c r="N1092" t="s">
        <v>25</v>
      </c>
      <c r="O1092" t="s">
        <v>318</v>
      </c>
    </row>
    <row r="1093" spans="1:15" hidden="1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s="2">
        <f t="shared" si="70"/>
        <v>1485000000</v>
      </c>
      <c r="K1093" s="2">
        <f t="shared" si="68"/>
        <v>1847000000</v>
      </c>
      <c r="L1093" s="2">
        <f t="shared" si="71"/>
        <v>362000000</v>
      </c>
      <c r="M1093" s="15">
        <f t="shared" si="69"/>
        <v>0.2035710349388295</v>
      </c>
      <c r="N1093" t="s">
        <v>22</v>
      </c>
      <c r="O1093" t="s">
        <v>34</v>
      </c>
    </row>
    <row r="1094" spans="1:15" hidden="1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s="2">
        <f t="shared" si="70"/>
        <v>2310000000</v>
      </c>
      <c r="K1094" s="2">
        <f t="shared" si="68"/>
        <v>5437000000</v>
      </c>
      <c r="L1094" s="2">
        <f t="shared" si="71"/>
        <v>3127000000</v>
      </c>
      <c r="M1094" s="15">
        <f t="shared" si="69"/>
        <v>0.33237559603863553</v>
      </c>
      <c r="N1094" t="s">
        <v>22</v>
      </c>
      <c r="O1094" t="s">
        <v>34</v>
      </c>
    </row>
    <row r="1095" spans="1:15" hidden="1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s="2">
        <f t="shared" si="70"/>
        <v>2214000000</v>
      </c>
      <c r="K1095" s="2">
        <f t="shared" si="68"/>
        <v>5215000000</v>
      </c>
      <c r="L1095" s="2">
        <f t="shared" si="71"/>
        <v>3001000000</v>
      </c>
      <c r="M1095" s="15">
        <f t="shared" si="69"/>
        <v>0.32207262845849804</v>
      </c>
      <c r="N1095" t="s">
        <v>22</v>
      </c>
      <c r="O1095" t="s">
        <v>34</v>
      </c>
    </row>
    <row r="1096" spans="1:15" hidden="1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s="2">
        <f t="shared" si="70"/>
        <v>2270000000</v>
      </c>
      <c r="K1096" s="2">
        <f t="shared" si="68"/>
        <v>2505000000</v>
      </c>
      <c r="L1096" s="2">
        <f t="shared" si="71"/>
        <v>235000000</v>
      </c>
      <c r="M1096" s="15">
        <f t="shared" si="69"/>
        <v>0.20203242196951368</v>
      </c>
      <c r="N1096" t="s">
        <v>22</v>
      </c>
      <c r="O1096" t="s">
        <v>34</v>
      </c>
    </row>
    <row r="1097" spans="1:15" hidden="1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s="2">
        <f t="shared" si="70"/>
        <v>1576600000</v>
      </c>
      <c r="K1097" s="2">
        <f t="shared" si="68"/>
        <v>3529427000</v>
      </c>
      <c r="L1097" s="2">
        <f t="shared" si="71"/>
        <v>1952827000</v>
      </c>
      <c r="M1097" s="15">
        <f t="shared" si="69"/>
        <v>0.76584110925683346</v>
      </c>
      <c r="N1097" t="s">
        <v>83</v>
      </c>
      <c r="O1097" t="s">
        <v>144</v>
      </c>
    </row>
    <row r="1098" spans="1:15" hidden="1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s="2">
        <f t="shared" si="70"/>
        <v>2068888000</v>
      </c>
      <c r="K1098" s="2">
        <f t="shared" si="68"/>
        <v>4059874000</v>
      </c>
      <c r="L1098" s="2">
        <f t="shared" si="71"/>
        <v>1990986000</v>
      </c>
      <c r="M1098" s="15">
        <f t="shared" si="69"/>
        <v>0.76418482101144314</v>
      </c>
      <c r="N1098" t="s">
        <v>83</v>
      </c>
      <c r="O1098" t="s">
        <v>144</v>
      </c>
    </row>
    <row r="1099" spans="1:15" hidden="1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s="2">
        <f t="shared" si="70"/>
        <v>2428244000</v>
      </c>
      <c r="K1099" s="2">
        <f t="shared" si="68"/>
        <v>4199045000</v>
      </c>
      <c r="L1099" s="2">
        <f t="shared" si="71"/>
        <v>1770801000</v>
      </c>
      <c r="M1099" s="15">
        <f t="shared" si="69"/>
        <v>0.79393045818504415</v>
      </c>
      <c r="N1099" t="s">
        <v>83</v>
      </c>
      <c r="O1099" t="s">
        <v>144</v>
      </c>
    </row>
    <row r="1100" spans="1:15" hidden="1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s="2">
        <f t="shared" si="70"/>
        <v>2040946000</v>
      </c>
      <c r="K1100" s="2">
        <f t="shared" si="68"/>
        <v>1954810000</v>
      </c>
      <c r="L1100" s="2">
        <f t="shared" si="71"/>
        <v>-86136000</v>
      </c>
      <c r="M1100" s="15">
        <f t="shared" si="69"/>
        <v>0.70137374978292977</v>
      </c>
      <c r="N1100" t="s">
        <v>83</v>
      </c>
      <c r="O1100" t="s">
        <v>144</v>
      </c>
    </row>
    <row r="1101" spans="1:15" hidden="1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s="2">
        <f t="shared" si="70"/>
        <v>2127500000</v>
      </c>
      <c r="K1101" s="2">
        <f t="shared" si="68"/>
        <v>3528000000</v>
      </c>
      <c r="L1101" s="2">
        <f t="shared" si="71"/>
        <v>1400500000</v>
      </c>
      <c r="M1101" s="15">
        <f t="shared" si="69"/>
        <v>0.45701849836779107</v>
      </c>
      <c r="N1101" t="s">
        <v>25</v>
      </c>
      <c r="O1101" t="s">
        <v>26</v>
      </c>
    </row>
    <row r="1102" spans="1:15" hidden="1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s="2">
        <f t="shared" si="70"/>
        <v>2852600000</v>
      </c>
      <c r="K1102" s="2">
        <f t="shared" si="68"/>
        <v>4216100000</v>
      </c>
      <c r="L1102" s="2">
        <f t="shared" si="71"/>
        <v>1363500000</v>
      </c>
      <c r="M1102" s="15">
        <f t="shared" si="69"/>
        <v>0.44712757044531409</v>
      </c>
      <c r="N1102" t="s">
        <v>25</v>
      </c>
      <c r="O1102" t="s">
        <v>26</v>
      </c>
    </row>
    <row r="1103" spans="1:15" hidden="1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s="2">
        <f t="shared" si="70"/>
        <v>2014000000</v>
      </c>
      <c r="K1103" s="2">
        <f t="shared" si="68"/>
        <v>4171000000</v>
      </c>
      <c r="L1103" s="2">
        <f t="shared" si="71"/>
        <v>2157000000</v>
      </c>
      <c r="M1103" s="15">
        <f t="shared" si="69"/>
        <v>0.83170488534396814</v>
      </c>
      <c r="N1103" t="s">
        <v>83</v>
      </c>
      <c r="O1103" t="s">
        <v>84</v>
      </c>
    </row>
    <row r="1104" spans="1:15" hidden="1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s="2">
        <f t="shared" si="70"/>
        <v>2254000000</v>
      </c>
      <c r="K1104" s="2">
        <f t="shared" si="68"/>
        <v>4170000000</v>
      </c>
      <c r="L1104" s="2">
        <f t="shared" si="71"/>
        <v>1916000000</v>
      </c>
      <c r="M1104" s="15">
        <f t="shared" si="69"/>
        <v>0.81524926686217014</v>
      </c>
      <c r="N1104" t="s">
        <v>83</v>
      </c>
      <c r="O1104" t="s">
        <v>84</v>
      </c>
    </row>
    <row r="1105" spans="1:15" hidden="1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s="2">
        <f t="shared" si="70"/>
        <v>2876000000</v>
      </c>
      <c r="K1105" s="2">
        <f t="shared" si="68"/>
        <v>2204000000</v>
      </c>
      <c r="L1105" s="2">
        <f t="shared" si="71"/>
        <v>-672000000</v>
      </c>
      <c r="M1105" s="15">
        <f t="shared" si="69"/>
        <v>0.69242852654728249</v>
      </c>
      <c r="N1105" t="s">
        <v>83</v>
      </c>
      <c r="O1105" t="s">
        <v>84</v>
      </c>
    </row>
    <row r="1106" spans="1:15" hidden="1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s="2">
        <f t="shared" si="70"/>
        <v>2687000000</v>
      </c>
      <c r="K1106" s="2">
        <f t="shared" si="68"/>
        <v>2408000000</v>
      </c>
      <c r="L1106" s="2">
        <f t="shared" si="71"/>
        <v>-279000000</v>
      </c>
      <c r="M1106" s="15">
        <f t="shared" si="69"/>
        <v>0.68977370380979663</v>
      </c>
      <c r="N1106" t="s">
        <v>83</v>
      </c>
      <c r="O1106" t="s">
        <v>84</v>
      </c>
    </row>
    <row r="1107" spans="1:15" hidden="1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s="2">
        <f t="shared" si="70"/>
        <v>936000000</v>
      </c>
      <c r="K1107" s="2">
        <f t="shared" si="68"/>
        <v>1577000000</v>
      </c>
      <c r="L1107" s="2">
        <f t="shared" si="71"/>
        <v>641000000</v>
      </c>
      <c r="M1107" s="15">
        <f t="shared" si="69"/>
        <v>0.52166721799536886</v>
      </c>
      <c r="N1107" t="s">
        <v>47</v>
      </c>
      <c r="O1107" t="s">
        <v>379</v>
      </c>
    </row>
    <row r="1108" spans="1:15" hidden="1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s="2">
        <f t="shared" si="70"/>
        <v>1176000000</v>
      </c>
      <c r="K1108" s="2">
        <f t="shared" si="68"/>
        <v>1784000000</v>
      </c>
      <c r="L1108" s="2">
        <f t="shared" si="71"/>
        <v>608000000</v>
      </c>
      <c r="M1108" s="15">
        <f t="shared" si="69"/>
        <v>0.5754838709677419</v>
      </c>
      <c r="N1108" t="s">
        <v>47</v>
      </c>
      <c r="O1108" t="s">
        <v>379</v>
      </c>
    </row>
    <row r="1109" spans="1:15" hidden="1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s="2">
        <f t="shared" si="70"/>
        <v>1232000000</v>
      </c>
      <c r="K1109" s="2">
        <f t="shared" si="68"/>
        <v>1950000000</v>
      </c>
      <c r="L1109" s="2">
        <f t="shared" si="71"/>
        <v>718000000</v>
      </c>
      <c r="M1109" s="15">
        <f t="shared" si="69"/>
        <v>0.5764114691102572</v>
      </c>
      <c r="N1109" t="s">
        <v>47</v>
      </c>
      <c r="O1109" t="s">
        <v>379</v>
      </c>
    </row>
    <row r="1110" spans="1:15" hidden="1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s="2">
        <f t="shared" si="70"/>
        <v>1188000000</v>
      </c>
      <c r="K1110" s="2">
        <f t="shared" si="68"/>
        <v>1979000000</v>
      </c>
      <c r="L1110" s="2">
        <f t="shared" si="71"/>
        <v>791000000</v>
      </c>
      <c r="M1110" s="15">
        <f t="shared" si="69"/>
        <v>0.6011543134872418</v>
      </c>
      <c r="N1110" t="s">
        <v>47</v>
      </c>
      <c r="O1110" t="s">
        <v>379</v>
      </c>
    </row>
    <row r="1111" spans="1:15" hidden="1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s="2">
        <f t="shared" si="70"/>
        <v>2704000000</v>
      </c>
      <c r="K1111" s="2">
        <f t="shared" si="68"/>
        <v>5980000000</v>
      </c>
      <c r="L1111" s="2">
        <f t="shared" si="71"/>
        <v>3276000000</v>
      </c>
      <c r="M1111" s="15">
        <f t="shared" si="69"/>
        <v>0.41947250280583614</v>
      </c>
      <c r="N1111" t="s">
        <v>42</v>
      </c>
      <c r="O1111" t="s">
        <v>43</v>
      </c>
    </row>
    <row r="1112" spans="1:15" hidden="1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s="2">
        <f t="shared" si="70"/>
        <v>3443000000</v>
      </c>
      <c r="K1112" s="2">
        <f t="shared" si="68"/>
        <v>6984000000</v>
      </c>
      <c r="L1112" s="2">
        <f t="shared" si="71"/>
        <v>3541000000</v>
      </c>
      <c r="M1112" s="15">
        <f t="shared" si="69"/>
        <v>0.46141649048625794</v>
      </c>
      <c r="N1112" t="s">
        <v>42</v>
      </c>
      <c r="O1112" t="s">
        <v>43</v>
      </c>
    </row>
    <row r="1113" spans="1:15" hidden="1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s="2">
        <f t="shared" si="70"/>
        <v>3875000000</v>
      </c>
      <c r="K1113" s="2">
        <f t="shared" si="68"/>
        <v>8270000000</v>
      </c>
      <c r="L1113" s="2">
        <f t="shared" si="71"/>
        <v>4395000000</v>
      </c>
      <c r="M1113" s="15">
        <f t="shared" si="69"/>
        <v>0.48587039539392513</v>
      </c>
      <c r="N1113" t="s">
        <v>42</v>
      </c>
      <c r="O1113" t="s">
        <v>43</v>
      </c>
    </row>
    <row r="1114" spans="1:15" hidden="1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s="2">
        <f t="shared" si="70"/>
        <v>4230000000</v>
      </c>
      <c r="K1114" s="2">
        <f t="shared" si="68"/>
        <v>8890000000</v>
      </c>
      <c r="L1114" s="2">
        <f t="shared" si="71"/>
        <v>4660000000</v>
      </c>
      <c r="M1114" s="15">
        <f t="shared" si="69"/>
        <v>0.50840672538030429</v>
      </c>
      <c r="N1114" t="s">
        <v>42</v>
      </c>
      <c r="O1114" t="s">
        <v>43</v>
      </c>
    </row>
    <row r="1115" spans="1:15" hidden="1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f t="shared" si="70"/>
        <v>2493000000</v>
      </c>
      <c r="K1115" s="2">
        <f t="shared" si="68"/>
        <v>5630000000</v>
      </c>
      <c r="L1115" s="2">
        <f t="shared" si="71"/>
        <v>3137000000</v>
      </c>
      <c r="M1115" s="15">
        <f t="shared" si="69"/>
        <v>0.56503412284223209</v>
      </c>
      <c r="N1115" t="s">
        <v>59</v>
      </c>
      <c r="O1115" t="s">
        <v>410</v>
      </c>
    </row>
    <row r="1116" spans="1:15" hidden="1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f t="shared" si="70"/>
        <v>2415000000</v>
      </c>
      <c r="K1116" s="2">
        <f t="shared" si="68"/>
        <v>3115000000</v>
      </c>
      <c r="L1116" s="2">
        <f t="shared" si="71"/>
        <v>700000000</v>
      </c>
      <c r="M1116" s="15">
        <f t="shared" si="69"/>
        <v>0.37021630615640599</v>
      </c>
      <c r="N1116" t="s">
        <v>59</v>
      </c>
      <c r="O1116" t="s">
        <v>410</v>
      </c>
    </row>
    <row r="1117" spans="1:15" hidden="1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f t="shared" si="70"/>
        <v>2099000000</v>
      </c>
      <c r="K1117" s="2">
        <f t="shared" si="68"/>
        <v>2835000000</v>
      </c>
      <c r="L1117" s="2">
        <f t="shared" si="71"/>
        <v>736000000</v>
      </c>
      <c r="M1117" s="15">
        <f t="shared" si="69"/>
        <v>0.38878222709818977</v>
      </c>
      <c r="N1117" t="s">
        <v>59</v>
      </c>
      <c r="O1117" t="s">
        <v>410</v>
      </c>
    </row>
    <row r="1118" spans="1:15" hidden="1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f t="shared" si="70"/>
        <v>2198000000</v>
      </c>
      <c r="K1118" s="2">
        <f t="shared" si="68"/>
        <v>3417000000</v>
      </c>
      <c r="L1118" s="2">
        <f t="shared" si="71"/>
        <v>1219000000</v>
      </c>
      <c r="M1118" s="15">
        <f t="shared" si="69"/>
        <v>0.44210117738387888</v>
      </c>
      <c r="N1118" t="s">
        <v>59</v>
      </c>
      <c r="O1118" t="s">
        <v>410</v>
      </c>
    </row>
    <row r="1119" spans="1:15" hidden="1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s="2">
        <f t="shared" si="70"/>
        <v>1029012000</v>
      </c>
      <c r="K1119" s="2">
        <f t="shared" si="68"/>
        <v>1257359000</v>
      </c>
      <c r="L1119" s="2">
        <f t="shared" si="71"/>
        <v>228347000</v>
      </c>
      <c r="M1119" s="15">
        <f t="shared" si="69"/>
        <v>0.28742511821754957</v>
      </c>
      <c r="N1119" t="s">
        <v>22</v>
      </c>
      <c r="O1119" t="s">
        <v>57</v>
      </c>
    </row>
    <row r="1120" spans="1:15" hidden="1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s="2">
        <f t="shared" si="70"/>
        <v>1349248000</v>
      </c>
      <c r="K1120" s="2">
        <f t="shared" si="68"/>
        <v>1751896000</v>
      </c>
      <c r="L1120" s="2">
        <f t="shared" si="71"/>
        <v>402648000</v>
      </c>
      <c r="M1120" s="15">
        <f t="shared" si="69"/>
        <v>0.31825712633087333</v>
      </c>
      <c r="N1120" t="s">
        <v>22</v>
      </c>
      <c r="O1120" t="s">
        <v>57</v>
      </c>
    </row>
    <row r="1121" spans="1:15" hidden="1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s="2">
        <f t="shared" si="70"/>
        <v>1882209000</v>
      </c>
      <c r="K1121" s="2">
        <f t="shared" si="68"/>
        <v>2188035000</v>
      </c>
      <c r="L1121" s="2">
        <f t="shared" si="71"/>
        <v>305826000</v>
      </c>
      <c r="M1121" s="15">
        <f t="shared" si="69"/>
        <v>0.32274230398033132</v>
      </c>
      <c r="N1121" t="s">
        <v>22</v>
      </c>
      <c r="O1121" t="s">
        <v>57</v>
      </c>
    </row>
    <row r="1122" spans="1:15" hidden="1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s="2">
        <f t="shared" si="70"/>
        <v>2420975000</v>
      </c>
      <c r="K1122" s="2">
        <f t="shared" si="68"/>
        <v>2800768000</v>
      </c>
      <c r="L1122" s="2">
        <f t="shared" si="71"/>
        <v>379793000</v>
      </c>
      <c r="M1122" s="15">
        <f t="shared" si="69"/>
        <v>0.31716373923651764</v>
      </c>
      <c r="N1122" t="s">
        <v>22</v>
      </c>
      <c r="O1122" t="s">
        <v>57</v>
      </c>
    </row>
    <row r="1123" spans="1:15" hidden="1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s="2">
        <f t="shared" si="70"/>
        <v>1015000000</v>
      </c>
      <c r="K1123" s="2">
        <f t="shared" si="68"/>
        <v>1149000000</v>
      </c>
      <c r="L1123" s="2">
        <f t="shared" si="71"/>
        <v>134000000</v>
      </c>
      <c r="M1123" s="15">
        <f t="shared" si="69"/>
        <v>0.73559539052496803</v>
      </c>
      <c r="N1123" t="s">
        <v>83</v>
      </c>
      <c r="O1123" t="s">
        <v>84</v>
      </c>
    </row>
    <row r="1124" spans="1:15" hidden="1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s="2">
        <f t="shared" si="70"/>
        <v>996000000</v>
      </c>
      <c r="K1124" s="2">
        <f t="shared" si="68"/>
        <v>1446000000</v>
      </c>
      <c r="L1124" s="2">
        <f t="shared" si="71"/>
        <v>450000000</v>
      </c>
      <c r="M1124" s="15">
        <f t="shared" si="69"/>
        <v>0.77867528271405495</v>
      </c>
      <c r="N1124" t="s">
        <v>83</v>
      </c>
      <c r="O1124" t="s">
        <v>84</v>
      </c>
    </row>
    <row r="1125" spans="1:15" hidden="1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s="2">
        <f t="shared" si="70"/>
        <v>1228000000</v>
      </c>
      <c r="K1125" s="2">
        <f t="shared" si="68"/>
        <v>1803000000</v>
      </c>
      <c r="L1125" s="2">
        <f t="shared" si="71"/>
        <v>575000000</v>
      </c>
      <c r="M1125" s="15">
        <f t="shared" si="69"/>
        <v>0.78802447552447552</v>
      </c>
      <c r="N1125" t="s">
        <v>83</v>
      </c>
      <c r="O1125" t="s">
        <v>84</v>
      </c>
    </row>
    <row r="1126" spans="1:15" hidden="1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s="2">
        <f t="shared" si="70"/>
        <v>6121000000</v>
      </c>
      <c r="K1126" s="2">
        <f t="shared" si="68"/>
        <v>1060000000</v>
      </c>
      <c r="L1126" s="2">
        <f t="shared" si="71"/>
        <v>-5061000000</v>
      </c>
      <c r="M1126" s="15">
        <f t="shared" si="69"/>
        <v>0.680796403339756</v>
      </c>
      <c r="N1126" t="s">
        <v>83</v>
      </c>
      <c r="O1126" t="s">
        <v>84</v>
      </c>
    </row>
    <row r="1127" spans="1:15" hidden="1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s="2">
        <f t="shared" si="70"/>
        <v>7796000000</v>
      </c>
      <c r="K1127" s="2">
        <f t="shared" si="68"/>
        <v>11034000000</v>
      </c>
      <c r="L1127" s="2">
        <f t="shared" si="71"/>
        <v>3238000000</v>
      </c>
      <c r="M1127" s="15">
        <f t="shared" si="69"/>
        <v>0.43590250069134434</v>
      </c>
      <c r="N1127" t="s">
        <v>19</v>
      </c>
      <c r="O1127" t="s">
        <v>289</v>
      </c>
    </row>
    <row r="1128" spans="1:15" hidden="1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s="2">
        <f t="shared" si="70"/>
        <v>8766000000</v>
      </c>
      <c r="K1128" s="2">
        <f t="shared" si="68"/>
        <v>12446000000</v>
      </c>
      <c r="L1128" s="2">
        <f t="shared" si="71"/>
        <v>3680000000</v>
      </c>
      <c r="M1128" s="15">
        <f t="shared" si="69"/>
        <v>0.44771394654483976</v>
      </c>
      <c r="N1128" t="s">
        <v>19</v>
      </c>
      <c r="O1128" t="s">
        <v>289</v>
      </c>
    </row>
    <row r="1129" spans="1:15" hidden="1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s="2">
        <f t="shared" si="70"/>
        <v>9892000000</v>
      </c>
      <c r="K1129" s="2">
        <f t="shared" si="68"/>
        <v>14067000000</v>
      </c>
      <c r="L1129" s="2">
        <f t="shared" si="71"/>
        <v>4175000000</v>
      </c>
      <c r="M1129" s="15">
        <f t="shared" si="69"/>
        <v>0.4596908597758243</v>
      </c>
      <c r="N1129" t="s">
        <v>19</v>
      </c>
      <c r="O1129" t="s">
        <v>289</v>
      </c>
    </row>
    <row r="1130" spans="1:15" hidden="1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s="2">
        <f t="shared" si="70"/>
        <v>10469000000</v>
      </c>
      <c r="K1130" s="2">
        <f t="shared" si="68"/>
        <v>14971000000</v>
      </c>
      <c r="L1130" s="2">
        <f t="shared" si="71"/>
        <v>4502000000</v>
      </c>
      <c r="M1130" s="15">
        <f t="shared" si="69"/>
        <v>0.46241042747714356</v>
      </c>
      <c r="N1130" t="s">
        <v>19</v>
      </c>
      <c r="O1130" t="s">
        <v>289</v>
      </c>
    </row>
    <row r="1131" spans="1:15" hidden="1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s="2">
        <f t="shared" si="70"/>
        <v>2325000000</v>
      </c>
      <c r="K1131" s="2">
        <f t="shared" si="68"/>
        <v>3305000000</v>
      </c>
      <c r="L1131" s="2">
        <f t="shared" si="71"/>
        <v>980000000</v>
      </c>
      <c r="M1131" s="15">
        <f t="shared" si="69"/>
        <v>0.57951955111344911</v>
      </c>
      <c r="N1131" t="s">
        <v>13</v>
      </c>
      <c r="O1131" t="s">
        <v>211</v>
      </c>
    </row>
    <row r="1132" spans="1:15" hidden="1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s="2">
        <f t="shared" si="70"/>
        <v>2490000000</v>
      </c>
      <c r="K1132" s="2">
        <f t="shared" si="68"/>
        <v>3668000000</v>
      </c>
      <c r="L1132" s="2">
        <f t="shared" si="71"/>
        <v>1178000000</v>
      </c>
      <c r="M1132" s="15">
        <f t="shared" si="69"/>
        <v>0.58333333333333337</v>
      </c>
      <c r="N1132" t="s">
        <v>13</v>
      </c>
      <c r="O1132" t="s">
        <v>211</v>
      </c>
    </row>
    <row r="1133" spans="1:15" hidden="1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s="2">
        <f t="shared" si="70"/>
        <v>2489000000</v>
      </c>
      <c r="K1133" s="2">
        <f t="shared" si="68"/>
        <v>3633000000</v>
      </c>
      <c r="L1133" s="2">
        <f t="shared" si="71"/>
        <v>1144000000</v>
      </c>
      <c r="M1133" s="15">
        <f t="shared" si="69"/>
        <v>0.58862605314322747</v>
      </c>
      <c r="N1133" t="s">
        <v>13</v>
      </c>
      <c r="O1133" t="s">
        <v>211</v>
      </c>
    </row>
    <row r="1134" spans="1:15" hidden="1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s="2">
        <f t="shared" si="70"/>
        <v>2454000000</v>
      </c>
      <c r="K1134" s="2">
        <f t="shared" si="68"/>
        <v>3702000000</v>
      </c>
      <c r="L1134" s="2">
        <f t="shared" si="71"/>
        <v>1248000000</v>
      </c>
      <c r="M1134" s="15">
        <f t="shared" si="69"/>
        <v>0.58678078934854971</v>
      </c>
      <c r="N1134" t="s">
        <v>13</v>
      </c>
      <c r="O1134" t="s">
        <v>211</v>
      </c>
    </row>
    <row r="1135" spans="1:15" hidden="1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s="2">
        <f t="shared" si="70"/>
        <v>1654000000</v>
      </c>
      <c r="K1135" s="2">
        <f t="shared" si="68"/>
        <v>5043000000</v>
      </c>
      <c r="L1135" s="2">
        <f t="shared" si="71"/>
        <v>3389000000</v>
      </c>
      <c r="M1135" s="15">
        <f t="shared" si="69"/>
        <v>0.29329998836803534</v>
      </c>
      <c r="N1135" t="s">
        <v>83</v>
      </c>
      <c r="O1135" t="s">
        <v>114</v>
      </c>
    </row>
    <row r="1136" spans="1:15" hidden="1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s="2">
        <f t="shared" si="70"/>
        <v>1905000000</v>
      </c>
      <c r="K1136" s="2">
        <f t="shared" si="68"/>
        <v>5104000000</v>
      </c>
      <c r="L1136" s="2">
        <f t="shared" si="71"/>
        <v>3199000000</v>
      </c>
      <c r="M1136" s="15">
        <f t="shared" si="69"/>
        <v>0.26554289579106188</v>
      </c>
      <c r="N1136" t="s">
        <v>83</v>
      </c>
      <c r="O1136" t="s">
        <v>114</v>
      </c>
    </row>
    <row r="1137" spans="1:15" hidden="1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s="2">
        <f t="shared" si="70"/>
        <v>2092000000</v>
      </c>
      <c r="K1137" s="2">
        <f t="shared" si="68"/>
        <v>5809000000</v>
      </c>
      <c r="L1137" s="2">
        <f t="shared" si="71"/>
        <v>3717000000</v>
      </c>
      <c r="M1137" s="15">
        <f t="shared" si="69"/>
        <v>0.27094216417910449</v>
      </c>
      <c r="N1137" t="s">
        <v>83</v>
      </c>
      <c r="O1137" t="s">
        <v>114</v>
      </c>
    </row>
    <row r="1138" spans="1:15" hidden="1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s="2">
        <f t="shared" si="70"/>
        <v>1764000000</v>
      </c>
      <c r="K1138" s="2">
        <f t="shared" si="68"/>
        <v>3063000000</v>
      </c>
      <c r="L1138" s="2">
        <f t="shared" si="71"/>
        <v>1299000000</v>
      </c>
      <c r="M1138" s="15">
        <f t="shared" si="69"/>
        <v>0.20756251270583451</v>
      </c>
      <c r="N1138" t="s">
        <v>83</v>
      </c>
      <c r="O1138" t="s">
        <v>114</v>
      </c>
    </row>
    <row r="1139" spans="1:15" hidden="1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s="2">
        <f t="shared" si="70"/>
        <v>3918000000</v>
      </c>
      <c r="K1139" s="2">
        <f t="shared" si="68"/>
        <v>7175000000</v>
      </c>
      <c r="L1139" s="2">
        <f t="shared" si="71"/>
        <v>3257000000</v>
      </c>
      <c r="M1139" s="15">
        <f t="shared" si="69"/>
        <v>0.63806136060471319</v>
      </c>
      <c r="N1139" t="s">
        <v>13</v>
      </c>
      <c r="O1139" t="s">
        <v>178</v>
      </c>
    </row>
    <row r="1140" spans="1:15" hidden="1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s="2">
        <f t="shared" si="70"/>
        <v>3848000000</v>
      </c>
      <c r="K1140" s="2">
        <f t="shared" si="68"/>
        <v>7423000000</v>
      </c>
      <c r="L1140" s="2">
        <f t="shared" si="71"/>
        <v>3575000000</v>
      </c>
      <c r="M1140" s="15">
        <f t="shared" si="69"/>
        <v>0.63859256710254642</v>
      </c>
      <c r="N1140" t="s">
        <v>13</v>
      </c>
      <c r="O1140" t="s">
        <v>178</v>
      </c>
    </row>
    <row r="1141" spans="1:15" hidden="1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s="2">
        <f t="shared" si="70"/>
        <v>3965000000</v>
      </c>
      <c r="K1141" s="2">
        <f t="shared" si="68"/>
        <v>6849000000</v>
      </c>
      <c r="L1141" s="2">
        <f t="shared" si="71"/>
        <v>2884000000</v>
      </c>
      <c r="M1141" s="15">
        <f t="shared" si="69"/>
        <v>0.65160308248501575</v>
      </c>
      <c r="N1141" t="s">
        <v>13</v>
      </c>
      <c r="O1141" t="s">
        <v>178</v>
      </c>
    </row>
    <row r="1142" spans="1:15" hidden="1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s="2">
        <f t="shared" si="70"/>
        <v>3769000000</v>
      </c>
      <c r="K1142" s="2">
        <f t="shared" si="68"/>
        <v>6843000000</v>
      </c>
      <c r="L1142" s="2">
        <f t="shared" si="71"/>
        <v>3074000000</v>
      </c>
      <c r="M1142" s="15">
        <f t="shared" si="69"/>
        <v>0.69205097087378642</v>
      </c>
      <c r="N1142" t="s">
        <v>13</v>
      </c>
      <c r="O1142" t="s">
        <v>178</v>
      </c>
    </row>
    <row r="1143" spans="1:15" hidden="1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s="2">
        <f t="shared" si="70"/>
        <v>3151600000</v>
      </c>
      <c r="K1143" s="2">
        <f t="shared" si="68"/>
        <v>3761100000</v>
      </c>
      <c r="L1143" s="2">
        <f t="shared" si="71"/>
        <v>609500000</v>
      </c>
      <c r="M1143" s="15">
        <f t="shared" si="69"/>
        <v>0.59394542353610003</v>
      </c>
      <c r="N1143" t="s">
        <v>22</v>
      </c>
      <c r="O1143" t="s">
        <v>57</v>
      </c>
    </row>
    <row r="1144" spans="1:15" hidden="1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s="2">
        <f t="shared" si="70"/>
        <v>3097000000</v>
      </c>
      <c r="K1144" s="2">
        <f t="shared" si="68"/>
        <v>3919000000</v>
      </c>
      <c r="L1144" s="2">
        <f t="shared" si="71"/>
        <v>822000000</v>
      </c>
      <c r="M1144" s="15">
        <f t="shared" si="69"/>
        <v>0.61960474308300395</v>
      </c>
      <c r="N1144" t="s">
        <v>22</v>
      </c>
      <c r="O1144" t="s">
        <v>57</v>
      </c>
    </row>
    <row r="1145" spans="1:15" hidden="1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s="2">
        <f t="shared" si="70"/>
        <v>3117000000</v>
      </c>
      <c r="K1145" s="2">
        <f t="shared" si="68"/>
        <v>3833000000</v>
      </c>
      <c r="L1145" s="2">
        <f t="shared" si="71"/>
        <v>716000000</v>
      </c>
      <c r="M1145" s="15">
        <f t="shared" si="69"/>
        <v>0.62600032663726934</v>
      </c>
      <c r="N1145" t="s">
        <v>22</v>
      </c>
      <c r="O1145" t="s">
        <v>57</v>
      </c>
    </row>
    <row r="1146" spans="1:15" hidden="1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s="2">
        <f t="shared" si="70"/>
        <v>2960000000</v>
      </c>
      <c r="K1146" s="2">
        <f t="shared" si="68"/>
        <v>3373000000</v>
      </c>
      <c r="L1146" s="2">
        <f t="shared" si="71"/>
        <v>413000000</v>
      </c>
      <c r="M1146" s="15">
        <f t="shared" si="69"/>
        <v>0.60818608005769925</v>
      </c>
      <c r="N1146" t="s">
        <v>22</v>
      </c>
      <c r="O1146" t="s">
        <v>57</v>
      </c>
    </row>
    <row r="1147" spans="1:15" hidden="1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s="2">
        <f t="shared" si="70"/>
        <v>454900000</v>
      </c>
      <c r="K1147" s="2">
        <f t="shared" si="68"/>
        <v>1513538000</v>
      </c>
      <c r="L1147" s="2">
        <f t="shared" si="71"/>
        <v>1058638000</v>
      </c>
      <c r="M1147" s="15">
        <f t="shared" si="69"/>
        <v>7.7899878188957453E-2</v>
      </c>
      <c r="N1147" t="s">
        <v>59</v>
      </c>
      <c r="O1147" t="s">
        <v>419</v>
      </c>
    </row>
    <row r="1148" spans="1:15" hidden="1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s="2">
        <f t="shared" si="70"/>
        <v>467904000</v>
      </c>
      <c r="K1148" s="2">
        <f t="shared" si="68"/>
        <v>1410625000</v>
      </c>
      <c r="L1148" s="2">
        <f t="shared" si="71"/>
        <v>942721000</v>
      </c>
      <c r="M1148" s="15">
        <f t="shared" si="69"/>
        <v>7.4040604352939313E-2</v>
      </c>
      <c r="N1148" t="s">
        <v>59</v>
      </c>
      <c r="O1148" t="s">
        <v>419</v>
      </c>
    </row>
    <row r="1149" spans="1:15" hidden="1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s="2">
        <f t="shared" si="70"/>
        <v>520805000</v>
      </c>
      <c r="K1149" s="2">
        <f t="shared" si="68"/>
        <v>1906526000</v>
      </c>
      <c r="L1149" s="2">
        <f t="shared" si="71"/>
        <v>1385721000</v>
      </c>
      <c r="M1149" s="15">
        <f t="shared" si="69"/>
        <v>9.0334672485722786E-2</v>
      </c>
      <c r="N1149" t="s">
        <v>59</v>
      </c>
      <c r="O1149" t="s">
        <v>419</v>
      </c>
    </row>
    <row r="1150" spans="1:15" hidden="1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s="2">
        <f t="shared" si="70"/>
        <v>458989000</v>
      </c>
      <c r="K1150" s="2">
        <f t="shared" si="68"/>
        <v>1581262000</v>
      </c>
      <c r="L1150" s="2">
        <f t="shared" si="71"/>
        <v>1122273000</v>
      </c>
      <c r="M1150" s="15">
        <f t="shared" si="69"/>
        <v>9.6188055970348088E-2</v>
      </c>
      <c r="N1150" t="s">
        <v>59</v>
      </c>
      <c r="O1150" t="s">
        <v>419</v>
      </c>
    </row>
    <row r="1151" spans="1:15" hidden="1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s="2">
        <f t="shared" si="70"/>
        <v>1578104000</v>
      </c>
      <c r="K1151" s="2">
        <f t="shared" si="68"/>
        <v>2226343000</v>
      </c>
      <c r="L1151" s="2">
        <f t="shared" si="71"/>
        <v>648239000</v>
      </c>
      <c r="M1151" s="15">
        <f t="shared" si="69"/>
        <v>0.52015427464260089</v>
      </c>
      <c r="N1151" t="s">
        <v>22</v>
      </c>
      <c r="O1151" t="s">
        <v>34</v>
      </c>
    </row>
    <row r="1152" spans="1:15" hidden="1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s="2">
        <f t="shared" si="70"/>
        <v>1772000000</v>
      </c>
      <c r="K1152" s="2">
        <f t="shared" si="68"/>
        <v>2268000000</v>
      </c>
      <c r="L1152" s="2">
        <f t="shared" si="71"/>
        <v>496000000</v>
      </c>
      <c r="M1152" s="15">
        <f t="shared" si="69"/>
        <v>0.54915254237288136</v>
      </c>
      <c r="N1152" t="s">
        <v>22</v>
      </c>
      <c r="O1152" t="s">
        <v>34</v>
      </c>
    </row>
    <row r="1153" spans="1:15" hidden="1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s="2">
        <f t="shared" si="70"/>
        <v>1840000000</v>
      </c>
      <c r="K1153" s="2">
        <f t="shared" si="68"/>
        <v>2599000000</v>
      </c>
      <c r="L1153" s="2">
        <f t="shared" si="71"/>
        <v>759000000</v>
      </c>
      <c r="M1153" s="15">
        <f t="shared" si="69"/>
        <v>0.55510465612985904</v>
      </c>
      <c r="N1153" t="s">
        <v>22</v>
      </c>
      <c r="O1153" t="s">
        <v>34</v>
      </c>
    </row>
    <row r="1154" spans="1:15" hidden="1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s="2">
        <f t="shared" si="70"/>
        <v>1933000000</v>
      </c>
      <c r="K1154" s="2">
        <f t="shared" ref="K1154:K1217" si="72">E1154-F1154</f>
        <v>2811000000</v>
      </c>
      <c r="L1154" s="2">
        <f t="shared" si="71"/>
        <v>878000000</v>
      </c>
      <c r="M1154" s="15">
        <f t="shared" ref="M1154:M1217" si="73">(E1154-F1154)/E1154</f>
        <v>0.56107784431137719</v>
      </c>
      <c r="N1154" t="s">
        <v>22</v>
      </c>
      <c r="O1154" t="s">
        <v>34</v>
      </c>
    </row>
    <row r="1155" spans="1:15" hidden="1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s="2">
        <f t="shared" ref="J1155:J1218" si="74">SUM(G1155:I1155)</f>
        <v>1403500000</v>
      </c>
      <c r="K1155" s="2">
        <f t="shared" si="72"/>
        <v>2094100000</v>
      </c>
      <c r="L1155" s="2">
        <f t="shared" ref="L1155:L1218" si="75">K1155-J1155</f>
        <v>690600000</v>
      </c>
      <c r="M1155" s="15">
        <f t="shared" si="73"/>
        <v>0.3801579377325951</v>
      </c>
      <c r="N1155" t="s">
        <v>19</v>
      </c>
      <c r="O1155" t="s">
        <v>422</v>
      </c>
    </row>
    <row r="1156" spans="1:15" hidden="1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s="2">
        <f t="shared" si="74"/>
        <v>1399500000</v>
      </c>
      <c r="K1156" s="2">
        <f t="shared" si="72"/>
        <v>2124900000</v>
      </c>
      <c r="L1156" s="2">
        <f t="shared" si="75"/>
        <v>725400000</v>
      </c>
      <c r="M1156" s="15">
        <f t="shared" si="73"/>
        <v>0.37897271268057786</v>
      </c>
      <c r="N1156" t="s">
        <v>19</v>
      </c>
      <c r="O1156" t="s">
        <v>422</v>
      </c>
    </row>
    <row r="1157" spans="1:15" hidden="1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s="2">
        <f t="shared" si="74"/>
        <v>1545900000</v>
      </c>
      <c r="K1157" s="2">
        <f t="shared" si="72"/>
        <v>2203400000</v>
      </c>
      <c r="L1157" s="2">
        <f t="shared" si="75"/>
        <v>657500000</v>
      </c>
      <c r="M1157" s="15">
        <f t="shared" si="73"/>
        <v>0.38473895582329315</v>
      </c>
      <c r="N1157" t="s">
        <v>19</v>
      </c>
      <c r="O1157" t="s">
        <v>422</v>
      </c>
    </row>
    <row r="1158" spans="1:15" hidden="1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s="2">
        <f t="shared" si="74"/>
        <v>1626000000</v>
      </c>
      <c r="K1158" s="2">
        <f t="shared" si="72"/>
        <v>2304600000</v>
      </c>
      <c r="L1158" s="2">
        <f t="shared" si="75"/>
        <v>678600000</v>
      </c>
      <c r="M1158" s="15">
        <f t="shared" si="73"/>
        <v>0.38957350778437039</v>
      </c>
      <c r="N1158" t="s">
        <v>19</v>
      </c>
      <c r="O1158" t="s">
        <v>422</v>
      </c>
    </row>
    <row r="1159" spans="1:15" hidden="1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s="2">
        <f t="shared" si="74"/>
        <v>185638000</v>
      </c>
      <c r="K1159" s="2">
        <f t="shared" si="72"/>
        <v>463275000</v>
      </c>
      <c r="L1159" s="2">
        <f t="shared" si="75"/>
        <v>277637000</v>
      </c>
      <c r="M1159" s="15">
        <f t="shared" si="73"/>
        <v>0.95603211846935809</v>
      </c>
      <c r="N1159" t="s">
        <v>52</v>
      </c>
      <c r="O1159" t="s">
        <v>265</v>
      </c>
    </row>
    <row r="1160" spans="1:15" hidden="1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s="2">
        <f t="shared" si="74"/>
        <v>363650000</v>
      </c>
      <c r="K1160" s="2">
        <f t="shared" si="72"/>
        <v>741358000</v>
      </c>
      <c r="L1160" s="2">
        <f t="shared" si="75"/>
        <v>377708000</v>
      </c>
      <c r="M1160" s="15">
        <f t="shared" si="73"/>
        <v>0.95020436831669464</v>
      </c>
      <c r="N1160" t="s">
        <v>52</v>
      </c>
      <c r="O1160" t="s">
        <v>265</v>
      </c>
    </row>
    <row r="1161" spans="1:15" hidden="1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s="2">
        <f t="shared" si="74"/>
        <v>425746000</v>
      </c>
      <c r="K1161" s="2">
        <f t="shared" si="72"/>
        <v>879634000</v>
      </c>
      <c r="L1161" s="2">
        <f t="shared" si="75"/>
        <v>453888000</v>
      </c>
      <c r="M1161" s="15">
        <f t="shared" si="73"/>
        <v>0.94229168563639187</v>
      </c>
      <c r="N1161" t="s">
        <v>52</v>
      </c>
      <c r="O1161" t="s">
        <v>265</v>
      </c>
    </row>
    <row r="1162" spans="1:15" hidden="1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s="2">
        <f t="shared" si="74"/>
        <v>458513000</v>
      </c>
      <c r="K1162" s="2">
        <f t="shared" si="72"/>
        <v>967933000</v>
      </c>
      <c r="L1162" s="2">
        <f t="shared" si="75"/>
        <v>509420000</v>
      </c>
      <c r="M1162" s="15">
        <f t="shared" si="73"/>
        <v>0.94590754286440237</v>
      </c>
      <c r="N1162" t="s">
        <v>52</v>
      </c>
      <c r="O1162" t="s">
        <v>265</v>
      </c>
    </row>
    <row r="1163" spans="1:15" hidden="1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s="2">
        <f t="shared" si="74"/>
        <v>697059000</v>
      </c>
      <c r="K1163" s="2">
        <f t="shared" si="72"/>
        <v>1643802000</v>
      </c>
      <c r="L1163" s="2">
        <f t="shared" si="75"/>
        <v>946743000</v>
      </c>
      <c r="M1163" s="15">
        <f t="shared" si="73"/>
        <v>0.16140833362054516</v>
      </c>
      <c r="N1163" t="s">
        <v>83</v>
      </c>
      <c r="O1163" t="s">
        <v>84</v>
      </c>
    </row>
    <row r="1164" spans="1:15" hidden="1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s="2">
        <f t="shared" si="74"/>
        <v>780929000</v>
      </c>
      <c r="K1164" s="2">
        <f t="shared" si="72"/>
        <v>1649666000</v>
      </c>
      <c r="L1164" s="2">
        <f t="shared" si="75"/>
        <v>868737000</v>
      </c>
      <c r="M1164" s="15">
        <f t="shared" si="73"/>
        <v>0.13895576260506023</v>
      </c>
      <c r="N1164" t="s">
        <v>83</v>
      </c>
      <c r="O1164" t="s">
        <v>84</v>
      </c>
    </row>
    <row r="1165" spans="1:15" hidden="1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s="2">
        <f t="shared" si="74"/>
        <v>969571000</v>
      </c>
      <c r="K1165" s="2">
        <f t="shared" si="72"/>
        <v>2106543000</v>
      </c>
      <c r="L1165" s="2">
        <f t="shared" si="75"/>
        <v>1136972000</v>
      </c>
      <c r="M1165" s="15">
        <f t="shared" si="73"/>
        <v>0.17273696440641567</v>
      </c>
      <c r="N1165" t="s">
        <v>83</v>
      </c>
      <c r="O1165" t="s">
        <v>84</v>
      </c>
    </row>
    <row r="1166" spans="1:15" hidden="1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s="2">
        <f t="shared" si="74"/>
        <v>1047951000</v>
      </c>
      <c r="K1166" s="2">
        <f t="shared" si="72"/>
        <v>2122154000</v>
      </c>
      <c r="L1166" s="2">
        <f t="shared" si="75"/>
        <v>1074203000</v>
      </c>
      <c r="M1166" s="15">
        <f t="shared" si="73"/>
        <v>0.27336051626093655</v>
      </c>
      <c r="N1166" t="s">
        <v>83</v>
      </c>
      <c r="O1166" t="s">
        <v>84</v>
      </c>
    </row>
    <row r="1167" spans="1:15" hidden="1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s="2">
        <f t="shared" si="74"/>
        <v>771600000</v>
      </c>
      <c r="K1167" s="2">
        <f t="shared" si="72"/>
        <v>2715700000</v>
      </c>
      <c r="L1167" s="2">
        <f t="shared" si="75"/>
        <v>1944100000</v>
      </c>
      <c r="M1167" s="15">
        <f t="shared" si="73"/>
        <v>0.17729047252216376</v>
      </c>
      <c r="N1167" t="s">
        <v>19</v>
      </c>
      <c r="O1167" t="s">
        <v>323</v>
      </c>
    </row>
    <row r="1168" spans="1:15" hidden="1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s="2">
        <f t="shared" si="74"/>
        <v>722900000</v>
      </c>
      <c r="K1168" s="2">
        <f t="shared" si="72"/>
        <v>2643000000</v>
      </c>
      <c r="L1168" s="2">
        <f t="shared" si="75"/>
        <v>1920100000</v>
      </c>
      <c r="M1168" s="15">
        <f t="shared" si="73"/>
        <v>0.17463526799873136</v>
      </c>
      <c r="N1168" t="s">
        <v>19</v>
      </c>
      <c r="O1168" t="s">
        <v>323</v>
      </c>
    </row>
    <row r="1169" spans="1:15" hidden="1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s="2">
        <f t="shared" si="74"/>
        <v>736800000</v>
      </c>
      <c r="K1169" s="2">
        <f t="shared" si="72"/>
        <v>2745700000</v>
      </c>
      <c r="L1169" s="2">
        <f t="shared" si="75"/>
        <v>2008900000</v>
      </c>
      <c r="M1169" s="15">
        <f t="shared" si="73"/>
        <v>0.1780967639408701</v>
      </c>
      <c r="N1169" t="s">
        <v>19</v>
      </c>
      <c r="O1169" t="s">
        <v>323</v>
      </c>
    </row>
    <row r="1170" spans="1:15" hidden="1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s="2">
        <f t="shared" si="74"/>
        <v>2120025000</v>
      </c>
      <c r="K1170" s="2">
        <f t="shared" si="72"/>
        <v>3097418000</v>
      </c>
      <c r="L1170" s="2">
        <f t="shared" si="75"/>
        <v>977393000</v>
      </c>
      <c r="M1170" s="15">
        <f t="shared" si="73"/>
        <v>0.50102326297632038</v>
      </c>
      <c r="N1170" t="s">
        <v>19</v>
      </c>
      <c r="O1170" t="s">
        <v>79</v>
      </c>
    </row>
    <row r="1171" spans="1:15" hidden="1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s="2">
        <f t="shared" si="74"/>
        <v>2265516000</v>
      </c>
      <c r="K1171" s="2">
        <f t="shared" si="72"/>
        <v>3369001000</v>
      </c>
      <c r="L1171" s="2">
        <f t="shared" si="75"/>
        <v>1103485000</v>
      </c>
      <c r="M1171" s="15">
        <f t="shared" si="73"/>
        <v>0.50667482599883262</v>
      </c>
      <c r="N1171" t="s">
        <v>19</v>
      </c>
      <c r="O1171" t="s">
        <v>79</v>
      </c>
    </row>
    <row r="1172" spans="1:15" hidden="1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s="2">
        <f t="shared" si="74"/>
        <v>2438527000</v>
      </c>
      <c r="K1172" s="2">
        <f t="shared" si="72"/>
        <v>3708901000</v>
      </c>
      <c r="L1172" s="2">
        <f t="shared" si="75"/>
        <v>1270374000</v>
      </c>
      <c r="M1172" s="15">
        <f t="shared" si="73"/>
        <v>0.51397718512306056</v>
      </c>
      <c r="N1172" t="s">
        <v>19</v>
      </c>
      <c r="O1172" t="s">
        <v>79</v>
      </c>
    </row>
    <row r="1173" spans="1:15" hidden="1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s="2">
        <f t="shared" si="74"/>
        <v>2648622000</v>
      </c>
      <c r="K1173" s="2">
        <f t="shared" si="72"/>
        <v>4162643000</v>
      </c>
      <c r="L1173" s="2">
        <f t="shared" si="75"/>
        <v>1514021000</v>
      </c>
      <c r="M1173" s="15">
        <f t="shared" si="73"/>
        <v>0.52250700857095445</v>
      </c>
      <c r="N1173" t="s">
        <v>19</v>
      </c>
      <c r="O1173" t="s">
        <v>79</v>
      </c>
    </row>
    <row r="1174" spans="1:15" hidden="1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s="2">
        <f t="shared" si="74"/>
        <v>5464000000</v>
      </c>
      <c r="K1174" s="2">
        <f t="shared" si="72"/>
        <v>13570000000</v>
      </c>
      <c r="L1174" s="2">
        <f t="shared" si="75"/>
        <v>8106000000</v>
      </c>
      <c r="M1174" s="15">
        <f t="shared" si="73"/>
        <v>0.67512437810945269</v>
      </c>
      <c r="N1174" t="s">
        <v>83</v>
      </c>
      <c r="O1174" t="s">
        <v>84</v>
      </c>
    </row>
    <row r="1175" spans="1:15" hidden="1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s="2">
        <f t="shared" si="74"/>
        <v>6311000000</v>
      </c>
      <c r="K1175" s="2">
        <f t="shared" si="72"/>
        <v>13673000000</v>
      </c>
      <c r="L1175" s="2">
        <f t="shared" si="75"/>
        <v>7362000000</v>
      </c>
      <c r="M1175" s="15">
        <f t="shared" si="73"/>
        <v>0.67788795240456123</v>
      </c>
      <c r="N1175" t="s">
        <v>83</v>
      </c>
      <c r="O1175" t="s">
        <v>84</v>
      </c>
    </row>
    <row r="1176" spans="1:15" hidden="1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s="2">
        <f t="shared" si="74"/>
        <v>6314000000</v>
      </c>
      <c r="K1176" s="2">
        <f t="shared" si="72"/>
        <v>12509000000</v>
      </c>
      <c r="L1176" s="2">
        <f t="shared" si="75"/>
        <v>6195000000</v>
      </c>
      <c r="M1176" s="15">
        <f t="shared" si="73"/>
        <v>0.64773198011599009</v>
      </c>
      <c r="N1176" t="s">
        <v>83</v>
      </c>
      <c r="O1176" t="s">
        <v>84</v>
      </c>
    </row>
    <row r="1177" spans="1:15" hidden="1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s="2">
        <f t="shared" si="74"/>
        <v>6157000000</v>
      </c>
      <c r="K1177" s="2">
        <f t="shared" si="72"/>
        <v>6676000000</v>
      </c>
      <c r="L1177" s="2">
        <f t="shared" si="75"/>
        <v>519000000</v>
      </c>
      <c r="M1177" s="15">
        <f t="shared" si="73"/>
        <v>0.53493589743589742</v>
      </c>
      <c r="N1177" t="s">
        <v>83</v>
      </c>
      <c r="O1177" t="s">
        <v>84</v>
      </c>
    </row>
    <row r="1178" spans="1:15" hidden="1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s="2">
        <f t="shared" si="74"/>
        <v>879800000</v>
      </c>
      <c r="K1178" s="2">
        <f t="shared" si="72"/>
        <v>1264500000</v>
      </c>
      <c r="L1178" s="2">
        <f t="shared" si="75"/>
        <v>384700000</v>
      </c>
      <c r="M1178" s="15">
        <f t="shared" si="73"/>
        <v>0.93300376300450083</v>
      </c>
      <c r="N1178" t="s">
        <v>47</v>
      </c>
      <c r="O1178" t="s">
        <v>429</v>
      </c>
    </row>
    <row r="1179" spans="1:15" hidden="1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s="2">
        <f t="shared" si="74"/>
        <v>882700000</v>
      </c>
      <c r="K1179" s="2">
        <f t="shared" si="72"/>
        <v>1265000000</v>
      </c>
      <c r="L1179" s="2">
        <f t="shared" si="75"/>
        <v>382300000</v>
      </c>
      <c r="M1179" s="15">
        <f t="shared" si="73"/>
        <v>0.93975187578931729</v>
      </c>
      <c r="N1179" t="s">
        <v>47</v>
      </c>
      <c r="O1179" t="s">
        <v>429</v>
      </c>
    </row>
    <row r="1180" spans="1:15" hidden="1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s="2">
        <f t="shared" si="74"/>
        <v>882100000</v>
      </c>
      <c r="K1180" s="2">
        <f t="shared" si="72"/>
        <v>1300500000</v>
      </c>
      <c r="L1180" s="2">
        <f t="shared" si="75"/>
        <v>418400000</v>
      </c>
      <c r="M1180" s="15">
        <f t="shared" si="73"/>
        <v>0.94143622412045747</v>
      </c>
      <c r="N1180" t="s">
        <v>47</v>
      </c>
      <c r="O1180" t="s">
        <v>429</v>
      </c>
    </row>
    <row r="1181" spans="1:15" hidden="1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s="2">
        <f t="shared" si="74"/>
        <v>894000000</v>
      </c>
      <c r="K1181" s="2">
        <f t="shared" si="72"/>
        <v>1325800000</v>
      </c>
      <c r="L1181" s="2">
        <f t="shared" si="75"/>
        <v>431800000</v>
      </c>
      <c r="M1181" s="15">
        <f t="shared" si="73"/>
        <v>0.93280799268275527</v>
      </c>
      <c r="N1181" t="s">
        <v>47</v>
      </c>
      <c r="O1181" t="s">
        <v>429</v>
      </c>
    </row>
    <row r="1182" spans="1:15" hidden="1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s="2">
        <f t="shared" si="74"/>
        <v>1603985000</v>
      </c>
      <c r="K1182" s="2">
        <f t="shared" si="72"/>
        <v>2241315000</v>
      </c>
      <c r="L1182" s="2">
        <f t="shared" si="75"/>
        <v>637330000</v>
      </c>
      <c r="M1182" s="15">
        <f t="shared" si="73"/>
        <v>0.58616193213245871</v>
      </c>
      <c r="N1182" t="s">
        <v>13</v>
      </c>
      <c r="O1182" t="s">
        <v>431</v>
      </c>
    </row>
    <row r="1183" spans="1:15" hidden="1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s="2">
        <f t="shared" si="74"/>
        <v>1530508000</v>
      </c>
      <c r="K1183" s="2">
        <f t="shared" si="72"/>
        <v>2140713000</v>
      </c>
      <c r="L1183" s="2">
        <f t="shared" si="75"/>
        <v>610205000</v>
      </c>
      <c r="M1183" s="15">
        <f t="shared" si="73"/>
        <v>0.56463303823059685</v>
      </c>
      <c r="N1183" t="s">
        <v>13</v>
      </c>
      <c r="O1183" t="s">
        <v>431</v>
      </c>
    </row>
    <row r="1184" spans="1:15" hidden="1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s="2">
        <f t="shared" si="74"/>
        <v>1488331000</v>
      </c>
      <c r="K1184" s="2">
        <f t="shared" si="72"/>
        <v>2140713000</v>
      </c>
      <c r="L1184" s="2">
        <f t="shared" si="75"/>
        <v>652382000</v>
      </c>
      <c r="M1184" s="15">
        <f t="shared" si="73"/>
        <v>0.56017552251678915</v>
      </c>
      <c r="N1184" t="s">
        <v>13</v>
      </c>
      <c r="O1184" t="s">
        <v>431</v>
      </c>
    </row>
    <row r="1185" spans="1:15" hidden="1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s="2">
        <f t="shared" si="74"/>
        <v>1390117000</v>
      </c>
      <c r="K1185" s="2">
        <f t="shared" si="72"/>
        <v>2019469000</v>
      </c>
      <c r="L1185" s="2">
        <f t="shared" si="75"/>
        <v>629352000</v>
      </c>
      <c r="M1185" s="15">
        <f t="shared" si="73"/>
        <v>0.56440333588592706</v>
      </c>
      <c r="N1185" t="s">
        <v>13</v>
      </c>
      <c r="O1185" t="s">
        <v>431</v>
      </c>
    </row>
    <row r="1186" spans="1:15" hidden="1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f t="shared" si="74"/>
        <v>1368300000</v>
      </c>
      <c r="K1186" s="2">
        <f t="shared" si="72"/>
        <v>2688500000</v>
      </c>
      <c r="L1186" s="2">
        <f t="shared" si="75"/>
        <v>1320200000</v>
      </c>
      <c r="M1186" s="15">
        <f t="shared" si="73"/>
        <v>0.16198905813168804</v>
      </c>
      <c r="N1186" t="s">
        <v>13</v>
      </c>
      <c r="O1186" t="s">
        <v>127</v>
      </c>
    </row>
    <row r="1187" spans="1:15" hidden="1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f t="shared" si="74"/>
        <v>1382600000</v>
      </c>
      <c r="K1187" s="2">
        <f t="shared" si="72"/>
        <v>2760300000</v>
      </c>
      <c r="L1187" s="2">
        <f t="shared" si="75"/>
        <v>1377700000</v>
      </c>
      <c r="M1187" s="15">
        <f t="shared" si="73"/>
        <v>0.16567432927195247</v>
      </c>
      <c r="N1187" t="s">
        <v>13</v>
      </c>
      <c r="O1187" t="s">
        <v>127</v>
      </c>
    </row>
    <row r="1188" spans="1:15" hidden="1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f t="shared" si="74"/>
        <v>1365500000</v>
      </c>
      <c r="K1188" s="2">
        <f t="shared" si="72"/>
        <v>3052800000</v>
      </c>
      <c r="L1188" s="2">
        <f t="shared" si="75"/>
        <v>1687300000</v>
      </c>
      <c r="M1188" s="15">
        <f t="shared" si="73"/>
        <v>0.1647099447513812</v>
      </c>
      <c r="N1188" t="s">
        <v>13</v>
      </c>
      <c r="O1188" t="s">
        <v>127</v>
      </c>
    </row>
    <row r="1189" spans="1:15" hidden="1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f t="shared" si="74"/>
        <v>1365000000</v>
      </c>
      <c r="K1189" s="2">
        <f t="shared" si="72"/>
        <v>3379200000</v>
      </c>
      <c r="L1189" s="2">
        <f t="shared" si="75"/>
        <v>2014200000</v>
      </c>
      <c r="M1189" s="15">
        <f t="shared" si="73"/>
        <v>0.18098364870148304</v>
      </c>
      <c r="N1189" t="s">
        <v>13</v>
      </c>
      <c r="O1189" t="s">
        <v>127</v>
      </c>
    </row>
    <row r="1190" spans="1:15" hidden="1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s="2">
        <f t="shared" si="74"/>
        <v>2077000000</v>
      </c>
      <c r="K1190" s="2">
        <f t="shared" si="72"/>
        <v>3839000000</v>
      </c>
      <c r="L1190" s="2">
        <f t="shared" si="75"/>
        <v>1762000000</v>
      </c>
      <c r="M1190" s="15">
        <f t="shared" si="73"/>
        <v>0.24612129760225671</v>
      </c>
      <c r="N1190" t="s">
        <v>42</v>
      </c>
      <c r="O1190" t="s">
        <v>43</v>
      </c>
    </row>
    <row r="1191" spans="1:15" hidden="1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s="2">
        <f t="shared" si="74"/>
        <v>2433000000</v>
      </c>
      <c r="K1191" s="2">
        <f t="shared" si="72"/>
        <v>4883000000</v>
      </c>
      <c r="L1191" s="2">
        <f t="shared" si="75"/>
        <v>2450000000</v>
      </c>
      <c r="M1191" s="15">
        <f t="shared" si="73"/>
        <v>0.28572264482153303</v>
      </c>
      <c r="N1191" t="s">
        <v>42</v>
      </c>
      <c r="O1191" t="s">
        <v>43</v>
      </c>
    </row>
    <row r="1192" spans="1:15" hidden="1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s="2">
        <f t="shared" si="74"/>
        <v>2612000000</v>
      </c>
      <c r="K1192" s="2">
        <f t="shared" si="72"/>
        <v>4120000000</v>
      </c>
      <c r="L1192" s="2">
        <f t="shared" si="75"/>
        <v>1508000000</v>
      </c>
      <c r="M1192" s="15">
        <f t="shared" si="73"/>
        <v>0.24475732192716687</v>
      </c>
      <c r="N1192" t="s">
        <v>42</v>
      </c>
      <c r="O1192" t="s">
        <v>43</v>
      </c>
    </row>
    <row r="1193" spans="1:15" hidden="1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s="2">
        <f t="shared" si="74"/>
        <v>2755000000</v>
      </c>
      <c r="K1193" s="2">
        <f t="shared" si="72"/>
        <v>4932000000</v>
      </c>
      <c r="L1193" s="2">
        <f t="shared" si="75"/>
        <v>2177000000</v>
      </c>
      <c r="M1193" s="15">
        <f t="shared" si="73"/>
        <v>0.27918034642816708</v>
      </c>
      <c r="N1193" t="s">
        <v>42</v>
      </c>
      <c r="O1193" t="s">
        <v>43</v>
      </c>
    </row>
    <row r="1194" spans="1:15" hidden="1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s="2">
        <f t="shared" si="74"/>
        <v>2253888000</v>
      </c>
      <c r="K1194" s="2">
        <f t="shared" si="72"/>
        <v>4083681000</v>
      </c>
      <c r="L1194" s="2">
        <f t="shared" si="75"/>
        <v>1829793000</v>
      </c>
      <c r="M1194" s="15">
        <f t="shared" si="73"/>
        <v>0.77622413112749855</v>
      </c>
      <c r="N1194" t="s">
        <v>19</v>
      </c>
      <c r="O1194" t="s">
        <v>77</v>
      </c>
    </row>
    <row r="1195" spans="1:15" hidden="1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s="2">
        <f t="shared" si="74"/>
        <v>3303472000</v>
      </c>
      <c r="K1195" s="2">
        <f t="shared" si="72"/>
        <v>5715886000</v>
      </c>
      <c r="L1195" s="2">
        <f t="shared" si="75"/>
        <v>2412414000</v>
      </c>
      <c r="M1195" s="15">
        <f t="shared" si="73"/>
        <v>0.84139975440529247</v>
      </c>
      <c r="N1195" t="s">
        <v>19</v>
      </c>
      <c r="O1195" t="s">
        <v>77</v>
      </c>
    </row>
    <row r="1196" spans="1:15" hidden="1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s="2">
        <f t="shared" si="74"/>
        <v>4510818000</v>
      </c>
      <c r="K1196" s="2">
        <f t="shared" si="72"/>
        <v>7584130000</v>
      </c>
      <c r="L1196" s="2">
        <f t="shared" si="75"/>
        <v>3073312000</v>
      </c>
      <c r="M1196" s="15">
        <f t="shared" si="73"/>
        <v>0.89838380160273001</v>
      </c>
      <c r="N1196" t="s">
        <v>19</v>
      </c>
      <c r="O1196" t="s">
        <v>77</v>
      </c>
    </row>
    <row r="1197" spans="1:15" hidden="1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s="2">
        <f t="shared" si="74"/>
        <v>5332900000</v>
      </c>
      <c r="K1197" s="2">
        <f t="shared" si="72"/>
        <v>8591807000</v>
      </c>
      <c r="L1197" s="2">
        <f t="shared" si="75"/>
        <v>3258907000</v>
      </c>
      <c r="M1197" s="15">
        <f t="shared" si="73"/>
        <v>0.93146347669397189</v>
      </c>
      <c r="N1197" t="s">
        <v>19</v>
      </c>
      <c r="O1197" t="s">
        <v>77</v>
      </c>
    </row>
    <row r="1198" spans="1:15" hidden="1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s="2">
        <f t="shared" si="74"/>
        <v>0</v>
      </c>
      <c r="K1198" s="2">
        <f t="shared" si="72"/>
        <v>1190769000</v>
      </c>
      <c r="L1198" s="2">
        <f t="shared" si="75"/>
        <v>1190769000</v>
      </c>
      <c r="M1198" s="15">
        <f t="shared" si="73"/>
        <v>0.32738509605708987</v>
      </c>
      <c r="N1198" t="s">
        <v>25</v>
      </c>
      <c r="O1198" t="s">
        <v>166</v>
      </c>
    </row>
    <row r="1199" spans="1:15" hidden="1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s="2">
        <f t="shared" si="74"/>
        <v>0</v>
      </c>
      <c r="K1199" s="2">
        <f t="shared" si="72"/>
        <v>1018697000</v>
      </c>
      <c r="L1199" s="2">
        <f t="shared" si="75"/>
        <v>1018697000</v>
      </c>
      <c r="M1199" s="15">
        <f t="shared" si="73"/>
        <v>0.28414419404982955</v>
      </c>
      <c r="N1199" t="s">
        <v>25</v>
      </c>
      <c r="O1199" t="s">
        <v>166</v>
      </c>
    </row>
    <row r="1200" spans="1:15" hidden="1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s="2">
        <f t="shared" si="74"/>
        <v>0</v>
      </c>
      <c r="K1200" s="2">
        <f t="shared" si="72"/>
        <v>1060549000</v>
      </c>
      <c r="L1200" s="2">
        <f t="shared" si="75"/>
        <v>1060549000</v>
      </c>
      <c r="M1200" s="15">
        <f t="shared" si="73"/>
        <v>0.27118016091069369</v>
      </c>
      <c r="N1200" t="s">
        <v>25</v>
      </c>
      <c r="O1200" t="s">
        <v>166</v>
      </c>
    </row>
    <row r="1201" spans="1:15" hidden="1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s="2">
        <f t="shared" si="74"/>
        <v>0</v>
      </c>
      <c r="K1201" s="2">
        <f t="shared" si="72"/>
        <v>1322748000</v>
      </c>
      <c r="L1201" s="2">
        <f t="shared" si="75"/>
        <v>1322748000</v>
      </c>
      <c r="M1201" s="15">
        <f t="shared" si="73"/>
        <v>0.24555799716449933</v>
      </c>
      <c r="N1201" t="s">
        <v>25</v>
      </c>
      <c r="O1201" t="s">
        <v>166</v>
      </c>
    </row>
    <row r="1202" spans="1:15" hidden="1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s="2">
        <f t="shared" si="74"/>
        <v>1152000000</v>
      </c>
      <c r="K1202" s="2">
        <f t="shared" si="72"/>
        <v>3430000000</v>
      </c>
      <c r="L1202" s="2">
        <f t="shared" si="75"/>
        <v>2278000000</v>
      </c>
      <c r="M1202" s="15">
        <f t="shared" si="73"/>
        <v>0.35067988958184237</v>
      </c>
      <c r="N1202" t="s">
        <v>42</v>
      </c>
      <c r="O1202" t="s">
        <v>45</v>
      </c>
    </row>
    <row r="1203" spans="1:15" hidden="1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s="2">
        <f t="shared" si="74"/>
        <v>1246000000</v>
      </c>
      <c r="K1203" s="2">
        <f t="shared" si="72"/>
        <v>3545000000</v>
      </c>
      <c r="L1203" s="2">
        <f t="shared" si="75"/>
        <v>2299000000</v>
      </c>
      <c r="M1203" s="15">
        <f t="shared" si="73"/>
        <v>0.35563804173354735</v>
      </c>
      <c r="N1203" t="s">
        <v>42</v>
      </c>
      <c r="O1203" t="s">
        <v>45</v>
      </c>
    </row>
    <row r="1204" spans="1:15" hidden="1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s="2">
        <f t="shared" si="74"/>
        <v>1227000000</v>
      </c>
      <c r="K1204" s="2">
        <f t="shared" si="72"/>
        <v>3850000000</v>
      </c>
      <c r="L1204" s="2">
        <f t="shared" si="75"/>
        <v>2623000000</v>
      </c>
      <c r="M1204" s="15">
        <f t="shared" si="73"/>
        <v>0.35366525812970789</v>
      </c>
      <c r="N1204" t="s">
        <v>42</v>
      </c>
      <c r="O1204" t="s">
        <v>45</v>
      </c>
    </row>
    <row r="1205" spans="1:15" hidden="1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s="2">
        <f t="shared" si="74"/>
        <v>1214000000</v>
      </c>
      <c r="K1205" s="2">
        <f t="shared" si="72"/>
        <v>4176000000</v>
      </c>
      <c r="L1205" s="2">
        <f t="shared" si="75"/>
        <v>2962000000</v>
      </c>
      <c r="M1205" s="15">
        <f t="shared" si="73"/>
        <v>0.40096015362457993</v>
      </c>
      <c r="N1205" t="s">
        <v>42</v>
      </c>
      <c r="O1205" t="s">
        <v>45</v>
      </c>
    </row>
    <row r="1206" spans="1:15" hidden="1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s="2">
        <f t="shared" si="74"/>
        <v>25467000000</v>
      </c>
      <c r="K1206" s="2">
        <f t="shared" si="72"/>
        <v>35172000000</v>
      </c>
      <c r="L1206" s="2">
        <f t="shared" si="75"/>
        <v>9705000000</v>
      </c>
      <c r="M1206" s="15">
        <f t="shared" si="73"/>
        <v>0.52957916133403593</v>
      </c>
      <c r="N1206" t="s">
        <v>36</v>
      </c>
      <c r="O1206" t="s">
        <v>214</v>
      </c>
    </row>
    <row r="1207" spans="1:15" hidden="1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s="2">
        <f t="shared" si="74"/>
        <v>25864000000</v>
      </c>
      <c r="K1207" s="2">
        <f t="shared" si="72"/>
        <v>35445000000</v>
      </c>
      <c r="L1207" s="2">
        <f t="shared" si="75"/>
        <v>9581000000</v>
      </c>
      <c r="M1207" s="15">
        <f t="shared" si="73"/>
        <v>0.5315447715309749</v>
      </c>
      <c r="N1207" t="s">
        <v>36</v>
      </c>
      <c r="O1207" t="s">
        <v>214</v>
      </c>
    </row>
    <row r="1208" spans="1:15" hidden="1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s="2">
        <f t="shared" si="74"/>
        <v>24613000000</v>
      </c>
      <c r="K1208" s="2">
        <f t="shared" si="72"/>
        <v>34325000000</v>
      </c>
      <c r="L1208" s="2">
        <f t="shared" si="75"/>
        <v>9712000000</v>
      </c>
      <c r="M1208" s="15">
        <f t="shared" si="73"/>
        <v>0.54435739659984772</v>
      </c>
      <c r="N1208" t="s">
        <v>36</v>
      </c>
      <c r="O1208" t="s">
        <v>214</v>
      </c>
    </row>
    <row r="1209" spans="1:15" hidden="1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s="2">
        <f t="shared" si="74"/>
        <v>24805000000</v>
      </c>
      <c r="K1209" s="2">
        <f t="shared" si="72"/>
        <v>34590000000</v>
      </c>
      <c r="L1209" s="2">
        <f t="shared" si="75"/>
        <v>9785000000</v>
      </c>
      <c r="M1209" s="15">
        <f t="shared" si="73"/>
        <v>0.55080494912339373</v>
      </c>
      <c r="N1209" t="s">
        <v>36</v>
      </c>
      <c r="O1209" t="s">
        <v>214</v>
      </c>
    </row>
    <row r="1210" spans="1:15" hidden="1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f t="shared" si="74"/>
        <v>27762000000</v>
      </c>
      <c r="K1210" s="2">
        <f t="shared" si="72"/>
        <v>44836000000</v>
      </c>
      <c r="L1210" s="2">
        <f t="shared" si="75"/>
        <v>17074000000</v>
      </c>
      <c r="M1210" s="15">
        <f t="shared" si="73"/>
        <v>0.8203157875477981</v>
      </c>
      <c r="N1210" t="s">
        <v>25</v>
      </c>
      <c r="O1210" t="s">
        <v>26</v>
      </c>
    </row>
    <row r="1211" spans="1:15" hidden="1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f t="shared" si="74"/>
        <v>25632000000</v>
      </c>
      <c r="K1211" s="2">
        <f t="shared" si="72"/>
        <v>41998000000</v>
      </c>
      <c r="L1211" s="2">
        <f t="shared" si="75"/>
        <v>16366000000</v>
      </c>
      <c r="M1211" s="15">
        <f t="shared" si="73"/>
        <v>0.81416718362282881</v>
      </c>
      <c r="N1211" t="s">
        <v>25</v>
      </c>
      <c r="O1211" t="s">
        <v>26</v>
      </c>
    </row>
    <row r="1212" spans="1:15" hidden="1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f t="shared" si="74"/>
        <v>26529000000</v>
      </c>
      <c r="K1212" s="2">
        <f t="shared" si="72"/>
        <v>40028000000</v>
      </c>
      <c r="L1212" s="2">
        <f t="shared" si="75"/>
        <v>13499000000</v>
      </c>
      <c r="M1212" s="15">
        <f t="shared" si="73"/>
        <v>0.80693478479991931</v>
      </c>
      <c r="N1212" t="s">
        <v>25</v>
      </c>
      <c r="O1212" t="s">
        <v>26</v>
      </c>
    </row>
    <row r="1213" spans="1:15" hidden="1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f t="shared" si="74"/>
        <v>26227000000</v>
      </c>
      <c r="K1213" s="2">
        <f t="shared" si="72"/>
        <v>39203000000</v>
      </c>
      <c r="L1213" s="2">
        <f t="shared" si="75"/>
        <v>12976000000</v>
      </c>
      <c r="M1213" s="15">
        <f t="shared" si="73"/>
        <v>0.80250148410472666</v>
      </c>
      <c r="N1213" t="s">
        <v>25</v>
      </c>
      <c r="O1213" t="s">
        <v>26</v>
      </c>
    </row>
    <row r="1214" spans="1:15" hidden="1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s="2">
        <f t="shared" si="74"/>
        <v>3481900000</v>
      </c>
      <c r="K1214" s="2">
        <f t="shared" si="72"/>
        <v>4605900000</v>
      </c>
      <c r="L1214" s="2">
        <f t="shared" si="75"/>
        <v>1124000000</v>
      </c>
      <c r="M1214" s="15">
        <f t="shared" si="73"/>
        <v>0.49581785887292101</v>
      </c>
      <c r="N1214" t="s">
        <v>47</v>
      </c>
      <c r="O1214" t="s">
        <v>379</v>
      </c>
    </row>
    <row r="1215" spans="1:15" hidden="1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s="2">
        <f t="shared" si="74"/>
        <v>3751700000</v>
      </c>
      <c r="K1215" s="2">
        <f t="shared" si="72"/>
        <v>5246600000</v>
      </c>
      <c r="L1215" s="2">
        <f t="shared" si="75"/>
        <v>1494900000</v>
      </c>
      <c r="M1215" s="15">
        <f t="shared" si="73"/>
        <v>0.50074444529281514</v>
      </c>
      <c r="N1215" t="s">
        <v>47</v>
      </c>
      <c r="O1215" t="s">
        <v>379</v>
      </c>
    </row>
    <row r="1216" spans="1:15" hidden="1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s="2">
        <f t="shared" si="74"/>
        <v>3835900000</v>
      </c>
      <c r="K1216" s="2">
        <f t="shared" si="72"/>
        <v>5266700000</v>
      </c>
      <c r="L1216" s="2">
        <f t="shared" si="75"/>
        <v>1430800000</v>
      </c>
      <c r="M1216" s="15">
        <f t="shared" si="73"/>
        <v>0.44019758617231119</v>
      </c>
      <c r="N1216" t="s">
        <v>47</v>
      </c>
      <c r="O1216" t="s">
        <v>379</v>
      </c>
    </row>
    <row r="1217" spans="1:15" hidden="1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s="2">
        <f t="shared" si="74"/>
        <v>3889200000</v>
      </c>
      <c r="K1217" s="2">
        <f t="shared" si="72"/>
        <v>5480900000</v>
      </c>
      <c r="L1217" s="2">
        <f t="shared" si="75"/>
        <v>1591700000</v>
      </c>
      <c r="M1217" s="15">
        <f t="shared" si="73"/>
        <v>0.44221847491951816</v>
      </c>
      <c r="N1217" t="s">
        <v>47</v>
      </c>
      <c r="O1217" t="s">
        <v>379</v>
      </c>
    </row>
    <row r="1218" spans="1:15" hidden="1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s="2">
        <f t="shared" si="74"/>
        <v>1206340000</v>
      </c>
      <c r="K1218" s="2">
        <f t="shared" ref="K1218:K1281" si="76">E1218-F1218</f>
        <v>1949390000</v>
      </c>
      <c r="L1218" s="2">
        <f t="shared" si="75"/>
        <v>743050000</v>
      </c>
      <c r="M1218" s="15">
        <f t="shared" ref="M1218:M1281" si="77">(E1218-F1218)/E1218</f>
        <v>0.92618820807271185</v>
      </c>
      <c r="N1218" t="s">
        <v>36</v>
      </c>
      <c r="O1218" t="s">
        <v>170</v>
      </c>
    </row>
    <row r="1219" spans="1:15" hidden="1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s="2">
        <f t="shared" ref="J1219:J1282" si="78">SUM(G1219:I1219)</f>
        <v>1790620000</v>
      </c>
      <c r="K1219" s="2">
        <f t="shared" si="76"/>
        <v>2614539000</v>
      </c>
      <c r="L1219" s="2">
        <f t="shared" ref="L1219:L1282" si="79">K1219-J1219</f>
        <v>823919000</v>
      </c>
      <c r="M1219" s="15">
        <f t="shared" si="77"/>
        <v>0.92728715894021652</v>
      </c>
      <c r="N1219" t="s">
        <v>36</v>
      </c>
      <c r="O1219" t="s">
        <v>170</v>
      </c>
    </row>
    <row r="1220" spans="1:15" hidden="1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s="2">
        <f t="shared" si="78"/>
        <v>2459103000</v>
      </c>
      <c r="K1220" s="2">
        <f t="shared" si="76"/>
        <v>3711019000</v>
      </c>
      <c r="L1220" s="2">
        <f t="shared" si="79"/>
        <v>1251916000</v>
      </c>
      <c r="M1220" s="15">
        <f t="shared" si="77"/>
        <v>0.90430433011154732</v>
      </c>
      <c r="N1220" t="s">
        <v>36</v>
      </c>
      <c r="O1220" t="s">
        <v>170</v>
      </c>
    </row>
    <row r="1221" spans="1:15" hidden="1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s="2">
        <f t="shared" si="78"/>
        <v>3229992000</v>
      </c>
      <c r="K1221" s="2">
        <f t="shared" si="76"/>
        <v>4560733000</v>
      </c>
      <c r="L1221" s="2">
        <f t="shared" si="79"/>
        <v>1330741000</v>
      </c>
      <c r="M1221" s="15">
        <f t="shared" si="77"/>
        <v>0.93833998535519614</v>
      </c>
      <c r="N1221" t="s">
        <v>36</v>
      </c>
      <c r="O1221" t="s">
        <v>170</v>
      </c>
    </row>
    <row r="1222" spans="1:15" hidden="1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s="2">
        <f t="shared" si="78"/>
        <v>51500000</v>
      </c>
      <c r="K1222" s="2">
        <f t="shared" si="76"/>
        <v>1493000000</v>
      </c>
      <c r="L1222" s="2">
        <f t="shared" si="79"/>
        <v>1441500000</v>
      </c>
      <c r="M1222" s="15">
        <f t="shared" si="77"/>
        <v>8.7392223087234183E-2</v>
      </c>
      <c r="N1222" t="s">
        <v>47</v>
      </c>
      <c r="O1222" t="s">
        <v>50</v>
      </c>
    </row>
    <row r="1223" spans="1:15" hidden="1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s="2">
        <f t="shared" si="78"/>
        <v>57600000</v>
      </c>
      <c r="K1223" s="2">
        <f t="shared" si="76"/>
        <v>1895800000</v>
      </c>
      <c r="L1223" s="2">
        <f t="shared" si="79"/>
        <v>1838200000</v>
      </c>
      <c r="M1223" s="15">
        <f t="shared" si="77"/>
        <v>0.10433165115651949</v>
      </c>
      <c r="N1223" t="s">
        <v>47</v>
      </c>
      <c r="O1223" t="s">
        <v>50</v>
      </c>
    </row>
    <row r="1224" spans="1:15" hidden="1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s="2">
        <f t="shared" si="78"/>
        <v>69800000</v>
      </c>
      <c r="K1224" s="2">
        <f t="shared" si="76"/>
        <v>2094100000</v>
      </c>
      <c r="L1224" s="2">
        <f t="shared" si="79"/>
        <v>2024300000</v>
      </c>
      <c r="M1224" s="15">
        <f t="shared" si="77"/>
        <v>0.10799117134399785</v>
      </c>
      <c r="N1224" t="s">
        <v>47</v>
      </c>
      <c r="O1224" t="s">
        <v>50</v>
      </c>
    </row>
    <row r="1225" spans="1:15" hidden="1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s="2">
        <f t="shared" si="78"/>
        <v>100300000</v>
      </c>
      <c r="K1225" s="2">
        <f t="shared" si="76"/>
        <v>2147900000</v>
      </c>
      <c r="L1225" s="2">
        <f t="shared" si="79"/>
        <v>2047600000</v>
      </c>
      <c r="M1225" s="15">
        <f t="shared" si="77"/>
        <v>0.1029980147503093</v>
      </c>
      <c r="N1225" t="s">
        <v>47</v>
      </c>
      <c r="O1225" t="s">
        <v>50</v>
      </c>
    </row>
    <row r="1226" spans="1:15" hidden="1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s="2">
        <f t="shared" si="78"/>
        <v>1554973000</v>
      </c>
      <c r="K1226" s="2">
        <f t="shared" si="76"/>
        <v>2929029000</v>
      </c>
      <c r="L1226" s="2">
        <f t="shared" si="79"/>
        <v>1374056000</v>
      </c>
      <c r="M1226" s="15">
        <f t="shared" si="77"/>
        <v>0.22503807707981066</v>
      </c>
      <c r="N1226" t="s">
        <v>13</v>
      </c>
      <c r="O1226" t="s">
        <v>164</v>
      </c>
    </row>
    <row r="1227" spans="1:15" hidden="1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s="2">
        <f t="shared" si="78"/>
        <v>1633992000</v>
      </c>
      <c r="K1227" s="2">
        <f t="shared" si="76"/>
        <v>3027744000</v>
      </c>
      <c r="L1227" s="2">
        <f t="shared" si="79"/>
        <v>1393752000</v>
      </c>
      <c r="M1227" s="15">
        <f t="shared" si="77"/>
        <v>0.22909735501084255</v>
      </c>
      <c r="N1227" t="s">
        <v>13</v>
      </c>
      <c r="O1227" t="s">
        <v>164</v>
      </c>
    </row>
    <row r="1228" spans="1:15" hidden="1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s="2">
        <f t="shared" si="78"/>
        <v>1544746000</v>
      </c>
      <c r="K1228" s="2">
        <f t="shared" si="76"/>
        <v>3056499000</v>
      </c>
      <c r="L1228" s="2">
        <f t="shared" si="79"/>
        <v>1511753000</v>
      </c>
      <c r="M1228" s="15">
        <f t="shared" si="77"/>
        <v>0.24044686551271013</v>
      </c>
      <c r="N1228" t="s">
        <v>13</v>
      </c>
      <c r="O1228" t="s">
        <v>164</v>
      </c>
    </row>
    <row r="1229" spans="1:15" hidden="1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s="2">
        <f t="shared" si="78"/>
        <v>1359360000</v>
      </c>
      <c r="K1229" s="2">
        <f t="shared" si="76"/>
        <v>2537369000</v>
      </c>
      <c r="L1229" s="2">
        <f t="shared" si="79"/>
        <v>1178009000</v>
      </c>
      <c r="M1229" s="15">
        <f t="shared" si="77"/>
        <v>0.22334514270312891</v>
      </c>
      <c r="N1229" t="s">
        <v>13</v>
      </c>
      <c r="O1229" t="s">
        <v>164</v>
      </c>
    </row>
    <row r="1230" spans="1:15" hidden="1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s="2">
        <f t="shared" si="78"/>
        <v>568500000</v>
      </c>
      <c r="K1230" s="2">
        <f t="shared" si="76"/>
        <v>1172399000</v>
      </c>
      <c r="L1230" s="2">
        <f t="shared" si="79"/>
        <v>603899000</v>
      </c>
      <c r="M1230" s="15">
        <f t="shared" si="77"/>
        <v>0.20642299318877491</v>
      </c>
      <c r="N1230" t="s">
        <v>19</v>
      </c>
      <c r="O1230" t="s">
        <v>201</v>
      </c>
    </row>
    <row r="1231" spans="1:15" hidden="1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s="2">
        <f t="shared" si="78"/>
        <v>861390000</v>
      </c>
      <c r="K1231" s="2">
        <f t="shared" si="76"/>
        <v>1577884000</v>
      </c>
      <c r="L1231" s="2">
        <f t="shared" si="79"/>
        <v>716494000</v>
      </c>
      <c r="M1231" s="15">
        <f t="shared" si="77"/>
        <v>0.27100405797439975</v>
      </c>
      <c r="N1231" t="s">
        <v>19</v>
      </c>
      <c r="O1231" t="s">
        <v>201</v>
      </c>
    </row>
    <row r="1232" spans="1:15" hidden="1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s="2">
        <f t="shared" si="78"/>
        <v>794728000</v>
      </c>
      <c r="K1232" s="2">
        <f t="shared" si="76"/>
        <v>1628114000</v>
      </c>
      <c r="L1232" s="2">
        <f t="shared" si="79"/>
        <v>833386000</v>
      </c>
      <c r="M1232" s="15">
        <f t="shared" si="77"/>
        <v>0.27217047778956877</v>
      </c>
      <c r="N1232" t="s">
        <v>19</v>
      </c>
      <c r="O1232" t="s">
        <v>201</v>
      </c>
    </row>
    <row r="1233" spans="1:15" hidden="1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s="2">
        <f t="shared" si="78"/>
        <v>957150000</v>
      </c>
      <c r="K1233" s="2">
        <f t="shared" si="76"/>
        <v>1939814000</v>
      </c>
      <c r="L1233" s="2">
        <f t="shared" si="79"/>
        <v>982664000</v>
      </c>
      <c r="M1233" s="15">
        <f t="shared" si="77"/>
        <v>0.25295951894483337</v>
      </c>
      <c r="N1233" t="s">
        <v>19</v>
      </c>
      <c r="O1233" t="s">
        <v>201</v>
      </c>
    </row>
    <row r="1234" spans="1:15" hidden="1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s="2">
        <f t="shared" si="78"/>
        <v>759205000</v>
      </c>
      <c r="K1234" s="2">
        <f t="shared" si="76"/>
        <v>961529000</v>
      </c>
      <c r="L1234" s="2">
        <f t="shared" si="79"/>
        <v>202324000</v>
      </c>
      <c r="M1234" s="15">
        <f t="shared" si="77"/>
        <v>0.45674258071013135</v>
      </c>
      <c r="N1234" t="s">
        <v>25</v>
      </c>
      <c r="O1234" t="s">
        <v>30</v>
      </c>
    </row>
    <row r="1235" spans="1:15" hidden="1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s="2">
        <f t="shared" si="78"/>
        <v>714298000</v>
      </c>
      <c r="K1235" s="2">
        <f t="shared" si="76"/>
        <v>976142000</v>
      </c>
      <c r="L1235" s="2">
        <f t="shared" si="79"/>
        <v>261844000</v>
      </c>
      <c r="M1235" s="15">
        <f t="shared" si="77"/>
        <v>0.45242321742910829</v>
      </c>
      <c r="N1235" t="s">
        <v>25</v>
      </c>
      <c r="O1235" t="s">
        <v>30</v>
      </c>
    </row>
    <row r="1236" spans="1:15" hidden="1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s="2">
        <f t="shared" si="78"/>
        <v>780476000</v>
      </c>
      <c r="K1236" s="2">
        <f t="shared" si="76"/>
        <v>1004608000</v>
      </c>
      <c r="L1236" s="2">
        <f t="shared" si="79"/>
        <v>224132000</v>
      </c>
      <c r="M1236" s="15">
        <f t="shared" si="77"/>
        <v>0.44904320944887383</v>
      </c>
      <c r="N1236" t="s">
        <v>25</v>
      </c>
      <c r="O1236" t="s">
        <v>30</v>
      </c>
    </row>
    <row r="1237" spans="1:15" hidden="1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s="2">
        <f t="shared" si="78"/>
        <v>724776000</v>
      </c>
      <c r="K1237" s="2">
        <f t="shared" si="76"/>
        <v>1024500000</v>
      </c>
      <c r="L1237" s="2">
        <f t="shared" si="79"/>
        <v>299724000</v>
      </c>
      <c r="M1237" s="15">
        <f t="shared" si="77"/>
        <v>0.45284590111472139</v>
      </c>
      <c r="N1237" t="s">
        <v>25</v>
      </c>
      <c r="O1237" t="s">
        <v>30</v>
      </c>
    </row>
    <row r="1238" spans="1:15" hidden="1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s="2">
        <f t="shared" si="78"/>
        <v>6983000000</v>
      </c>
      <c r="K1238" s="2">
        <f t="shared" si="76"/>
        <v>20807000000</v>
      </c>
      <c r="L1238" s="2">
        <f t="shared" si="79"/>
        <v>13824000000</v>
      </c>
      <c r="M1238" s="15">
        <f t="shared" si="77"/>
        <v>0.25999325244598831</v>
      </c>
      <c r="N1238" t="s">
        <v>36</v>
      </c>
      <c r="O1238" t="s">
        <v>393</v>
      </c>
    </row>
    <row r="1239" spans="1:15" hidden="1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s="2">
        <f t="shared" si="78"/>
        <v>7094000000</v>
      </c>
      <c r="K1239" s="2">
        <f t="shared" si="76"/>
        <v>19331000000</v>
      </c>
      <c r="L1239" s="2">
        <f t="shared" si="79"/>
        <v>12237000000</v>
      </c>
      <c r="M1239" s="15">
        <f t="shared" si="77"/>
        <v>0.24131775397598182</v>
      </c>
      <c r="N1239" t="s">
        <v>36</v>
      </c>
      <c r="O1239" t="s">
        <v>393</v>
      </c>
    </row>
    <row r="1240" spans="1:15" hidden="1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s="2">
        <f t="shared" si="78"/>
        <v>6738000000</v>
      </c>
      <c r="K1240" s="2">
        <f t="shared" si="76"/>
        <v>17429000000</v>
      </c>
      <c r="L1240" s="2">
        <f t="shared" si="79"/>
        <v>10691000000</v>
      </c>
      <c r="M1240" s="15">
        <f t="shared" si="77"/>
        <v>0.23582020890837257</v>
      </c>
      <c r="N1240" t="s">
        <v>36</v>
      </c>
      <c r="O1240" t="s">
        <v>393</v>
      </c>
    </row>
    <row r="1241" spans="1:15" hidden="1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s="2">
        <f t="shared" si="78"/>
        <v>6479000000</v>
      </c>
      <c r="K1241" s="2">
        <f t="shared" si="76"/>
        <v>17294000000</v>
      </c>
      <c r="L1241" s="2">
        <f t="shared" si="79"/>
        <v>10815000000</v>
      </c>
      <c r="M1241" s="15">
        <f t="shared" si="77"/>
        <v>0.23073125825517324</v>
      </c>
      <c r="N1241" t="s">
        <v>36</v>
      </c>
      <c r="O1241" t="s">
        <v>393</v>
      </c>
    </row>
    <row r="1242" spans="1:1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s="2">
        <f t="shared" si="78"/>
        <v>11473000000</v>
      </c>
      <c r="K1242" s="2">
        <f t="shared" si="76"/>
        <v>16220000000</v>
      </c>
      <c r="L1242" s="2">
        <f t="shared" si="79"/>
        <v>4747000000</v>
      </c>
      <c r="M1242" s="15">
        <f t="shared" si="77"/>
        <v>0.97675538961821029</v>
      </c>
      <c r="N1242" t="s">
        <v>47</v>
      </c>
      <c r="O1242" t="s">
        <v>105</v>
      </c>
    </row>
    <row r="1243" spans="1:1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s="2">
        <f t="shared" si="78"/>
        <v>10324000000</v>
      </c>
      <c r="K1243" s="2">
        <f t="shared" si="76"/>
        <v>16528000000</v>
      </c>
      <c r="L1243" s="2">
        <f t="shared" si="79"/>
        <v>6204000000</v>
      </c>
      <c r="M1243" s="15">
        <f t="shared" si="77"/>
        <v>0.97961119013750597</v>
      </c>
      <c r="N1243" t="s">
        <v>47</v>
      </c>
      <c r="O1243" t="s">
        <v>105</v>
      </c>
    </row>
    <row r="1244" spans="1:1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s="2">
        <f t="shared" si="78"/>
        <v>9761000000</v>
      </c>
      <c r="K1244" s="2">
        <f t="shared" si="76"/>
        <v>15956000000</v>
      </c>
      <c r="L1244" s="2">
        <f t="shared" si="79"/>
        <v>6195000000</v>
      </c>
      <c r="M1244" s="15">
        <f t="shared" si="77"/>
        <v>0.98003808119894353</v>
      </c>
      <c r="N1244" t="s">
        <v>47</v>
      </c>
      <c r="O1244" t="s">
        <v>105</v>
      </c>
    </row>
    <row r="1245" spans="1:1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s="2">
        <f t="shared" si="78"/>
        <v>9718000000</v>
      </c>
      <c r="K1245" s="2">
        <f t="shared" si="76"/>
        <v>15867000000</v>
      </c>
      <c r="L1245" s="2">
        <f t="shared" si="79"/>
        <v>6149000000</v>
      </c>
      <c r="M1245" s="15">
        <f t="shared" si="77"/>
        <v>0.97523048555623848</v>
      </c>
      <c r="N1245" t="s">
        <v>47</v>
      </c>
      <c r="O1245" t="s">
        <v>105</v>
      </c>
    </row>
    <row r="1246" spans="1:15" hidden="1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s="2">
        <f t="shared" si="78"/>
        <v>1210000000</v>
      </c>
      <c r="K1246" s="2">
        <f t="shared" si="76"/>
        <v>1265900000</v>
      </c>
      <c r="L1246" s="2">
        <f t="shared" si="79"/>
        <v>55900000</v>
      </c>
      <c r="M1246" s="15">
        <f t="shared" si="77"/>
        <v>0.29393052846661094</v>
      </c>
      <c r="N1246" t="s">
        <v>13</v>
      </c>
      <c r="O1246" t="s">
        <v>157</v>
      </c>
    </row>
    <row r="1247" spans="1:15" hidden="1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s="2">
        <f t="shared" si="78"/>
        <v>1616500000</v>
      </c>
      <c r="K1247" s="2">
        <f t="shared" si="76"/>
        <v>2370100000</v>
      </c>
      <c r="L1247" s="2">
        <f t="shared" si="79"/>
        <v>753600000</v>
      </c>
      <c r="M1247" s="15">
        <f t="shared" si="77"/>
        <v>0.33860022572395959</v>
      </c>
      <c r="N1247" t="s">
        <v>13</v>
      </c>
      <c r="O1247" t="s">
        <v>157</v>
      </c>
    </row>
    <row r="1248" spans="1:15" hidden="1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s="2">
        <f t="shared" si="78"/>
        <v>1611100000</v>
      </c>
      <c r="K1248" s="2">
        <f t="shared" si="76"/>
        <v>2463000000</v>
      </c>
      <c r="L1248" s="2">
        <f t="shared" si="79"/>
        <v>851900000</v>
      </c>
      <c r="M1248" s="15">
        <f t="shared" si="77"/>
        <v>0.34990765733769003</v>
      </c>
      <c r="N1248" t="s">
        <v>13</v>
      </c>
      <c r="O1248" t="s">
        <v>157</v>
      </c>
    </row>
    <row r="1249" spans="1:15" hidden="1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s="2">
        <f t="shared" si="78"/>
        <v>1453900000</v>
      </c>
      <c r="K1249" s="2">
        <f t="shared" si="76"/>
        <v>2185800000</v>
      </c>
      <c r="L1249" s="2">
        <f t="shared" si="79"/>
        <v>731900000</v>
      </c>
      <c r="M1249" s="15">
        <f t="shared" si="77"/>
        <v>0.33893626918902153</v>
      </c>
      <c r="N1249" t="s">
        <v>13</v>
      </c>
      <c r="O1249" t="s">
        <v>157</v>
      </c>
    </row>
    <row r="1250" spans="1:15" hidden="1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s="2">
        <f t="shared" si="78"/>
        <v>570490000</v>
      </c>
      <c r="K1250" s="2">
        <f t="shared" si="76"/>
        <v>1422245000</v>
      </c>
      <c r="L1250" s="2">
        <f t="shared" si="79"/>
        <v>851755000</v>
      </c>
      <c r="M1250" s="15">
        <f t="shared" si="77"/>
        <v>0.43074785783771541</v>
      </c>
      <c r="N1250" t="s">
        <v>42</v>
      </c>
      <c r="O1250" t="s">
        <v>43</v>
      </c>
    </row>
    <row r="1251" spans="1:15" hidden="1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s="2">
        <f t="shared" si="78"/>
        <v>587869000</v>
      </c>
      <c r="K1251" s="2">
        <f t="shared" si="76"/>
        <v>1434192000</v>
      </c>
      <c r="L1251" s="2">
        <f t="shared" si="79"/>
        <v>846323000</v>
      </c>
      <c r="M1251" s="15">
        <f t="shared" si="77"/>
        <v>0.41515092218322786</v>
      </c>
      <c r="N1251" t="s">
        <v>42</v>
      </c>
      <c r="O1251" t="s">
        <v>43</v>
      </c>
    </row>
    <row r="1252" spans="1:15" hidden="1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s="2">
        <f t="shared" si="78"/>
        <v>592536000</v>
      </c>
      <c r="K1252" s="2">
        <f t="shared" si="76"/>
        <v>1403778000</v>
      </c>
      <c r="L1252" s="2">
        <f t="shared" si="79"/>
        <v>811242000</v>
      </c>
      <c r="M1252" s="15">
        <f t="shared" si="77"/>
        <v>0.40204065033199377</v>
      </c>
      <c r="N1252" t="s">
        <v>42</v>
      </c>
      <c r="O1252" t="s">
        <v>43</v>
      </c>
    </row>
    <row r="1253" spans="1:15" hidden="1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s="2">
        <f t="shared" si="78"/>
        <v>671166000</v>
      </c>
      <c r="K1253" s="2">
        <f t="shared" si="76"/>
        <v>1525768000</v>
      </c>
      <c r="L1253" s="2">
        <f t="shared" si="79"/>
        <v>854602000</v>
      </c>
      <c r="M1253" s="15">
        <f t="shared" si="77"/>
        <v>0.43650203994171838</v>
      </c>
      <c r="N1253" t="s">
        <v>42</v>
      </c>
      <c r="O1253" t="s">
        <v>43</v>
      </c>
    </row>
    <row r="1254" spans="1:15" hidden="1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f t="shared" si="78"/>
        <v>4401000000</v>
      </c>
      <c r="K1254" s="2">
        <f t="shared" si="76"/>
        <v>5951000000</v>
      </c>
      <c r="L1254" s="2">
        <f t="shared" si="79"/>
        <v>1550000000</v>
      </c>
      <c r="M1254" s="15">
        <f t="shared" si="77"/>
        <v>0.41717490361023485</v>
      </c>
      <c r="N1254" t="s">
        <v>59</v>
      </c>
      <c r="O1254" t="s">
        <v>193</v>
      </c>
    </row>
    <row r="1255" spans="1:15" hidden="1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f t="shared" si="78"/>
        <v>4946000000</v>
      </c>
      <c r="K1255" s="2">
        <f t="shared" si="76"/>
        <v>6443000000</v>
      </c>
      <c r="L1255" s="2">
        <f t="shared" si="79"/>
        <v>1497000000</v>
      </c>
      <c r="M1255" s="15">
        <f t="shared" si="77"/>
        <v>0.43560273139071054</v>
      </c>
      <c r="N1255" t="s">
        <v>59</v>
      </c>
      <c r="O1255" t="s">
        <v>193</v>
      </c>
    </row>
    <row r="1256" spans="1:15" hidden="1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f t="shared" si="78"/>
        <v>4571000000</v>
      </c>
      <c r="K1256" s="2">
        <f t="shared" si="76"/>
        <v>6560000000</v>
      </c>
      <c r="L1256" s="2">
        <f t="shared" si="79"/>
        <v>1989000000</v>
      </c>
      <c r="M1256" s="15">
        <f t="shared" si="77"/>
        <v>0.44426384938371938</v>
      </c>
      <c r="N1256" t="s">
        <v>59</v>
      </c>
      <c r="O1256" t="s">
        <v>193</v>
      </c>
    </row>
    <row r="1257" spans="1:15" hidden="1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f t="shared" si="78"/>
        <v>5558000000</v>
      </c>
      <c r="K1257" s="2">
        <f t="shared" si="76"/>
        <v>6688000000</v>
      </c>
      <c r="L1257" s="2">
        <f t="shared" si="79"/>
        <v>1130000000</v>
      </c>
      <c r="M1257" s="15">
        <f t="shared" si="77"/>
        <v>0.45339299030574198</v>
      </c>
      <c r="N1257" t="s">
        <v>59</v>
      </c>
      <c r="O1257" t="s">
        <v>193</v>
      </c>
    </row>
    <row r="1258" spans="1:15" hidden="1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s="2">
        <f t="shared" si="78"/>
        <v>4230000000</v>
      </c>
      <c r="K1258" s="2">
        <f t="shared" si="76"/>
        <v>7256000000</v>
      </c>
      <c r="L1258" s="2">
        <f t="shared" si="79"/>
        <v>3026000000</v>
      </c>
      <c r="M1258" s="15">
        <f t="shared" si="77"/>
        <v>0.59808770194526872</v>
      </c>
      <c r="N1258" t="s">
        <v>42</v>
      </c>
      <c r="O1258" t="s">
        <v>45</v>
      </c>
    </row>
    <row r="1259" spans="1:15" hidden="1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s="2">
        <f t="shared" si="78"/>
        <v>2951000000</v>
      </c>
      <c r="K1259" s="2">
        <f t="shared" si="76"/>
        <v>5512000000</v>
      </c>
      <c r="L1259" s="2">
        <f t="shared" si="79"/>
        <v>2561000000</v>
      </c>
      <c r="M1259" s="15">
        <f t="shared" si="77"/>
        <v>0.7589150488778742</v>
      </c>
      <c r="N1259" t="s">
        <v>42</v>
      </c>
      <c r="O1259" t="s">
        <v>45</v>
      </c>
    </row>
    <row r="1260" spans="1:15" hidden="1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s="2">
        <f t="shared" si="78"/>
        <v>3096000000</v>
      </c>
      <c r="K1260" s="2">
        <f t="shared" si="76"/>
        <v>5963000000</v>
      </c>
      <c r="L1260" s="2">
        <f t="shared" si="79"/>
        <v>2867000000</v>
      </c>
      <c r="M1260" s="15">
        <f t="shared" si="77"/>
        <v>0.75942435048395318</v>
      </c>
      <c r="N1260" t="s">
        <v>42</v>
      </c>
      <c r="O1260" t="s">
        <v>45</v>
      </c>
    </row>
    <row r="1261" spans="1:15" hidden="1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s="2">
        <f t="shared" si="78"/>
        <v>3120000000</v>
      </c>
      <c r="K1261" s="2">
        <f t="shared" si="76"/>
        <v>5951000000</v>
      </c>
      <c r="L1261" s="2">
        <f t="shared" si="79"/>
        <v>2831000000</v>
      </c>
      <c r="M1261" s="15">
        <f t="shared" si="77"/>
        <v>0.77598122310601125</v>
      </c>
      <c r="N1261" t="s">
        <v>42</v>
      </c>
      <c r="O1261" t="s">
        <v>45</v>
      </c>
    </row>
    <row r="1262" spans="1:15" hidden="1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s="2">
        <f t="shared" si="78"/>
        <v>17504000000</v>
      </c>
      <c r="K1262" s="2">
        <f t="shared" si="76"/>
        <v>18212000000</v>
      </c>
      <c r="L1262" s="2">
        <f t="shared" si="79"/>
        <v>708000000</v>
      </c>
      <c r="M1262" s="15">
        <f t="shared" si="77"/>
        <v>0.21464518486216366</v>
      </c>
      <c r="N1262" t="s">
        <v>47</v>
      </c>
      <c r="O1262" t="s">
        <v>379</v>
      </c>
    </row>
    <row r="1263" spans="1:15" hidden="1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s="2">
        <f t="shared" si="78"/>
        <v>16172000000</v>
      </c>
      <c r="K1263" s="2">
        <f t="shared" si="76"/>
        <v>14488000000</v>
      </c>
      <c r="L1263" s="2">
        <f t="shared" si="79"/>
        <v>-1684000000</v>
      </c>
      <c r="M1263" s="15">
        <f t="shared" si="77"/>
        <v>0.34943682014423194</v>
      </c>
      <c r="N1263" t="s">
        <v>47</v>
      </c>
      <c r="O1263" t="s">
        <v>379</v>
      </c>
    </row>
    <row r="1264" spans="1:15" hidden="1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s="2">
        <f t="shared" si="78"/>
        <v>18786000000</v>
      </c>
      <c r="K1264" s="2">
        <f t="shared" si="76"/>
        <v>20545000000</v>
      </c>
      <c r="L1264" s="2">
        <f t="shared" si="79"/>
        <v>1759000000</v>
      </c>
      <c r="M1264" s="15">
        <f t="shared" si="77"/>
        <v>0.37972460955549392</v>
      </c>
      <c r="N1264" t="s">
        <v>47</v>
      </c>
      <c r="O1264" t="s">
        <v>379</v>
      </c>
    </row>
    <row r="1265" spans="1:15" hidden="1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s="2">
        <f t="shared" si="78"/>
        <v>16603000000</v>
      </c>
      <c r="K1265" s="2">
        <f t="shared" si="76"/>
        <v>24372000000</v>
      </c>
      <c r="L1265" s="2">
        <f t="shared" si="79"/>
        <v>7769000000</v>
      </c>
      <c r="M1265" s="15">
        <f t="shared" si="77"/>
        <v>0.42668814229940999</v>
      </c>
      <c r="N1265" t="s">
        <v>47</v>
      </c>
      <c r="O1265" t="s">
        <v>379</v>
      </c>
    </row>
    <row r="1266" spans="1:15" hidden="1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s="2">
        <f t="shared" si="78"/>
        <v>16374000000</v>
      </c>
      <c r="K1266" s="2">
        <f t="shared" si="76"/>
        <v>20844000000</v>
      </c>
      <c r="L1266" s="2">
        <f t="shared" si="79"/>
        <v>4470000000</v>
      </c>
      <c r="M1266" s="15">
        <f t="shared" si="77"/>
        <v>0.11625857549221931</v>
      </c>
      <c r="N1266" t="s">
        <v>83</v>
      </c>
      <c r="O1266" t="s">
        <v>341</v>
      </c>
    </row>
    <row r="1267" spans="1:15" hidden="1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s="2">
        <f t="shared" si="78"/>
        <v>16568000000</v>
      </c>
      <c r="K1267" s="2">
        <f t="shared" si="76"/>
        <v>19145000000</v>
      </c>
      <c r="L1267" s="2">
        <f t="shared" si="79"/>
        <v>2577000000</v>
      </c>
      <c r="M1267" s="15">
        <f t="shared" si="77"/>
        <v>0.11157019977155645</v>
      </c>
      <c r="N1267" t="s">
        <v>83</v>
      </c>
      <c r="O1267" t="s">
        <v>341</v>
      </c>
    </row>
    <row r="1268" spans="1:15" hidden="1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s="2">
        <f t="shared" si="78"/>
        <v>17722000000</v>
      </c>
      <c r="K1268" s="2">
        <f t="shared" si="76"/>
        <v>21029000000</v>
      </c>
      <c r="L1268" s="2">
        <f t="shared" si="79"/>
        <v>3307000000</v>
      </c>
      <c r="M1268" s="15">
        <f t="shared" si="77"/>
        <v>0.13044314319033323</v>
      </c>
      <c r="N1268" t="s">
        <v>83</v>
      </c>
      <c r="O1268" t="s">
        <v>341</v>
      </c>
    </row>
    <row r="1269" spans="1:15" hidden="1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s="2">
        <f t="shared" si="78"/>
        <v>16846000000</v>
      </c>
      <c r="K1269" s="2">
        <f t="shared" si="76"/>
        <v>21282000000</v>
      </c>
      <c r="L1269" s="2">
        <f t="shared" si="79"/>
        <v>4436000000</v>
      </c>
      <c r="M1269" s="15">
        <f t="shared" si="77"/>
        <v>0.21502399595857541</v>
      </c>
      <c r="N1269" t="s">
        <v>83</v>
      </c>
      <c r="O1269" t="s">
        <v>341</v>
      </c>
    </row>
    <row r="1270" spans="1:15" hidden="1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s="2">
        <f t="shared" si="78"/>
        <v>2594300000</v>
      </c>
      <c r="K1270" s="2">
        <f t="shared" si="76"/>
        <v>3249200000</v>
      </c>
      <c r="L1270" s="2">
        <f t="shared" si="79"/>
        <v>654900000</v>
      </c>
      <c r="M1270" s="15">
        <f t="shared" si="77"/>
        <v>0.53767996028462683</v>
      </c>
      <c r="N1270" t="s">
        <v>19</v>
      </c>
      <c r="O1270" t="s">
        <v>289</v>
      </c>
    </row>
    <row r="1271" spans="1:15" hidden="1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s="2">
        <f t="shared" si="78"/>
        <v>3673500000</v>
      </c>
      <c r="K1271" s="2">
        <f t="shared" si="76"/>
        <v>4219300000</v>
      </c>
      <c r="L1271" s="2">
        <f t="shared" si="79"/>
        <v>545800000</v>
      </c>
      <c r="M1271" s="15">
        <f t="shared" si="77"/>
        <v>0.51540359620834553</v>
      </c>
      <c r="N1271" t="s">
        <v>19</v>
      </c>
      <c r="O1271" t="s">
        <v>289</v>
      </c>
    </row>
    <row r="1272" spans="1:15" hidden="1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s="2">
        <f t="shared" si="78"/>
        <v>3713600000</v>
      </c>
      <c r="K1272" s="2">
        <f t="shared" si="76"/>
        <v>4326700000</v>
      </c>
      <c r="L1272" s="2">
        <f t="shared" si="79"/>
        <v>613100000</v>
      </c>
      <c r="M1272" s="15">
        <f t="shared" si="77"/>
        <v>0.52500849390865412</v>
      </c>
      <c r="N1272" t="s">
        <v>19</v>
      </c>
      <c r="O1272" t="s">
        <v>289</v>
      </c>
    </row>
    <row r="1273" spans="1:15" hidden="1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s="2">
        <f t="shared" si="78"/>
        <v>3417700000</v>
      </c>
      <c r="K1273" s="2">
        <f t="shared" si="76"/>
        <v>4161600000</v>
      </c>
      <c r="L1273" s="2">
        <f t="shared" si="79"/>
        <v>743900000</v>
      </c>
      <c r="M1273" s="15">
        <f t="shared" si="77"/>
        <v>0.51888333354113936</v>
      </c>
      <c r="N1273" t="s">
        <v>19</v>
      </c>
      <c r="O1273" t="s">
        <v>289</v>
      </c>
    </row>
    <row r="1274" spans="1:15" hidden="1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s="2">
        <f t="shared" si="78"/>
        <v>472585000</v>
      </c>
      <c r="K1274" s="2">
        <f t="shared" si="76"/>
        <v>937707000</v>
      </c>
      <c r="L1274" s="2">
        <f t="shared" si="79"/>
        <v>465122000</v>
      </c>
      <c r="M1274" s="15">
        <f t="shared" si="77"/>
        <v>0.15838925562335091</v>
      </c>
      <c r="N1274" t="s">
        <v>13</v>
      </c>
      <c r="O1274" t="s">
        <v>164</v>
      </c>
    </row>
    <row r="1275" spans="1:15" hidden="1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s="2">
        <f t="shared" si="78"/>
        <v>510934000</v>
      </c>
      <c r="K1275" s="2">
        <f t="shared" si="76"/>
        <v>986933000</v>
      </c>
      <c r="L1275" s="2">
        <f t="shared" si="79"/>
        <v>475999000</v>
      </c>
      <c r="M1275" s="15">
        <f t="shared" si="77"/>
        <v>0.15392983660650103</v>
      </c>
      <c r="N1275" t="s">
        <v>13</v>
      </c>
      <c r="O1275" t="s">
        <v>164</v>
      </c>
    </row>
    <row r="1276" spans="1:15" hidden="1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s="2">
        <f t="shared" si="78"/>
        <v>739734000</v>
      </c>
      <c r="K1276" s="2">
        <f t="shared" si="76"/>
        <v>1168794000</v>
      </c>
      <c r="L1276" s="2">
        <f t="shared" si="79"/>
        <v>429060000</v>
      </c>
      <c r="M1276" s="15">
        <f t="shared" si="77"/>
        <v>0.1508660709525948</v>
      </c>
      <c r="N1276" t="s">
        <v>13</v>
      </c>
      <c r="O1276" t="s">
        <v>164</v>
      </c>
    </row>
    <row r="1277" spans="1:15" hidden="1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s="2">
        <f t="shared" si="78"/>
        <v>627711000</v>
      </c>
      <c r="K1277" s="2">
        <f t="shared" si="76"/>
        <v>923665000</v>
      </c>
      <c r="L1277" s="2">
        <f t="shared" si="79"/>
        <v>295954000</v>
      </c>
      <c r="M1277" s="15">
        <f t="shared" si="77"/>
        <v>0.12197726068599325</v>
      </c>
      <c r="N1277" t="s">
        <v>13</v>
      </c>
      <c r="O1277" t="s">
        <v>164</v>
      </c>
    </row>
    <row r="1278" spans="1:15" hidden="1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f t="shared" si="78"/>
        <v>2326000000</v>
      </c>
      <c r="K1278" s="2">
        <f t="shared" si="76"/>
        <v>4828000000</v>
      </c>
      <c r="L1278" s="2">
        <f t="shared" si="79"/>
        <v>2502000000</v>
      </c>
      <c r="M1278" s="15">
        <f t="shared" si="77"/>
        <v>0.43014967925873127</v>
      </c>
      <c r="N1278" t="s">
        <v>59</v>
      </c>
      <c r="O1278" t="s">
        <v>87</v>
      </c>
    </row>
    <row r="1279" spans="1:15" hidden="1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f t="shared" si="78"/>
        <v>2556000000</v>
      </c>
      <c r="K1279" s="2">
        <f t="shared" si="76"/>
        <v>5181000000</v>
      </c>
      <c r="L1279" s="2">
        <f t="shared" si="79"/>
        <v>2625000000</v>
      </c>
      <c r="M1279" s="15">
        <f t="shared" si="77"/>
        <v>0.43446540880503143</v>
      </c>
      <c r="N1279" t="s">
        <v>59</v>
      </c>
      <c r="O1279" t="s">
        <v>87</v>
      </c>
    </row>
    <row r="1280" spans="1:15" hidden="1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f t="shared" si="78"/>
        <v>2703000000</v>
      </c>
      <c r="K1280" s="2">
        <f t="shared" si="76"/>
        <v>5311000000</v>
      </c>
      <c r="L1280" s="2">
        <f t="shared" si="79"/>
        <v>2608000000</v>
      </c>
      <c r="M1280" s="15">
        <f t="shared" si="77"/>
        <v>0.43273853173633181</v>
      </c>
      <c r="N1280" t="s">
        <v>59</v>
      </c>
      <c r="O1280" t="s">
        <v>87</v>
      </c>
    </row>
    <row r="1281" spans="1:15" hidden="1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f t="shared" si="78"/>
        <v>2495000000</v>
      </c>
      <c r="K1281" s="2">
        <f t="shared" si="76"/>
        <v>4816000000</v>
      </c>
      <c r="L1281" s="2">
        <f t="shared" si="79"/>
        <v>2321000000</v>
      </c>
      <c r="M1281" s="15">
        <f t="shared" si="77"/>
        <v>0.44691907943578324</v>
      </c>
      <c r="N1281" t="s">
        <v>59</v>
      </c>
      <c r="O1281" t="s">
        <v>87</v>
      </c>
    </row>
    <row r="1282" spans="1:15" hidden="1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s="2">
        <f t="shared" si="78"/>
        <v>7816000000</v>
      </c>
      <c r="K1282" s="2">
        <f t="shared" ref="K1282:K1345" si="80">E1282-F1282</f>
        <v>15046000000</v>
      </c>
      <c r="L1282" s="2">
        <f t="shared" si="79"/>
        <v>7230000000</v>
      </c>
      <c r="M1282" s="15">
        <f t="shared" ref="M1282:M1345" si="81">(E1282-F1282)/E1282</f>
        <v>0.60508324619963005</v>
      </c>
      <c r="N1282" t="s">
        <v>22</v>
      </c>
      <c r="O1282" t="s">
        <v>34</v>
      </c>
    </row>
    <row r="1283" spans="1:15" hidden="1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s="2">
        <f t="shared" ref="J1283:J1346" si="82">SUM(G1283:I1283)</f>
        <v>8251000000</v>
      </c>
      <c r="K1283" s="2">
        <f t="shared" si="80"/>
        <v>15801000000</v>
      </c>
      <c r="L1283" s="2">
        <f t="shared" ref="L1283:L1346" si="83">K1283-J1283</f>
        <v>7550000000</v>
      </c>
      <c r="M1283" s="15">
        <f t="shared" si="81"/>
        <v>0.59655680144976786</v>
      </c>
      <c r="N1283" t="s">
        <v>22</v>
      </c>
      <c r="O1283" t="s">
        <v>34</v>
      </c>
    </row>
    <row r="1284" spans="1:15" hidden="1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s="2">
        <f t="shared" si="82"/>
        <v>9127000000</v>
      </c>
      <c r="K1284" s="2">
        <f t="shared" si="80"/>
        <v>14903000000</v>
      </c>
      <c r="L1284" s="2">
        <f t="shared" si="83"/>
        <v>5776000000</v>
      </c>
      <c r="M1284" s="15">
        <f t="shared" si="81"/>
        <v>0.58949408646809853</v>
      </c>
      <c r="N1284" t="s">
        <v>22</v>
      </c>
      <c r="O1284" t="s">
        <v>34</v>
      </c>
    </row>
    <row r="1285" spans="1:15" hidden="1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s="2">
        <f t="shared" si="82"/>
        <v>7310000000</v>
      </c>
      <c r="K1285" s="2">
        <f t="shared" si="80"/>
        <v>13805000000</v>
      </c>
      <c r="L1285" s="2">
        <f t="shared" si="83"/>
        <v>6495000000</v>
      </c>
      <c r="M1285" s="15">
        <f t="shared" si="81"/>
        <v>0.58610002547338036</v>
      </c>
      <c r="N1285" t="s">
        <v>22</v>
      </c>
      <c r="O1285" t="s">
        <v>34</v>
      </c>
    </row>
    <row r="1286" spans="1:15" hidden="1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s="2">
        <f t="shared" si="82"/>
        <v>377586000</v>
      </c>
      <c r="K1286" s="2">
        <f t="shared" si="80"/>
        <v>404927000</v>
      </c>
      <c r="L1286" s="2">
        <f t="shared" si="83"/>
        <v>27341000</v>
      </c>
      <c r="M1286" s="15">
        <f t="shared" si="81"/>
        <v>0.35265290694990814</v>
      </c>
      <c r="N1286" t="s">
        <v>22</v>
      </c>
      <c r="O1286" t="s">
        <v>34</v>
      </c>
    </row>
    <row r="1287" spans="1:15" hidden="1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s="2">
        <f t="shared" si="82"/>
        <v>566842000</v>
      </c>
      <c r="K1287" s="2">
        <f t="shared" si="80"/>
        <v>689308000</v>
      </c>
      <c r="L1287" s="2">
        <f t="shared" si="83"/>
        <v>122466000</v>
      </c>
      <c r="M1287" s="15">
        <f t="shared" si="81"/>
        <v>0.40287650368271494</v>
      </c>
      <c r="N1287" t="s">
        <v>22</v>
      </c>
      <c r="O1287" t="s">
        <v>34</v>
      </c>
    </row>
    <row r="1288" spans="1:15" hidden="1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s="2">
        <f t="shared" si="82"/>
        <v>1037585000</v>
      </c>
      <c r="K1288" s="2">
        <f t="shared" si="80"/>
        <v>1049553000</v>
      </c>
      <c r="L1288" s="2">
        <f t="shared" si="83"/>
        <v>11968000</v>
      </c>
      <c r="M1288" s="15">
        <f t="shared" si="81"/>
        <v>0.40201576113311011</v>
      </c>
      <c r="N1288" t="s">
        <v>22</v>
      </c>
      <c r="O1288" t="s">
        <v>34</v>
      </c>
    </row>
    <row r="1289" spans="1:15" hidden="1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s="2">
        <f t="shared" si="82"/>
        <v>922340000</v>
      </c>
      <c r="K1289" s="2">
        <f t="shared" si="80"/>
        <v>1319801000</v>
      </c>
      <c r="L1289" s="2">
        <f t="shared" si="83"/>
        <v>397461000</v>
      </c>
      <c r="M1289" s="15">
        <f t="shared" si="81"/>
        <v>0.20559937750076526</v>
      </c>
      <c r="N1289" t="s">
        <v>13</v>
      </c>
      <c r="O1289" t="s">
        <v>164</v>
      </c>
    </row>
    <row r="1290" spans="1:15" hidden="1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s="2">
        <f t="shared" si="82"/>
        <v>1030014000</v>
      </c>
      <c r="K1290" s="2">
        <f t="shared" si="80"/>
        <v>1385734000</v>
      </c>
      <c r="L1290" s="2">
        <f t="shared" si="83"/>
        <v>355720000</v>
      </c>
      <c r="M1290" s="15">
        <f t="shared" si="81"/>
        <v>0.20873341975491258</v>
      </c>
      <c r="N1290" t="s">
        <v>13</v>
      </c>
      <c r="O1290" t="s">
        <v>164</v>
      </c>
    </row>
    <row r="1291" spans="1:15" hidden="1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s="2">
        <f t="shared" si="82"/>
        <v>961579000</v>
      </c>
      <c r="K1291" s="2">
        <f t="shared" si="80"/>
        <v>1485444000</v>
      </c>
      <c r="L1291" s="2">
        <f t="shared" si="83"/>
        <v>523865000</v>
      </c>
      <c r="M1291" s="15">
        <f t="shared" si="81"/>
        <v>0.22602985167287415</v>
      </c>
      <c r="N1291" t="s">
        <v>13</v>
      </c>
      <c r="O1291" t="s">
        <v>164</v>
      </c>
    </row>
    <row r="1292" spans="1:15" hidden="1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s="2">
        <f t="shared" si="82"/>
        <v>956158000</v>
      </c>
      <c r="K1292" s="2">
        <f t="shared" si="80"/>
        <v>1501416000</v>
      </c>
      <c r="L1292" s="2">
        <f t="shared" si="83"/>
        <v>545258000</v>
      </c>
      <c r="M1292" s="15">
        <f t="shared" si="81"/>
        <v>0.22121991152476564</v>
      </c>
      <c r="N1292" t="s">
        <v>13</v>
      </c>
      <c r="O1292" t="s">
        <v>164</v>
      </c>
    </row>
    <row r="1293" spans="1:15" hidden="1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s="2">
        <f t="shared" si="82"/>
        <v>1742036000</v>
      </c>
      <c r="K1293" s="2">
        <f t="shared" si="80"/>
        <v>2530590000</v>
      </c>
      <c r="L1293" s="2">
        <f t="shared" si="83"/>
        <v>788554000</v>
      </c>
      <c r="M1293" s="15">
        <f t="shared" si="81"/>
        <v>0.32916000262226031</v>
      </c>
      <c r="N1293" t="s">
        <v>19</v>
      </c>
      <c r="O1293" t="s">
        <v>133</v>
      </c>
    </row>
    <row r="1294" spans="1:15" hidden="1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s="2">
        <f t="shared" si="82"/>
        <v>1799530000</v>
      </c>
      <c r="K1294" s="2">
        <f t="shared" si="80"/>
        <v>2654624000</v>
      </c>
      <c r="L1294" s="2">
        <f t="shared" si="83"/>
        <v>855094000</v>
      </c>
      <c r="M1294" s="15">
        <f t="shared" si="81"/>
        <v>0.33349991846625093</v>
      </c>
      <c r="N1294" t="s">
        <v>19</v>
      </c>
      <c r="O1294" t="s">
        <v>133</v>
      </c>
    </row>
    <row r="1295" spans="1:15" hidden="1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s="2">
        <f t="shared" si="82"/>
        <v>1821397000</v>
      </c>
      <c r="K1295" s="2">
        <f t="shared" si="80"/>
        <v>2767574000</v>
      </c>
      <c r="L1295" s="2">
        <f t="shared" si="83"/>
        <v>946177000</v>
      </c>
      <c r="M1295" s="15">
        <f t="shared" si="81"/>
        <v>0.34278222732511299</v>
      </c>
      <c r="N1295" t="s">
        <v>19</v>
      </c>
      <c r="O1295" t="s">
        <v>133</v>
      </c>
    </row>
    <row r="1296" spans="1:15" hidden="1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s="2">
        <f t="shared" si="82"/>
        <v>1913512000</v>
      </c>
      <c r="K1296" s="2">
        <f t="shared" si="80"/>
        <v>3199681000</v>
      </c>
      <c r="L1296" s="2">
        <f t="shared" si="83"/>
        <v>1286169000</v>
      </c>
      <c r="M1296" s="15">
        <f t="shared" si="81"/>
        <v>0.38554674895054558</v>
      </c>
      <c r="N1296" t="s">
        <v>19</v>
      </c>
      <c r="O1296" t="s">
        <v>133</v>
      </c>
    </row>
    <row r="1297" spans="1:15" hidden="1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s="2">
        <f t="shared" si="82"/>
        <v>1206340000</v>
      </c>
      <c r="K1297" s="2">
        <f t="shared" si="80"/>
        <v>1949390000</v>
      </c>
      <c r="L1297" s="2">
        <f t="shared" si="83"/>
        <v>743050000</v>
      </c>
      <c r="M1297" s="15">
        <f t="shared" si="81"/>
        <v>0.92618820807271185</v>
      </c>
      <c r="N1297" t="s">
        <v>25</v>
      </c>
      <c r="O1297" t="s">
        <v>66</v>
      </c>
    </row>
    <row r="1298" spans="1:15" hidden="1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s="2">
        <f t="shared" si="82"/>
        <v>1790620000</v>
      </c>
      <c r="K1298" s="2">
        <f t="shared" si="80"/>
        <v>2614539000</v>
      </c>
      <c r="L1298" s="2">
        <f t="shared" si="83"/>
        <v>823919000</v>
      </c>
      <c r="M1298" s="15">
        <f t="shared" si="81"/>
        <v>0.92728715894021652</v>
      </c>
      <c r="N1298" t="s">
        <v>25</v>
      </c>
      <c r="O1298" t="s">
        <v>66</v>
      </c>
    </row>
    <row r="1299" spans="1:15" hidden="1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s="2">
        <f t="shared" si="82"/>
        <v>2459103000</v>
      </c>
      <c r="K1299" s="2">
        <f t="shared" si="80"/>
        <v>3711019000</v>
      </c>
      <c r="L1299" s="2">
        <f t="shared" si="83"/>
        <v>1251916000</v>
      </c>
      <c r="M1299" s="15">
        <f t="shared" si="81"/>
        <v>0.90430433011154732</v>
      </c>
      <c r="N1299" t="s">
        <v>25</v>
      </c>
      <c r="O1299" t="s">
        <v>66</v>
      </c>
    </row>
    <row r="1300" spans="1:15" hidden="1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s="2">
        <f t="shared" si="82"/>
        <v>3229992000</v>
      </c>
      <c r="K1300" s="2">
        <f t="shared" si="80"/>
        <v>4560733000</v>
      </c>
      <c r="L1300" s="2">
        <f t="shared" si="83"/>
        <v>1330741000</v>
      </c>
      <c r="M1300" s="15">
        <f t="shared" si="81"/>
        <v>0.93833998535519614</v>
      </c>
      <c r="N1300" t="s">
        <v>25</v>
      </c>
      <c r="O1300" t="s">
        <v>66</v>
      </c>
    </row>
    <row r="1301" spans="1:15" hidden="1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s="2">
        <f t="shared" si="82"/>
        <v>1326515000</v>
      </c>
      <c r="K1301" s="2">
        <f t="shared" si="80"/>
        <v>1723092000</v>
      </c>
      <c r="L1301" s="2">
        <f t="shared" si="83"/>
        <v>396577000</v>
      </c>
      <c r="M1301" s="15">
        <f t="shared" si="81"/>
        <v>0.40582539134858492</v>
      </c>
      <c r="N1301" t="s">
        <v>13</v>
      </c>
      <c r="O1301" t="s">
        <v>462</v>
      </c>
    </row>
    <row r="1302" spans="1:15" hidden="1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s="2">
        <f t="shared" si="82"/>
        <v>1426291000</v>
      </c>
      <c r="K1302" s="2">
        <f t="shared" si="80"/>
        <v>1922916000</v>
      </c>
      <c r="L1302" s="2">
        <f t="shared" si="83"/>
        <v>496625000</v>
      </c>
      <c r="M1302" s="15">
        <f t="shared" si="81"/>
        <v>0.40956555188120847</v>
      </c>
      <c r="N1302" t="s">
        <v>13</v>
      </c>
      <c r="O1302" t="s">
        <v>462</v>
      </c>
    </row>
    <row r="1303" spans="1:15" hidden="1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s="2">
        <f t="shared" si="82"/>
        <v>1533991000</v>
      </c>
      <c r="K1303" s="2">
        <f t="shared" si="80"/>
        <v>2114471000</v>
      </c>
      <c r="L1303" s="2">
        <f t="shared" si="83"/>
        <v>580480000</v>
      </c>
      <c r="M1303" s="15">
        <f t="shared" si="81"/>
        <v>0.41501448596085561</v>
      </c>
      <c r="N1303" t="s">
        <v>13</v>
      </c>
      <c r="O1303" t="s">
        <v>462</v>
      </c>
    </row>
    <row r="1304" spans="1:15" hidden="1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s="2">
        <f t="shared" si="82"/>
        <v>1607454000</v>
      </c>
      <c r="K1304" s="2">
        <f t="shared" si="80"/>
        <v>2160676000</v>
      </c>
      <c r="L1304" s="2">
        <f t="shared" si="83"/>
        <v>553222000</v>
      </c>
      <c r="M1304" s="15">
        <f t="shared" si="81"/>
        <v>0.41152605735297448</v>
      </c>
      <c r="N1304" t="s">
        <v>13</v>
      </c>
      <c r="O1304" t="s">
        <v>462</v>
      </c>
    </row>
    <row r="1305" spans="1:15" hidden="1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s="2">
        <f t="shared" si="82"/>
        <v>924037000</v>
      </c>
      <c r="K1305" s="2">
        <f t="shared" si="80"/>
        <v>1128217000</v>
      </c>
      <c r="L1305" s="2">
        <f t="shared" si="83"/>
        <v>204180000</v>
      </c>
      <c r="M1305" s="15">
        <f t="shared" si="81"/>
        <v>0.84903865618817342</v>
      </c>
      <c r="N1305" t="s">
        <v>22</v>
      </c>
      <c r="O1305" t="s">
        <v>400</v>
      </c>
    </row>
    <row r="1306" spans="1:15" hidden="1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s="2">
        <f t="shared" si="82"/>
        <v>1067555000</v>
      </c>
      <c r="K1306" s="2">
        <f t="shared" si="80"/>
        <v>1302015000</v>
      </c>
      <c r="L1306" s="2">
        <f t="shared" si="83"/>
        <v>234460000</v>
      </c>
      <c r="M1306" s="15">
        <f t="shared" si="81"/>
        <v>0.84843103970702749</v>
      </c>
      <c r="N1306" t="s">
        <v>22</v>
      </c>
      <c r="O1306" t="s">
        <v>400</v>
      </c>
    </row>
    <row r="1307" spans="1:15" hidden="1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s="2">
        <f t="shared" si="82"/>
        <v>1266296000</v>
      </c>
      <c r="K1307" s="2">
        <f t="shared" si="80"/>
        <v>1516290000</v>
      </c>
      <c r="L1307" s="2">
        <f t="shared" si="83"/>
        <v>249994000</v>
      </c>
      <c r="M1307" s="15">
        <f t="shared" si="81"/>
        <v>0.8473312772528917</v>
      </c>
      <c r="N1307" t="s">
        <v>22</v>
      </c>
      <c r="O1307" t="s">
        <v>400</v>
      </c>
    </row>
    <row r="1308" spans="1:15" hidden="1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s="2">
        <f t="shared" si="82"/>
        <v>1454553000</v>
      </c>
      <c r="K1308" s="2">
        <f t="shared" si="80"/>
        <v>1742601000</v>
      </c>
      <c r="L1308" s="2">
        <f t="shared" si="83"/>
        <v>288048000</v>
      </c>
      <c r="M1308" s="15">
        <f t="shared" si="81"/>
        <v>0.84912558533887528</v>
      </c>
      <c r="N1308" t="s">
        <v>22</v>
      </c>
      <c r="O1308" t="s">
        <v>400</v>
      </c>
    </row>
    <row r="1309" spans="1:15" hidden="1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s="2">
        <f t="shared" si="82"/>
        <v>2998000000</v>
      </c>
      <c r="K1309" s="2">
        <f t="shared" si="80"/>
        <v>4156000000</v>
      </c>
      <c r="L1309" s="2">
        <f t="shared" si="83"/>
        <v>1158000000</v>
      </c>
      <c r="M1309" s="15">
        <f t="shared" si="81"/>
        <v>0.59841612670986322</v>
      </c>
      <c r="N1309" t="s">
        <v>19</v>
      </c>
      <c r="O1309" t="s">
        <v>289</v>
      </c>
    </row>
    <row r="1310" spans="1:15" hidden="1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s="2">
        <f t="shared" si="82"/>
        <v>3177000000</v>
      </c>
      <c r="K1310" s="2">
        <f t="shared" si="80"/>
        <v>4310000000</v>
      </c>
      <c r="L1310" s="2">
        <f t="shared" si="83"/>
        <v>1133000000</v>
      </c>
      <c r="M1310" s="15">
        <f t="shared" si="81"/>
        <v>0.57852348993288594</v>
      </c>
      <c r="N1310" t="s">
        <v>19</v>
      </c>
      <c r="O1310" t="s">
        <v>289</v>
      </c>
    </row>
    <row r="1311" spans="1:15" hidden="1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s="2">
        <f t="shared" si="82"/>
        <v>3326000000</v>
      </c>
      <c r="K1311" s="2">
        <f t="shared" si="80"/>
        <v>4378000000</v>
      </c>
      <c r="L1311" s="2">
        <f t="shared" si="83"/>
        <v>1052000000</v>
      </c>
      <c r="M1311" s="15">
        <f t="shared" si="81"/>
        <v>0.57454068241469813</v>
      </c>
      <c r="N1311" t="s">
        <v>19</v>
      </c>
      <c r="O1311" t="s">
        <v>289</v>
      </c>
    </row>
    <row r="1312" spans="1:15" hidden="1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s="2">
        <f t="shared" si="82"/>
        <v>3413000000</v>
      </c>
      <c r="K1312" s="2">
        <f t="shared" si="80"/>
        <v>4187000000</v>
      </c>
      <c r="L1312" s="2">
        <f t="shared" si="83"/>
        <v>774000000</v>
      </c>
      <c r="M1312" s="15">
        <f t="shared" si="81"/>
        <v>0.56542876434841327</v>
      </c>
      <c r="N1312" t="s">
        <v>19</v>
      </c>
      <c r="O1312" t="s">
        <v>289</v>
      </c>
    </row>
    <row r="1313" spans="1:15" hidden="1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s="2">
        <f t="shared" si="82"/>
        <v>1537700000</v>
      </c>
      <c r="K1313" s="2">
        <f t="shared" si="80"/>
        <v>2573800000</v>
      </c>
      <c r="L1313" s="2">
        <f t="shared" si="83"/>
        <v>1036100000</v>
      </c>
      <c r="M1313" s="15">
        <f t="shared" si="81"/>
        <v>0.40520159322407467</v>
      </c>
      <c r="N1313" t="s">
        <v>13</v>
      </c>
      <c r="O1313" t="s">
        <v>164</v>
      </c>
    </row>
    <row r="1314" spans="1:15" hidden="1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s="2">
        <f t="shared" si="82"/>
        <v>1570100000</v>
      </c>
      <c r="K1314" s="2">
        <f t="shared" si="80"/>
        <v>2753900000</v>
      </c>
      <c r="L1314" s="2">
        <f t="shared" si="83"/>
        <v>1183800000</v>
      </c>
      <c r="M1314" s="15">
        <f t="shared" si="81"/>
        <v>0.41577715709217183</v>
      </c>
      <c r="N1314" t="s">
        <v>13</v>
      </c>
      <c r="O1314" t="s">
        <v>164</v>
      </c>
    </row>
    <row r="1315" spans="1:15" hidden="1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s="2">
        <f t="shared" si="82"/>
        <v>1506400000</v>
      </c>
      <c r="K1315" s="2">
        <f t="shared" si="80"/>
        <v>2703100000</v>
      </c>
      <c r="L1315" s="2">
        <f t="shared" si="83"/>
        <v>1196700000</v>
      </c>
      <c r="M1315" s="15">
        <f t="shared" si="81"/>
        <v>0.42852613389559124</v>
      </c>
      <c r="N1315" t="s">
        <v>13</v>
      </c>
      <c r="O1315" t="s">
        <v>164</v>
      </c>
    </row>
    <row r="1316" spans="1:15" hidden="1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s="2">
        <f t="shared" si="82"/>
        <v>1467400000</v>
      </c>
      <c r="K1316" s="2">
        <f t="shared" si="80"/>
        <v>2475500000</v>
      </c>
      <c r="L1316" s="2">
        <f t="shared" si="83"/>
        <v>1008100000</v>
      </c>
      <c r="M1316" s="15">
        <f t="shared" si="81"/>
        <v>0.42103920401394679</v>
      </c>
      <c r="N1316" t="s">
        <v>13</v>
      </c>
      <c r="O1316" t="s">
        <v>164</v>
      </c>
    </row>
    <row r="1317" spans="1:15" hidden="1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s="2">
        <f t="shared" si="82"/>
        <v>914130000</v>
      </c>
      <c r="K1317" s="2">
        <f t="shared" si="80"/>
        <v>1671717000</v>
      </c>
      <c r="L1317" s="2">
        <f t="shared" si="83"/>
        <v>757587000</v>
      </c>
      <c r="M1317" s="15">
        <f t="shared" si="81"/>
        <v>0.55845102487431886</v>
      </c>
      <c r="N1317" t="s">
        <v>13</v>
      </c>
      <c r="O1317" t="s">
        <v>164</v>
      </c>
    </row>
    <row r="1318" spans="1:15" hidden="1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s="2">
        <f t="shared" si="82"/>
        <v>1040567000</v>
      </c>
      <c r="K1318" s="2">
        <f t="shared" si="80"/>
        <v>1882928000</v>
      </c>
      <c r="L1318" s="2">
        <f t="shared" si="83"/>
        <v>842361000</v>
      </c>
      <c r="M1318" s="15">
        <f t="shared" si="81"/>
        <v>0.5814865873121754</v>
      </c>
      <c r="N1318" t="s">
        <v>13</v>
      </c>
      <c r="O1318" t="s">
        <v>164</v>
      </c>
    </row>
    <row r="1319" spans="1:15" hidden="1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s="2">
        <f t="shared" si="82"/>
        <v>1102426000</v>
      </c>
      <c r="K1319" s="2">
        <f t="shared" si="80"/>
        <v>2101899000</v>
      </c>
      <c r="L1319" s="2">
        <f t="shared" si="83"/>
        <v>999473000</v>
      </c>
      <c r="M1319" s="15">
        <f t="shared" si="81"/>
        <v>0.59216863023292898</v>
      </c>
      <c r="N1319" t="s">
        <v>13</v>
      </c>
      <c r="O1319" t="s">
        <v>164</v>
      </c>
    </row>
    <row r="1320" spans="1:15" hidden="1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s="2">
        <f t="shared" si="82"/>
        <v>1136728000</v>
      </c>
      <c r="K1320" s="2">
        <f t="shared" si="80"/>
        <v>2164646000</v>
      </c>
      <c r="L1320" s="2">
        <f t="shared" si="83"/>
        <v>1027918000</v>
      </c>
      <c r="M1320" s="15">
        <f t="shared" si="81"/>
        <v>0.60424548381739029</v>
      </c>
      <c r="N1320" t="s">
        <v>13</v>
      </c>
      <c r="O1320" t="s">
        <v>164</v>
      </c>
    </row>
    <row r="1321" spans="1:15" hidden="1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s="2">
        <f t="shared" si="82"/>
        <v>1437886000</v>
      </c>
      <c r="K1321" s="2">
        <f t="shared" si="80"/>
        <v>2709637000</v>
      </c>
      <c r="L1321" s="2">
        <f t="shared" si="83"/>
        <v>1271751000</v>
      </c>
      <c r="M1321" s="15">
        <f t="shared" si="81"/>
        <v>0.27873869786900923</v>
      </c>
      <c r="N1321" t="s">
        <v>19</v>
      </c>
      <c r="O1321" t="s">
        <v>257</v>
      </c>
    </row>
    <row r="1322" spans="1:15" hidden="1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s="2">
        <f t="shared" si="82"/>
        <v>1526366000</v>
      </c>
      <c r="K1322" s="2">
        <f t="shared" si="80"/>
        <v>2869429000</v>
      </c>
      <c r="L1322" s="2">
        <f t="shared" si="83"/>
        <v>1343063000</v>
      </c>
      <c r="M1322" s="15">
        <f t="shared" si="81"/>
        <v>0.28048191494467495</v>
      </c>
      <c r="N1322" t="s">
        <v>19</v>
      </c>
      <c r="O1322" t="s">
        <v>257</v>
      </c>
    </row>
    <row r="1323" spans="1:15" hidden="1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s="2">
        <f t="shared" si="82"/>
        <v>1615371000</v>
      </c>
      <c r="K1323" s="2">
        <f t="shared" si="80"/>
        <v>3103721000</v>
      </c>
      <c r="L1323" s="2">
        <f t="shared" si="83"/>
        <v>1488350000</v>
      </c>
      <c r="M1323" s="15">
        <f t="shared" si="81"/>
        <v>0.28109145014837872</v>
      </c>
      <c r="N1323" t="s">
        <v>19</v>
      </c>
      <c r="O1323" t="s">
        <v>257</v>
      </c>
    </row>
    <row r="1324" spans="1:15" hidden="1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s="2">
        <f t="shared" si="82"/>
        <v>1738755000</v>
      </c>
      <c r="K1324" s="2">
        <f t="shared" si="80"/>
        <v>3363126000</v>
      </c>
      <c r="L1324" s="2">
        <f t="shared" si="83"/>
        <v>1624371000</v>
      </c>
      <c r="M1324" s="15">
        <f t="shared" si="81"/>
        <v>0.28166886781146294</v>
      </c>
      <c r="N1324" t="s">
        <v>19</v>
      </c>
      <c r="O1324" t="s">
        <v>257</v>
      </c>
    </row>
    <row r="1325" spans="1:15" hidden="1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s="2">
        <f t="shared" si="82"/>
        <v>693364000</v>
      </c>
      <c r="K1325" s="2">
        <f t="shared" si="80"/>
        <v>1038351000</v>
      </c>
      <c r="L1325" s="2">
        <f t="shared" si="83"/>
        <v>344987000</v>
      </c>
      <c r="M1325" s="15">
        <f t="shared" si="81"/>
        <v>0.75950875370757098</v>
      </c>
      <c r="N1325" t="s">
        <v>83</v>
      </c>
      <c r="O1325" t="s">
        <v>84</v>
      </c>
    </row>
    <row r="1326" spans="1:15" hidden="1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s="2">
        <f t="shared" si="82"/>
        <v>884104000</v>
      </c>
      <c r="K1326" s="2">
        <f t="shared" si="80"/>
        <v>1316134000</v>
      </c>
      <c r="L1326" s="2">
        <f t="shared" si="83"/>
        <v>432030000</v>
      </c>
      <c r="M1326" s="15">
        <f t="shared" si="81"/>
        <v>0.71831455590467042</v>
      </c>
      <c r="N1326" t="s">
        <v>83</v>
      </c>
      <c r="O1326" t="s">
        <v>84</v>
      </c>
    </row>
    <row r="1327" spans="1:15" hidden="1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s="2">
        <f t="shared" si="82"/>
        <v>742834000</v>
      </c>
      <c r="K1327" s="2">
        <f t="shared" si="80"/>
        <v>1436785000</v>
      </c>
      <c r="L1327" s="2">
        <f t="shared" si="83"/>
        <v>693951000</v>
      </c>
      <c r="M1327" s="15">
        <f t="shared" si="81"/>
        <v>0.70343156574397425</v>
      </c>
      <c r="N1327" t="s">
        <v>83</v>
      </c>
      <c r="O1327" t="s">
        <v>84</v>
      </c>
    </row>
    <row r="1328" spans="1:15" hidden="1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s="2">
        <f t="shared" si="82"/>
        <v>746473000</v>
      </c>
      <c r="K1328" s="2">
        <f t="shared" si="80"/>
        <v>532736000</v>
      </c>
      <c r="L1328" s="2">
        <f t="shared" si="83"/>
        <v>-213737000</v>
      </c>
      <c r="M1328" s="15">
        <f t="shared" si="81"/>
        <v>0.45082017154888193</v>
      </c>
      <c r="N1328" t="s">
        <v>83</v>
      </c>
      <c r="O1328" t="s">
        <v>84</v>
      </c>
    </row>
    <row r="1329" spans="1:15" hidden="1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s="2">
        <f t="shared" si="82"/>
        <v>1965500000</v>
      </c>
      <c r="K1329" s="2">
        <f t="shared" si="80"/>
        <v>3182500000</v>
      </c>
      <c r="L1329" s="2">
        <f t="shared" si="83"/>
        <v>1217000000</v>
      </c>
      <c r="M1329" s="15">
        <f t="shared" si="81"/>
        <v>0.37809485339542842</v>
      </c>
      <c r="N1329" t="s">
        <v>13</v>
      </c>
      <c r="O1329" t="s">
        <v>164</v>
      </c>
    </row>
    <row r="1330" spans="1:15" hidden="1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s="2">
        <f t="shared" si="82"/>
        <v>1905300000</v>
      </c>
      <c r="K1330" s="2">
        <f t="shared" si="80"/>
        <v>3160200000</v>
      </c>
      <c r="L1330" s="2">
        <f t="shared" si="83"/>
        <v>1254900000</v>
      </c>
      <c r="M1330" s="15">
        <f t="shared" si="81"/>
        <v>0.35897901923142456</v>
      </c>
      <c r="N1330" t="s">
        <v>13</v>
      </c>
      <c r="O1330" t="s">
        <v>164</v>
      </c>
    </row>
    <row r="1331" spans="1:15" hidden="1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s="2">
        <f t="shared" si="82"/>
        <v>2037600000</v>
      </c>
      <c r="K1331" s="2">
        <f t="shared" si="80"/>
        <v>3596400000</v>
      </c>
      <c r="L1331" s="2">
        <f t="shared" si="83"/>
        <v>1558800000</v>
      </c>
      <c r="M1331" s="15">
        <f t="shared" si="81"/>
        <v>0.39455842018650578</v>
      </c>
      <c r="N1331" t="s">
        <v>13</v>
      </c>
      <c r="O1331" t="s">
        <v>164</v>
      </c>
    </row>
    <row r="1332" spans="1:15" hidden="1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s="2">
        <f t="shared" si="82"/>
        <v>2045600000</v>
      </c>
      <c r="K1332" s="2">
        <f t="shared" si="80"/>
        <v>3623700000</v>
      </c>
      <c r="L1332" s="2">
        <f t="shared" si="83"/>
        <v>1578100000</v>
      </c>
      <c r="M1332" s="15">
        <f t="shared" si="81"/>
        <v>0.38600509176901693</v>
      </c>
      <c r="N1332" t="s">
        <v>13</v>
      </c>
      <c r="O1332" t="s">
        <v>164</v>
      </c>
    </row>
    <row r="1333" spans="1:15" hidden="1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s="2">
        <f t="shared" si="82"/>
        <v>6277200000</v>
      </c>
      <c r="K1333" s="2">
        <f t="shared" si="80"/>
        <v>8484500000</v>
      </c>
      <c r="L1333" s="2">
        <f t="shared" si="83"/>
        <v>2207300000</v>
      </c>
      <c r="M1333" s="15">
        <f t="shared" si="81"/>
        <v>0.57070115963085533</v>
      </c>
      <c r="N1333" t="s">
        <v>19</v>
      </c>
      <c r="O1333" t="s">
        <v>155</v>
      </c>
    </row>
    <row r="1334" spans="1:15" hidden="1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s="2">
        <f t="shared" si="82"/>
        <v>6796400000</v>
      </c>
      <c r="K1334" s="2">
        <f t="shared" si="80"/>
        <v>9589000000</v>
      </c>
      <c r="L1334" s="2">
        <f t="shared" si="83"/>
        <v>2792600000</v>
      </c>
      <c r="M1334" s="15">
        <f t="shared" si="81"/>
        <v>0.58299590218752662</v>
      </c>
      <c r="N1334" t="s">
        <v>19</v>
      </c>
      <c r="O1334" t="s">
        <v>155</v>
      </c>
    </row>
    <row r="1335" spans="1:15" hidden="1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s="2">
        <f t="shared" si="82"/>
        <v>8024100000</v>
      </c>
      <c r="K1335" s="2">
        <f t="shared" si="80"/>
        <v>11375200000</v>
      </c>
      <c r="L1335" s="2">
        <f t="shared" si="83"/>
        <v>3351100000</v>
      </c>
      <c r="M1335" s="15">
        <f t="shared" si="81"/>
        <v>0.59361154743329492</v>
      </c>
      <c r="N1335" t="s">
        <v>19</v>
      </c>
      <c r="O1335" t="s">
        <v>155</v>
      </c>
    </row>
    <row r="1336" spans="1:15" hidden="1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s="2">
        <f t="shared" si="82"/>
        <v>8951100000</v>
      </c>
      <c r="K1336" s="2">
        <f t="shared" si="80"/>
        <v>12804800000</v>
      </c>
      <c r="L1336" s="2">
        <f t="shared" si="83"/>
        <v>3853700000</v>
      </c>
      <c r="M1336" s="15">
        <f t="shared" si="81"/>
        <v>0.60071589752250665</v>
      </c>
      <c r="N1336" t="s">
        <v>19</v>
      </c>
      <c r="O1336" t="s">
        <v>155</v>
      </c>
    </row>
    <row r="1337" spans="1:15" hidden="1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s="2">
        <f t="shared" si="82"/>
        <v>563000000</v>
      </c>
      <c r="K1337" s="2">
        <f t="shared" si="80"/>
        <v>1422000000</v>
      </c>
      <c r="L1337" s="2">
        <f t="shared" si="83"/>
        <v>859000000</v>
      </c>
      <c r="M1337" s="15">
        <f t="shared" si="81"/>
        <v>0.34051724137931033</v>
      </c>
      <c r="N1337" t="s">
        <v>42</v>
      </c>
      <c r="O1337" t="s">
        <v>43</v>
      </c>
    </row>
    <row r="1338" spans="1:15" hidden="1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s="2">
        <f t="shared" si="82"/>
        <v>598000000</v>
      </c>
      <c r="K1338" s="2">
        <f t="shared" si="80"/>
        <v>1508000000</v>
      </c>
      <c r="L1338" s="2">
        <f t="shared" si="83"/>
        <v>910000000</v>
      </c>
      <c r="M1338" s="15">
        <f t="shared" si="81"/>
        <v>0.33548387096774196</v>
      </c>
      <c r="N1338" t="s">
        <v>42</v>
      </c>
      <c r="O1338" t="s">
        <v>43</v>
      </c>
    </row>
    <row r="1339" spans="1:15" hidden="1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s="2">
        <f t="shared" si="82"/>
        <v>613000000</v>
      </c>
      <c r="K1339" s="2">
        <f t="shared" si="80"/>
        <v>1620000000</v>
      </c>
      <c r="L1339" s="2">
        <f t="shared" si="83"/>
        <v>1007000000</v>
      </c>
      <c r="M1339" s="15">
        <f t="shared" si="81"/>
        <v>0.32720662492425773</v>
      </c>
      <c r="N1339" t="s">
        <v>42</v>
      </c>
      <c r="O1339" t="s">
        <v>43</v>
      </c>
    </row>
    <row r="1340" spans="1:15" hidden="1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s="2">
        <f t="shared" si="82"/>
        <v>592000000</v>
      </c>
      <c r="K1340" s="2">
        <f t="shared" si="80"/>
        <v>1666000000</v>
      </c>
      <c r="L1340" s="2">
        <f t="shared" si="83"/>
        <v>1074000000</v>
      </c>
      <c r="M1340" s="15">
        <f t="shared" si="81"/>
        <v>0.38036529680365294</v>
      </c>
      <c r="N1340" t="s">
        <v>42</v>
      </c>
      <c r="O1340" t="s">
        <v>43</v>
      </c>
    </row>
    <row r="1341" spans="1:15" hidden="1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s="2">
        <f t="shared" si="82"/>
        <v>1083000000</v>
      </c>
      <c r="K1341" s="2">
        <f t="shared" si="80"/>
        <v>2658000000</v>
      </c>
      <c r="L1341" s="2">
        <f t="shared" si="83"/>
        <v>1575000000</v>
      </c>
      <c r="M1341" s="15">
        <f t="shared" si="81"/>
        <v>0.52374384236453198</v>
      </c>
      <c r="N1341" t="s">
        <v>83</v>
      </c>
      <c r="O1341" t="s">
        <v>341</v>
      </c>
    </row>
    <row r="1342" spans="1:15" hidden="1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s="2">
        <f t="shared" si="82"/>
        <v>1145000000</v>
      </c>
      <c r="K1342" s="2">
        <f t="shared" si="80"/>
        <v>2811000000</v>
      </c>
      <c r="L1342" s="2">
        <f t="shared" si="83"/>
        <v>1666000000</v>
      </c>
      <c r="M1342" s="15">
        <f t="shared" si="81"/>
        <v>0.50942370424066696</v>
      </c>
      <c r="N1342" t="s">
        <v>83</v>
      </c>
      <c r="O1342" t="s">
        <v>341</v>
      </c>
    </row>
    <row r="1343" spans="1:15" hidden="1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s="2">
        <f t="shared" si="82"/>
        <v>1189000000</v>
      </c>
      <c r="K1343" s="2">
        <f t="shared" si="80"/>
        <v>3113000000</v>
      </c>
      <c r="L1343" s="2">
        <f t="shared" si="83"/>
        <v>1924000000</v>
      </c>
      <c r="M1343" s="15">
        <f t="shared" si="81"/>
        <v>0.52735897001524645</v>
      </c>
      <c r="N1343" t="s">
        <v>83</v>
      </c>
      <c r="O1343" t="s">
        <v>341</v>
      </c>
    </row>
    <row r="1344" spans="1:15" hidden="1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s="2">
        <f t="shared" si="82"/>
        <v>1117000000</v>
      </c>
      <c r="K1344" s="2">
        <f t="shared" si="80"/>
        <v>2899000000</v>
      </c>
      <c r="L1344" s="2">
        <f t="shared" si="83"/>
        <v>1782000000</v>
      </c>
      <c r="M1344" s="15">
        <f t="shared" si="81"/>
        <v>0.55387848681696594</v>
      </c>
      <c r="N1344" t="s">
        <v>83</v>
      </c>
      <c r="O1344" t="s">
        <v>341</v>
      </c>
    </row>
    <row r="1345" spans="1:15" hidden="1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s="2">
        <f t="shared" si="82"/>
        <v>1911500000</v>
      </c>
      <c r="K1345" s="2">
        <f t="shared" si="80"/>
        <v>2589900000</v>
      </c>
      <c r="L1345" s="2">
        <f t="shared" si="83"/>
        <v>678400000</v>
      </c>
      <c r="M1345" s="15">
        <f t="shared" si="81"/>
        <v>0.33675300358870336</v>
      </c>
      <c r="N1345" t="s">
        <v>59</v>
      </c>
      <c r="O1345" t="s">
        <v>96</v>
      </c>
    </row>
    <row r="1346" spans="1:15" hidden="1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s="2">
        <f t="shared" si="82"/>
        <v>1968300000</v>
      </c>
      <c r="K1346" s="2">
        <f t="shared" ref="K1346:K1409" si="84">E1346-F1346</f>
        <v>2687600000</v>
      </c>
      <c r="L1346" s="2">
        <f t="shared" si="83"/>
        <v>719300000</v>
      </c>
      <c r="M1346" s="15">
        <f t="shared" ref="M1346:M1409" si="85">(E1346-F1346)/E1346</f>
        <v>0.34676472485646087</v>
      </c>
      <c r="N1346" t="s">
        <v>59</v>
      </c>
      <c r="O1346" t="s">
        <v>96</v>
      </c>
    </row>
    <row r="1347" spans="1:15" hidden="1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s="2">
        <f t="shared" ref="J1347:J1410" si="86">SUM(G1347:I1347)</f>
        <v>1744900000</v>
      </c>
      <c r="K1347" s="2">
        <f t="shared" si="84"/>
        <v>2586600000</v>
      </c>
      <c r="L1347" s="2">
        <f t="shared" ref="L1347:L1410" si="87">K1347-J1347</f>
        <v>841700000</v>
      </c>
      <c r="M1347" s="15">
        <f t="shared" si="85"/>
        <v>0.36785892057171299</v>
      </c>
      <c r="N1347" t="s">
        <v>59</v>
      </c>
      <c r="O1347" t="s">
        <v>96</v>
      </c>
    </row>
    <row r="1348" spans="1:15" hidden="1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s="2">
        <f t="shared" si="86"/>
        <v>1699300000</v>
      </c>
      <c r="K1348" s="2">
        <f t="shared" si="84"/>
        <v>2531600000</v>
      </c>
      <c r="L1348" s="2">
        <f t="shared" si="87"/>
        <v>832300000</v>
      </c>
      <c r="M1348" s="15">
        <f t="shared" si="85"/>
        <v>0.37348597730994498</v>
      </c>
      <c r="N1348" t="s">
        <v>59</v>
      </c>
      <c r="O1348" t="s">
        <v>96</v>
      </c>
    </row>
    <row r="1349" spans="1:15" hidden="1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s="2">
        <f t="shared" si="86"/>
        <v>3264896000</v>
      </c>
      <c r="K1349" s="2">
        <f t="shared" si="84"/>
        <v>4206226000</v>
      </c>
      <c r="L1349" s="2">
        <f t="shared" si="87"/>
        <v>941330000</v>
      </c>
      <c r="M1349" s="15">
        <f t="shared" si="85"/>
        <v>0.44116028780648558</v>
      </c>
      <c r="N1349" t="s">
        <v>59</v>
      </c>
      <c r="O1349" t="s">
        <v>60</v>
      </c>
    </row>
    <row r="1350" spans="1:15" hidden="1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s="2">
        <f t="shared" si="86"/>
        <v>3470200000</v>
      </c>
      <c r="K1350" s="2">
        <f t="shared" si="84"/>
        <v>4616566000</v>
      </c>
      <c r="L1350" s="2">
        <f t="shared" si="87"/>
        <v>1146366000</v>
      </c>
      <c r="M1350" s="15">
        <f t="shared" si="85"/>
        <v>0.45324741015000491</v>
      </c>
      <c r="N1350" t="s">
        <v>59</v>
      </c>
      <c r="O1350" t="s">
        <v>60</v>
      </c>
    </row>
    <row r="1351" spans="1:15" hidden="1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s="2">
        <f t="shared" si="86"/>
        <v>3860448000</v>
      </c>
      <c r="K1351" s="2">
        <f t="shared" si="84"/>
        <v>5164484000</v>
      </c>
      <c r="L1351" s="2">
        <f t="shared" si="87"/>
        <v>1304036000</v>
      </c>
      <c r="M1351" s="15">
        <f t="shared" si="85"/>
        <v>0.46403420520878996</v>
      </c>
      <c r="N1351" t="s">
        <v>59</v>
      </c>
      <c r="O1351" t="s">
        <v>60</v>
      </c>
    </row>
    <row r="1352" spans="1:15" hidden="1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s="2">
        <f t="shared" si="86"/>
        <v>3943786000</v>
      </c>
      <c r="K1352" s="2">
        <f t="shared" si="84"/>
        <v>5559226000</v>
      </c>
      <c r="L1352" s="2">
        <f t="shared" si="87"/>
        <v>1615440000</v>
      </c>
      <c r="M1352" s="15">
        <f t="shared" si="85"/>
        <v>0.49026165979852027</v>
      </c>
      <c r="N1352" t="s">
        <v>59</v>
      </c>
      <c r="O1352" t="s">
        <v>60</v>
      </c>
    </row>
    <row r="1353" spans="1:15" hidden="1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s="2">
        <f t="shared" si="86"/>
        <v>976900000</v>
      </c>
      <c r="K1353" s="2">
        <f t="shared" si="84"/>
        <v>1537400000</v>
      </c>
      <c r="L1353" s="2">
        <f t="shared" si="87"/>
        <v>560500000</v>
      </c>
      <c r="M1353" s="15">
        <f t="shared" si="85"/>
        <v>0.38595169955314557</v>
      </c>
      <c r="N1353" t="s">
        <v>19</v>
      </c>
      <c r="O1353" t="s">
        <v>79</v>
      </c>
    </row>
    <row r="1354" spans="1:15" hidden="1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s="2">
        <f t="shared" si="86"/>
        <v>1010000000</v>
      </c>
      <c r="K1354" s="2">
        <f t="shared" si="84"/>
        <v>1580500000</v>
      </c>
      <c r="L1354" s="2">
        <f t="shared" si="87"/>
        <v>570500000</v>
      </c>
      <c r="M1354" s="15">
        <f t="shared" si="85"/>
        <v>0.37548702841395037</v>
      </c>
      <c r="N1354" t="s">
        <v>19</v>
      </c>
      <c r="O1354" t="s">
        <v>79</v>
      </c>
    </row>
    <row r="1355" spans="1:15" hidden="1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s="2">
        <f t="shared" si="86"/>
        <v>1497600000</v>
      </c>
      <c r="K1355" s="2">
        <f t="shared" si="84"/>
        <v>2074200000</v>
      </c>
      <c r="L1355" s="2">
        <f t="shared" si="87"/>
        <v>576600000</v>
      </c>
      <c r="M1355" s="15">
        <f t="shared" si="85"/>
        <v>0.36159196694733536</v>
      </c>
      <c r="N1355" t="s">
        <v>19</v>
      </c>
      <c r="O1355" t="s">
        <v>79</v>
      </c>
    </row>
    <row r="1356" spans="1:15" hidden="1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s="2">
        <f t="shared" si="86"/>
        <v>1736700000</v>
      </c>
      <c r="K1356" s="2">
        <f t="shared" si="84"/>
        <v>2440400000</v>
      </c>
      <c r="L1356" s="2">
        <f t="shared" si="87"/>
        <v>703700000</v>
      </c>
      <c r="M1356" s="15">
        <f t="shared" si="85"/>
        <v>0.37256877652590759</v>
      </c>
      <c r="N1356" t="s">
        <v>19</v>
      </c>
      <c r="O1356" t="s">
        <v>79</v>
      </c>
    </row>
    <row r="1357" spans="1:15" hidden="1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s="2">
        <f t="shared" si="86"/>
        <v>1117200000</v>
      </c>
      <c r="K1357" s="2">
        <f t="shared" si="84"/>
        <v>2027600000</v>
      </c>
      <c r="L1357" s="2">
        <f t="shared" si="87"/>
        <v>910400000</v>
      </c>
      <c r="M1357" s="15">
        <f t="shared" si="85"/>
        <v>0.34379503874391715</v>
      </c>
      <c r="N1357" t="s">
        <v>36</v>
      </c>
      <c r="O1357" t="s">
        <v>124</v>
      </c>
    </row>
    <row r="1358" spans="1:15" hidden="1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s="2">
        <f t="shared" si="86"/>
        <v>1112000000</v>
      </c>
      <c r="K1358" s="2">
        <f t="shared" si="84"/>
        <v>2031000000</v>
      </c>
      <c r="L1358" s="2">
        <f t="shared" si="87"/>
        <v>919000000</v>
      </c>
      <c r="M1358" s="15">
        <f t="shared" si="85"/>
        <v>0.36199336969308094</v>
      </c>
      <c r="N1358" t="s">
        <v>36</v>
      </c>
      <c r="O1358" t="s">
        <v>124</v>
      </c>
    </row>
    <row r="1359" spans="1:15" hidden="1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s="2">
        <f t="shared" si="86"/>
        <v>1196700000</v>
      </c>
      <c r="K1359" s="2">
        <f t="shared" si="84"/>
        <v>1968700000</v>
      </c>
      <c r="L1359" s="2">
        <f t="shared" si="87"/>
        <v>772000000</v>
      </c>
      <c r="M1359" s="15">
        <f t="shared" si="85"/>
        <v>0.34582886855095124</v>
      </c>
      <c r="N1359" t="s">
        <v>36</v>
      </c>
      <c r="O1359" t="s">
        <v>124</v>
      </c>
    </row>
    <row r="1360" spans="1:15" hidden="1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s="2">
        <f t="shared" si="86"/>
        <v>1822500000</v>
      </c>
      <c r="K1360" s="2">
        <f t="shared" si="84"/>
        <v>2967800000</v>
      </c>
      <c r="L1360" s="2">
        <f t="shared" si="87"/>
        <v>1145300000</v>
      </c>
      <c r="M1360" s="15">
        <f t="shared" si="85"/>
        <v>0.37994162228594835</v>
      </c>
      <c r="N1360" t="s">
        <v>36</v>
      </c>
      <c r="O1360" t="s">
        <v>124</v>
      </c>
    </row>
    <row r="1361" spans="1:15" hidden="1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s="2">
        <f t="shared" si="86"/>
        <v>450728000</v>
      </c>
      <c r="K1361" s="2">
        <f t="shared" si="84"/>
        <v>819809000</v>
      </c>
      <c r="L1361" s="2">
        <f t="shared" si="87"/>
        <v>369081000</v>
      </c>
      <c r="M1361" s="15">
        <f t="shared" si="85"/>
        <v>0.63548523625404252</v>
      </c>
      <c r="N1361" t="s">
        <v>52</v>
      </c>
      <c r="O1361" t="s">
        <v>478</v>
      </c>
    </row>
    <row r="1362" spans="1:15" hidden="1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s="2">
        <f t="shared" si="86"/>
        <v>462444000</v>
      </c>
      <c r="K1362" s="2">
        <f t="shared" si="84"/>
        <v>891400000</v>
      </c>
      <c r="L1362" s="2">
        <f t="shared" si="87"/>
        <v>428956000</v>
      </c>
      <c r="M1362" s="15">
        <f t="shared" si="85"/>
        <v>0.6501515245447882</v>
      </c>
      <c r="N1362" t="s">
        <v>52</v>
      </c>
      <c r="O1362" t="s">
        <v>478</v>
      </c>
    </row>
    <row r="1363" spans="1:15" hidden="1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s="2">
        <f t="shared" si="86"/>
        <v>527489000</v>
      </c>
      <c r="K1363" s="2">
        <f t="shared" si="84"/>
        <v>1019852000</v>
      </c>
      <c r="L1363" s="2">
        <f t="shared" si="87"/>
        <v>492363000</v>
      </c>
      <c r="M1363" s="15">
        <f t="shared" si="85"/>
        <v>0.67096497449305192</v>
      </c>
      <c r="N1363" t="s">
        <v>52</v>
      </c>
      <c r="O1363" t="s">
        <v>478</v>
      </c>
    </row>
    <row r="1364" spans="1:15" hidden="1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s="2">
        <f t="shared" si="86"/>
        <v>727372000</v>
      </c>
      <c r="K1364" s="2">
        <f t="shared" si="84"/>
        <v>1128503000</v>
      </c>
      <c r="L1364" s="2">
        <f t="shared" si="87"/>
        <v>401131000</v>
      </c>
      <c r="M1364" s="15">
        <f t="shared" si="85"/>
        <v>0.67866449286126229</v>
      </c>
      <c r="N1364" t="s">
        <v>52</v>
      </c>
      <c r="O1364" t="s">
        <v>478</v>
      </c>
    </row>
    <row r="1365" spans="1:15" hidden="1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s="2">
        <f t="shared" si="86"/>
        <v>1012400000</v>
      </c>
      <c r="K1365" s="2">
        <f t="shared" si="84"/>
        <v>1598600000</v>
      </c>
      <c r="L1365" s="2">
        <f t="shared" si="87"/>
        <v>586200000</v>
      </c>
      <c r="M1365" s="15">
        <f t="shared" si="85"/>
        <v>0.49377606177606176</v>
      </c>
      <c r="N1365" t="s">
        <v>19</v>
      </c>
      <c r="O1365" t="s">
        <v>480</v>
      </c>
    </row>
    <row r="1366" spans="1:15" hidden="1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s="2">
        <f t="shared" si="86"/>
        <v>1048700000</v>
      </c>
      <c r="K1366" s="2">
        <f t="shared" si="84"/>
        <v>1733400000</v>
      </c>
      <c r="L1366" s="2">
        <f t="shared" si="87"/>
        <v>684700000</v>
      </c>
      <c r="M1366" s="15">
        <f t="shared" si="85"/>
        <v>0.49630647655042087</v>
      </c>
      <c r="N1366" t="s">
        <v>19</v>
      </c>
      <c r="O1366" t="s">
        <v>480</v>
      </c>
    </row>
    <row r="1367" spans="1:15" hidden="1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s="2">
        <f t="shared" si="86"/>
        <v>1053700000</v>
      </c>
      <c r="K1367" s="2">
        <f t="shared" si="84"/>
        <v>1818500000</v>
      </c>
      <c r="L1367" s="2">
        <f t="shared" si="87"/>
        <v>764800000</v>
      </c>
      <c r="M1367" s="15">
        <f t="shared" si="85"/>
        <v>0.50610893100665166</v>
      </c>
      <c r="N1367" t="s">
        <v>19</v>
      </c>
      <c r="O1367" t="s">
        <v>480</v>
      </c>
    </row>
    <row r="1368" spans="1:15" hidden="1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s="2">
        <f t="shared" si="86"/>
        <v>1054100000</v>
      </c>
      <c r="K1368" s="2">
        <f t="shared" si="84"/>
        <v>1908300000</v>
      </c>
      <c r="L1368" s="2">
        <f t="shared" si="87"/>
        <v>854200000</v>
      </c>
      <c r="M1368" s="15">
        <f t="shared" si="85"/>
        <v>0.51411713993210839</v>
      </c>
      <c r="N1368" t="s">
        <v>19</v>
      </c>
      <c r="O1368" t="s">
        <v>480</v>
      </c>
    </row>
    <row r="1369" spans="1:15" hidden="1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s="2">
        <f t="shared" si="86"/>
        <v>763064000</v>
      </c>
      <c r="K1369" s="2">
        <f t="shared" si="84"/>
        <v>1696346000</v>
      </c>
      <c r="L1369" s="2">
        <f t="shared" si="87"/>
        <v>933282000</v>
      </c>
      <c r="M1369" s="15">
        <f t="shared" si="85"/>
        <v>0.73524585403318854</v>
      </c>
      <c r="N1369" t="s">
        <v>19</v>
      </c>
      <c r="O1369" t="s">
        <v>204</v>
      </c>
    </row>
    <row r="1370" spans="1:15" hidden="1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s="2">
        <f t="shared" si="86"/>
        <v>846635000</v>
      </c>
      <c r="K1370" s="2">
        <f t="shared" si="84"/>
        <v>1831515000</v>
      </c>
      <c r="L1370" s="2">
        <f t="shared" si="87"/>
        <v>984880000</v>
      </c>
      <c r="M1370" s="15">
        <f t="shared" si="85"/>
        <v>0.72368756393706524</v>
      </c>
      <c r="N1370" t="s">
        <v>19</v>
      </c>
      <c r="O1370" t="s">
        <v>204</v>
      </c>
    </row>
    <row r="1371" spans="1:15" hidden="1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s="2">
        <f t="shared" si="86"/>
        <v>893381000</v>
      </c>
      <c r="K1371" s="2">
        <f t="shared" si="84"/>
        <v>1886560000</v>
      </c>
      <c r="L1371" s="2">
        <f t="shared" si="87"/>
        <v>993179000</v>
      </c>
      <c r="M1371" s="15">
        <f t="shared" si="85"/>
        <v>0.70778133272505717</v>
      </c>
      <c r="N1371" t="s">
        <v>19</v>
      </c>
      <c r="O1371" t="s">
        <v>204</v>
      </c>
    </row>
    <row r="1372" spans="1:15" hidden="1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s="2">
        <f t="shared" si="86"/>
        <v>922775000</v>
      </c>
      <c r="K1372" s="2">
        <f t="shared" si="84"/>
        <v>2030870000</v>
      </c>
      <c r="L1372" s="2">
        <f t="shared" si="87"/>
        <v>1108095000</v>
      </c>
      <c r="M1372" s="15">
        <f t="shared" si="85"/>
        <v>0.67286854169683064</v>
      </c>
      <c r="N1372" t="s">
        <v>19</v>
      </c>
      <c r="O1372" t="s">
        <v>204</v>
      </c>
    </row>
    <row r="1373" spans="1:15" hidden="1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s="2">
        <f t="shared" si="86"/>
        <v>2701000000</v>
      </c>
      <c r="K1373" s="2">
        <f t="shared" si="84"/>
        <v>7164000000</v>
      </c>
      <c r="L1373" s="2">
        <f t="shared" si="87"/>
        <v>4463000000</v>
      </c>
      <c r="M1373" s="15">
        <f t="shared" si="85"/>
        <v>0.43321037673096691</v>
      </c>
      <c r="N1373" t="s">
        <v>42</v>
      </c>
      <c r="O1373" t="s">
        <v>45</v>
      </c>
    </row>
    <row r="1374" spans="1:15" hidden="1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s="2">
        <f t="shared" si="86"/>
        <v>2835000000</v>
      </c>
      <c r="K1374" s="2">
        <f t="shared" si="84"/>
        <v>7270000000</v>
      </c>
      <c r="L1374" s="2">
        <f t="shared" si="87"/>
        <v>4435000000</v>
      </c>
      <c r="M1374" s="15">
        <f t="shared" si="85"/>
        <v>0.42546965529349801</v>
      </c>
      <c r="N1374" t="s">
        <v>42</v>
      </c>
      <c r="O1374" t="s">
        <v>45</v>
      </c>
    </row>
    <row r="1375" spans="1:15" hidden="1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s="2">
        <f t="shared" si="86"/>
        <v>2926000000</v>
      </c>
      <c r="K1375" s="2">
        <f t="shared" si="84"/>
        <v>7436000000</v>
      </c>
      <c r="L1375" s="2">
        <f t="shared" si="87"/>
        <v>4510000000</v>
      </c>
      <c r="M1375" s="15">
        <f t="shared" si="85"/>
        <v>0.40266421183733148</v>
      </c>
      <c r="N1375" t="s">
        <v>42</v>
      </c>
      <c r="O1375" t="s">
        <v>45</v>
      </c>
    </row>
    <row r="1376" spans="1:15" hidden="1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s="2">
        <f t="shared" si="86"/>
        <v>3031000000</v>
      </c>
      <c r="K1376" s="2">
        <f t="shared" si="84"/>
        <v>7678000000</v>
      </c>
      <c r="L1376" s="2">
        <f t="shared" si="87"/>
        <v>4647000000</v>
      </c>
      <c r="M1376" s="15">
        <f t="shared" si="85"/>
        <v>0.43901881182457547</v>
      </c>
      <c r="N1376" t="s">
        <v>42</v>
      </c>
      <c r="O1376" t="s">
        <v>45</v>
      </c>
    </row>
    <row r="1377" spans="1:15" hidden="1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s="2">
        <f t="shared" si="86"/>
        <v>1445069000</v>
      </c>
      <c r="K1377" s="2">
        <f t="shared" si="84"/>
        <v>3455777000</v>
      </c>
      <c r="L1377" s="2">
        <f t="shared" si="87"/>
        <v>2010708000</v>
      </c>
      <c r="M1377" s="15">
        <f t="shared" si="85"/>
        <v>0.81194772655238046</v>
      </c>
      <c r="N1377" t="s">
        <v>52</v>
      </c>
      <c r="O1377" t="s">
        <v>53</v>
      </c>
    </row>
    <row r="1378" spans="1:15" hidden="1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s="2">
        <f t="shared" si="86"/>
        <v>1510069000</v>
      </c>
      <c r="K1378" s="2">
        <f t="shared" si="84"/>
        <v>3705903000</v>
      </c>
      <c r="L1378" s="2">
        <f t="shared" si="87"/>
        <v>2195834000</v>
      </c>
      <c r="M1378" s="15">
        <f t="shared" si="85"/>
        <v>0.81558674154884991</v>
      </c>
      <c r="N1378" t="s">
        <v>52</v>
      </c>
      <c r="O1378" t="s">
        <v>53</v>
      </c>
    </row>
    <row r="1379" spans="1:15" hidden="1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s="2">
        <f t="shared" si="86"/>
        <v>1590672000</v>
      </c>
      <c r="K1379" s="2">
        <f t="shared" si="84"/>
        <v>3988015000</v>
      </c>
      <c r="L1379" s="2">
        <f t="shared" si="87"/>
        <v>2397343000</v>
      </c>
      <c r="M1379" s="15">
        <f t="shared" si="85"/>
        <v>0.8187567262829365</v>
      </c>
      <c r="N1379" t="s">
        <v>52</v>
      </c>
      <c r="O1379" t="s">
        <v>53</v>
      </c>
    </row>
    <row r="1380" spans="1:15" hidden="1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s="2">
        <f t="shared" si="86"/>
        <v>1630403000</v>
      </c>
      <c r="K1380" s="2">
        <f t="shared" si="84"/>
        <v>4305911000</v>
      </c>
      <c r="L1380" s="2">
        <f t="shared" si="87"/>
        <v>2675508000</v>
      </c>
      <c r="M1380" s="15">
        <f t="shared" si="85"/>
        <v>0.81766554888880827</v>
      </c>
      <c r="N1380" t="s">
        <v>52</v>
      </c>
      <c r="O1380" t="s">
        <v>53</v>
      </c>
    </row>
    <row r="1381" spans="1:15" hidden="1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s="2">
        <f t="shared" si="86"/>
        <v>4963184000</v>
      </c>
      <c r="K1381" s="2">
        <f t="shared" si="84"/>
        <v>6491261000</v>
      </c>
      <c r="L1381" s="2">
        <f t="shared" si="87"/>
        <v>1528077000</v>
      </c>
      <c r="M1381" s="15">
        <f t="shared" si="85"/>
        <v>0.26624795789751732</v>
      </c>
      <c r="N1381" t="s">
        <v>19</v>
      </c>
      <c r="O1381" t="s">
        <v>79</v>
      </c>
    </row>
    <row r="1382" spans="1:15" hidden="1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s="2">
        <f t="shared" si="86"/>
        <v>4790000000</v>
      </c>
      <c r="K1382" s="2">
        <f t="shared" si="84"/>
        <v>6032000000</v>
      </c>
      <c r="L1382" s="2">
        <f t="shared" si="87"/>
        <v>1242000000</v>
      </c>
      <c r="M1382" s="15">
        <f t="shared" si="85"/>
        <v>0.2609673790776153</v>
      </c>
      <c r="N1382" t="s">
        <v>19</v>
      </c>
      <c r="O1382" t="s">
        <v>79</v>
      </c>
    </row>
    <row r="1383" spans="1:15" hidden="1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s="2">
        <f t="shared" si="86"/>
        <v>4878000000</v>
      </c>
      <c r="K1383" s="2">
        <f t="shared" si="84"/>
        <v>5801000000</v>
      </c>
      <c r="L1383" s="2">
        <f t="shared" si="87"/>
        <v>923000000</v>
      </c>
      <c r="M1383" s="15">
        <f t="shared" si="85"/>
        <v>0.25791392495109372</v>
      </c>
      <c r="N1383" t="s">
        <v>19</v>
      </c>
      <c r="O1383" t="s">
        <v>79</v>
      </c>
    </row>
    <row r="1384" spans="1:15" hidden="1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s="2">
        <f t="shared" si="86"/>
        <v>4667000000</v>
      </c>
      <c r="K1384" s="2">
        <f t="shared" si="84"/>
        <v>5514000000</v>
      </c>
      <c r="L1384" s="2">
        <f t="shared" si="87"/>
        <v>847000000</v>
      </c>
      <c r="M1384" s="15">
        <f t="shared" si="85"/>
        <v>0.26183579467211171</v>
      </c>
      <c r="N1384" t="s">
        <v>19</v>
      </c>
      <c r="O1384" t="s">
        <v>79</v>
      </c>
    </row>
    <row r="1385" spans="1:15" hidden="1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s="2">
        <f t="shared" si="86"/>
        <v>388469000</v>
      </c>
      <c r="K1385" s="2">
        <f t="shared" si="84"/>
        <v>857305000</v>
      </c>
      <c r="L1385" s="2">
        <f t="shared" si="87"/>
        <v>468836000</v>
      </c>
      <c r="M1385" s="15">
        <f t="shared" si="85"/>
        <v>0.44811198709562089</v>
      </c>
      <c r="N1385" t="s">
        <v>13</v>
      </c>
      <c r="O1385" t="s">
        <v>164</v>
      </c>
    </row>
    <row r="1386" spans="1:15" hidden="1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s="2">
        <f t="shared" si="86"/>
        <v>429015000</v>
      </c>
      <c r="K1386" s="2">
        <f t="shared" si="84"/>
        <v>964634000</v>
      </c>
      <c r="L1386" s="2">
        <f t="shared" si="87"/>
        <v>535619000</v>
      </c>
      <c r="M1386" s="15">
        <f t="shared" si="85"/>
        <v>0.45017306738311008</v>
      </c>
      <c r="N1386" t="s">
        <v>13</v>
      </c>
      <c r="O1386" t="s">
        <v>164</v>
      </c>
    </row>
    <row r="1387" spans="1:15" hidden="1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s="2">
        <f t="shared" si="86"/>
        <v>538075000</v>
      </c>
      <c r="K1387" s="2">
        <f t="shared" si="84"/>
        <v>1094411000</v>
      </c>
      <c r="L1387" s="2">
        <f t="shared" si="87"/>
        <v>556336000</v>
      </c>
      <c r="M1387" s="15">
        <f t="shared" si="85"/>
        <v>0.42824016738137133</v>
      </c>
      <c r="N1387" t="s">
        <v>13</v>
      </c>
      <c r="O1387" t="s">
        <v>164</v>
      </c>
    </row>
    <row r="1388" spans="1:15" hidden="1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s="2">
        <f t="shared" si="86"/>
        <v>778573000</v>
      </c>
      <c r="K1388" s="2">
        <f t="shared" si="84"/>
        <v>1266185000</v>
      </c>
      <c r="L1388" s="2">
        <f t="shared" si="87"/>
        <v>487612000</v>
      </c>
      <c r="M1388" s="15">
        <f t="shared" si="85"/>
        <v>0.42405358771938051</v>
      </c>
      <c r="N1388" t="s">
        <v>13</v>
      </c>
      <c r="O1388" t="s">
        <v>164</v>
      </c>
    </row>
    <row r="1389" spans="1:15" hidden="1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s="2">
        <f t="shared" si="86"/>
        <v>1449000000</v>
      </c>
      <c r="K1389" s="2">
        <f t="shared" si="84"/>
        <v>3001000000</v>
      </c>
      <c r="L1389" s="2">
        <f t="shared" si="87"/>
        <v>1552000000</v>
      </c>
      <c r="M1389" s="15">
        <f t="shared" si="85"/>
        <v>0.31108116512905565</v>
      </c>
      <c r="N1389" t="s">
        <v>42</v>
      </c>
      <c r="O1389" t="s">
        <v>43</v>
      </c>
    </row>
    <row r="1390" spans="1:15" hidden="1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s="2">
        <f t="shared" si="86"/>
        <v>1687000000</v>
      </c>
      <c r="K1390" s="2">
        <f t="shared" si="84"/>
        <v>3371000000</v>
      </c>
      <c r="L1390" s="2">
        <f t="shared" si="87"/>
        <v>1684000000</v>
      </c>
      <c r="M1390" s="15">
        <f t="shared" si="85"/>
        <v>0.31931419910959552</v>
      </c>
      <c r="N1390" t="s">
        <v>42</v>
      </c>
      <c r="O1390" t="s">
        <v>43</v>
      </c>
    </row>
    <row r="1391" spans="1:15" hidden="1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s="2">
        <f t="shared" si="86"/>
        <v>1570000000</v>
      </c>
      <c r="K1391" s="2">
        <f t="shared" si="84"/>
        <v>3346000000</v>
      </c>
      <c r="L1391" s="2">
        <f t="shared" si="87"/>
        <v>1776000000</v>
      </c>
      <c r="M1391" s="15">
        <f t="shared" si="85"/>
        <v>0.3032170367014046</v>
      </c>
      <c r="N1391" t="s">
        <v>42</v>
      </c>
      <c r="O1391" t="s">
        <v>43</v>
      </c>
    </row>
    <row r="1392" spans="1:15" hidden="1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s="2">
        <f t="shared" si="86"/>
        <v>1647000000</v>
      </c>
      <c r="K1392" s="2">
        <f t="shared" si="84"/>
        <v>3583000000</v>
      </c>
      <c r="L1392" s="2">
        <f t="shared" si="87"/>
        <v>1936000000</v>
      </c>
      <c r="M1392" s="15">
        <f t="shared" si="85"/>
        <v>0.35021014563581271</v>
      </c>
      <c r="N1392" t="s">
        <v>42</v>
      </c>
      <c r="O1392" t="s">
        <v>43</v>
      </c>
    </row>
    <row r="1393" spans="1:1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s="2">
        <f t="shared" si="86"/>
        <v>7514000000</v>
      </c>
      <c r="K1393" s="2">
        <f t="shared" si="84"/>
        <v>10811000000</v>
      </c>
      <c r="L1393" s="2">
        <f t="shared" si="87"/>
        <v>3297000000</v>
      </c>
      <c r="M1393" s="15">
        <f t="shared" si="85"/>
        <v>0.96183274021352316</v>
      </c>
      <c r="N1393" t="s">
        <v>47</v>
      </c>
      <c r="O1393" t="s">
        <v>105</v>
      </c>
    </row>
    <row r="1394" spans="1:1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s="2">
        <f t="shared" si="86"/>
        <v>6384000000</v>
      </c>
      <c r="K1394" s="2">
        <f t="shared" si="84"/>
        <v>8311000000</v>
      </c>
      <c r="L1394" s="2">
        <f t="shared" si="87"/>
        <v>1927000000</v>
      </c>
      <c r="M1394" s="15">
        <f t="shared" si="85"/>
        <v>0.9661706579865148</v>
      </c>
      <c r="N1394" t="s">
        <v>47</v>
      </c>
      <c r="O1394" t="s">
        <v>105</v>
      </c>
    </row>
    <row r="1395" spans="1:1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s="2">
        <f t="shared" si="86"/>
        <v>5885000000</v>
      </c>
      <c r="K1395" s="2">
        <f t="shared" si="84"/>
        <v>8472000000</v>
      </c>
      <c r="L1395" s="2">
        <f t="shared" si="87"/>
        <v>2587000000</v>
      </c>
      <c r="M1395" s="15">
        <f t="shared" si="85"/>
        <v>0.9730102216607327</v>
      </c>
      <c r="N1395" t="s">
        <v>47</v>
      </c>
      <c r="O1395" t="s">
        <v>105</v>
      </c>
    </row>
    <row r="1396" spans="1:1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s="2">
        <f t="shared" si="86"/>
        <v>5325000000</v>
      </c>
      <c r="K1396" s="2">
        <f t="shared" si="84"/>
        <v>8314000000</v>
      </c>
      <c r="L1396" s="2">
        <f t="shared" si="87"/>
        <v>2989000000</v>
      </c>
      <c r="M1396" s="15">
        <f t="shared" si="85"/>
        <v>0.97433493495839685</v>
      </c>
      <c r="N1396" t="s">
        <v>47</v>
      </c>
      <c r="O1396" t="s">
        <v>105</v>
      </c>
    </row>
    <row r="1397" spans="1:15" hidden="1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f t="shared" si="86"/>
        <v>1847000000</v>
      </c>
      <c r="K1397" s="2">
        <f t="shared" si="84"/>
        <v>3940000000</v>
      </c>
      <c r="L1397" s="2">
        <f t="shared" si="87"/>
        <v>2093000000</v>
      </c>
      <c r="M1397" s="15">
        <f t="shared" si="85"/>
        <v>0.27454532785171765</v>
      </c>
      <c r="N1397" t="s">
        <v>22</v>
      </c>
      <c r="O1397" t="s">
        <v>489</v>
      </c>
    </row>
    <row r="1398" spans="1:15" hidden="1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f t="shared" si="86"/>
        <v>2046000000</v>
      </c>
      <c r="K1398" s="2">
        <f t="shared" si="84"/>
        <v>3846000000</v>
      </c>
      <c r="L1398" s="2">
        <f t="shared" si="87"/>
        <v>1800000000</v>
      </c>
      <c r="M1398" s="15">
        <f t="shared" si="85"/>
        <v>0.28023899737685803</v>
      </c>
      <c r="N1398" t="s">
        <v>22</v>
      </c>
      <c r="O1398" t="s">
        <v>489</v>
      </c>
    </row>
    <row r="1399" spans="1:15" hidden="1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f t="shared" si="86"/>
        <v>1719000000</v>
      </c>
      <c r="K1399" s="2">
        <f t="shared" si="84"/>
        <v>3809000000</v>
      </c>
      <c r="L1399" s="2">
        <f t="shared" si="87"/>
        <v>2090000000</v>
      </c>
      <c r="M1399" s="15">
        <f t="shared" si="85"/>
        <v>0.2772399737972196</v>
      </c>
      <c r="N1399" t="s">
        <v>22</v>
      </c>
      <c r="O1399" t="s">
        <v>489</v>
      </c>
    </row>
    <row r="1400" spans="1:15" hidden="1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f t="shared" si="86"/>
        <v>1995000000</v>
      </c>
      <c r="K1400" s="2">
        <f t="shared" si="84"/>
        <v>2615000000</v>
      </c>
      <c r="L1400" s="2">
        <f t="shared" si="87"/>
        <v>620000000</v>
      </c>
      <c r="M1400" s="15">
        <f t="shared" si="85"/>
        <v>0.23431899641577061</v>
      </c>
      <c r="N1400" t="s">
        <v>22</v>
      </c>
      <c r="O1400" t="s">
        <v>489</v>
      </c>
    </row>
    <row r="1401" spans="1:15" hidden="1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s="2">
        <f t="shared" si="86"/>
        <v>585400000</v>
      </c>
      <c r="K1401" s="2">
        <f t="shared" si="84"/>
        <v>1108300000</v>
      </c>
      <c r="L1401" s="2">
        <f t="shared" si="87"/>
        <v>522900000</v>
      </c>
      <c r="M1401" s="15">
        <f t="shared" si="85"/>
        <v>0.39637352026036266</v>
      </c>
      <c r="N1401" t="s">
        <v>36</v>
      </c>
      <c r="O1401" t="s">
        <v>491</v>
      </c>
    </row>
    <row r="1402" spans="1:15" hidden="1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s="2">
        <f t="shared" si="86"/>
        <v>895100000</v>
      </c>
      <c r="K1402" s="2">
        <f t="shared" si="84"/>
        <v>1991700000</v>
      </c>
      <c r="L1402" s="2">
        <f t="shared" si="87"/>
        <v>1096600000</v>
      </c>
      <c r="M1402" s="15">
        <f t="shared" si="85"/>
        <v>0.40916654682909792</v>
      </c>
      <c r="N1402" t="s">
        <v>36</v>
      </c>
      <c r="O1402" t="s">
        <v>491</v>
      </c>
    </row>
    <row r="1403" spans="1:15" hidden="1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s="2">
        <f t="shared" si="86"/>
        <v>1078400000</v>
      </c>
      <c r="K1403" s="2">
        <f t="shared" si="84"/>
        <v>2578600000</v>
      </c>
      <c r="L1403" s="2">
        <f t="shared" si="87"/>
        <v>1500200000</v>
      </c>
      <c r="M1403" s="15">
        <f t="shared" si="85"/>
        <v>0.42777040477770406</v>
      </c>
      <c r="N1403" t="s">
        <v>36</v>
      </c>
      <c r="O1403" t="s">
        <v>491</v>
      </c>
    </row>
    <row r="1404" spans="1:15" hidden="1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s="2">
        <f t="shared" si="86"/>
        <v>1177200000</v>
      </c>
      <c r="K1404" s="2">
        <f t="shared" si="84"/>
        <v>2942300000</v>
      </c>
      <c r="L1404" s="2">
        <f t="shared" si="87"/>
        <v>1765100000</v>
      </c>
      <c r="M1404" s="15">
        <f t="shared" si="85"/>
        <v>0.4493158634170179</v>
      </c>
      <c r="N1404" t="s">
        <v>36</v>
      </c>
      <c r="O1404" t="s">
        <v>491</v>
      </c>
    </row>
    <row r="1405" spans="1:15" hidden="1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s="2">
        <f t="shared" si="86"/>
        <v>2960300000</v>
      </c>
      <c r="K1405" s="2">
        <f t="shared" si="84"/>
        <v>3903700000</v>
      </c>
      <c r="L1405" s="2">
        <f t="shared" si="87"/>
        <v>943400000</v>
      </c>
      <c r="M1405" s="15">
        <f t="shared" si="85"/>
        <v>0.35848294228385141</v>
      </c>
      <c r="N1405" t="s">
        <v>19</v>
      </c>
      <c r="O1405" t="s">
        <v>480</v>
      </c>
    </row>
    <row r="1406" spans="1:15" hidden="1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s="2">
        <f t="shared" si="86"/>
        <v>2814600000</v>
      </c>
      <c r="K1406" s="2">
        <f t="shared" si="84"/>
        <v>4102700000</v>
      </c>
      <c r="L1406" s="2">
        <f t="shared" si="87"/>
        <v>1288100000</v>
      </c>
      <c r="M1406" s="15">
        <f t="shared" si="85"/>
        <v>0.36183479441906408</v>
      </c>
      <c r="N1406" t="s">
        <v>19</v>
      </c>
      <c r="O1406" t="s">
        <v>480</v>
      </c>
    </row>
    <row r="1407" spans="1:15" hidden="1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s="2">
        <f t="shared" si="86"/>
        <v>2681100000</v>
      </c>
      <c r="K1407" s="2">
        <f t="shared" si="84"/>
        <v>4072000000</v>
      </c>
      <c r="L1407" s="2">
        <f t="shared" si="87"/>
        <v>1390900000</v>
      </c>
      <c r="M1407" s="15">
        <f t="shared" si="85"/>
        <v>0.36448916020694966</v>
      </c>
      <c r="N1407" t="s">
        <v>19</v>
      </c>
      <c r="O1407" t="s">
        <v>480</v>
      </c>
    </row>
    <row r="1408" spans="1:15" hidden="1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s="2">
        <f t="shared" si="86"/>
        <v>2798900000</v>
      </c>
      <c r="K1408" s="2">
        <f t="shared" si="84"/>
        <v>4267200000</v>
      </c>
      <c r="L1408" s="2">
        <f t="shared" si="87"/>
        <v>1468300000</v>
      </c>
      <c r="M1408" s="15">
        <f t="shared" si="85"/>
        <v>0.37408936696210188</v>
      </c>
      <c r="N1408" t="s">
        <v>19</v>
      </c>
      <c r="O1408" t="s">
        <v>480</v>
      </c>
    </row>
    <row r="1409" spans="1:15" hidden="1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f t="shared" si="86"/>
        <v>415100000</v>
      </c>
      <c r="K1409" s="2">
        <f t="shared" si="84"/>
        <v>766600000</v>
      </c>
      <c r="L1409" s="2">
        <f t="shared" si="87"/>
        <v>351500000</v>
      </c>
      <c r="M1409" s="15">
        <f t="shared" si="85"/>
        <v>0.42779017857142859</v>
      </c>
      <c r="N1409" t="s">
        <v>22</v>
      </c>
      <c r="O1409" t="s">
        <v>34</v>
      </c>
    </row>
    <row r="1410" spans="1:15" hidden="1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f t="shared" si="86"/>
        <v>457200000</v>
      </c>
      <c r="K1410" s="2">
        <f t="shared" ref="K1410:K1473" si="88">E1410-F1410</f>
        <v>1022700000</v>
      </c>
      <c r="L1410" s="2">
        <f t="shared" si="87"/>
        <v>565500000</v>
      </c>
      <c r="M1410" s="15">
        <f t="shared" ref="M1410:M1473" si="89">(E1410-F1410)/E1410</f>
        <v>0.44630154920357845</v>
      </c>
      <c r="N1410" t="s">
        <v>22</v>
      </c>
      <c r="O1410" t="s">
        <v>34</v>
      </c>
    </row>
    <row r="1411" spans="1:15" hidden="1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f t="shared" ref="J1411:J1474" si="90">SUM(G1411:I1411)</f>
        <v>528000000</v>
      </c>
      <c r="K1411" s="2">
        <f t="shared" si="88"/>
        <v>1554500000</v>
      </c>
      <c r="L1411" s="2">
        <f t="shared" ref="L1411:L1474" si="91">K1411-J1411</f>
        <v>1026500000</v>
      </c>
      <c r="M1411" s="15">
        <f t="shared" si="89"/>
        <v>0.47707463785907195</v>
      </c>
      <c r="N1411" t="s">
        <v>22</v>
      </c>
      <c r="O1411" t="s">
        <v>34</v>
      </c>
    </row>
    <row r="1412" spans="1:15" hidden="1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f t="shared" si="90"/>
        <v>541700000</v>
      </c>
      <c r="K1412" s="2">
        <f t="shared" si="88"/>
        <v>1665200000</v>
      </c>
      <c r="L1412" s="2">
        <f t="shared" si="91"/>
        <v>1123500000</v>
      </c>
      <c r="M1412" s="15">
        <f t="shared" si="89"/>
        <v>0.50629370629370629</v>
      </c>
      <c r="N1412" t="s">
        <v>22</v>
      </c>
      <c r="O1412" t="s">
        <v>34</v>
      </c>
    </row>
    <row r="1413" spans="1:15" hidden="1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s="2">
        <f t="shared" si="90"/>
        <v>1646000000</v>
      </c>
      <c r="K1413" s="2">
        <f t="shared" si="88"/>
        <v>2485000000</v>
      </c>
      <c r="L1413" s="2">
        <f t="shared" si="91"/>
        <v>839000000</v>
      </c>
      <c r="M1413" s="15">
        <f t="shared" si="89"/>
        <v>0.91025641025641024</v>
      </c>
      <c r="N1413" t="s">
        <v>83</v>
      </c>
      <c r="O1413" t="s">
        <v>84</v>
      </c>
    </row>
    <row r="1414" spans="1:15" hidden="1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s="2">
        <f t="shared" si="90"/>
        <v>1839000000</v>
      </c>
      <c r="K1414" s="2">
        <f t="shared" si="88"/>
        <v>3043000000</v>
      </c>
      <c r="L1414" s="2">
        <f t="shared" si="91"/>
        <v>1204000000</v>
      </c>
      <c r="M1414" s="15">
        <f t="shared" si="89"/>
        <v>0.90269949569860575</v>
      </c>
      <c r="N1414" t="s">
        <v>83</v>
      </c>
      <c r="O1414" t="s">
        <v>84</v>
      </c>
    </row>
    <row r="1415" spans="1:15" hidden="1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s="2">
        <f t="shared" si="90"/>
        <v>2238000000</v>
      </c>
      <c r="K1415" s="2">
        <f t="shared" si="88"/>
        <v>3611000000</v>
      </c>
      <c r="L1415" s="2">
        <f t="shared" si="91"/>
        <v>1373000000</v>
      </c>
      <c r="M1415" s="15">
        <f t="shared" si="89"/>
        <v>0.89425458147597825</v>
      </c>
      <c r="N1415" t="s">
        <v>83</v>
      </c>
      <c r="O1415" t="s">
        <v>84</v>
      </c>
    </row>
    <row r="1416" spans="1:15" hidden="1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s="2">
        <f t="shared" si="90"/>
        <v>2299000000</v>
      </c>
      <c r="K1416" s="2">
        <f t="shared" si="88"/>
        <v>2444000000</v>
      </c>
      <c r="L1416" s="2">
        <f t="shared" si="91"/>
        <v>145000000</v>
      </c>
      <c r="M1416" s="15">
        <f t="shared" si="89"/>
        <v>0.78008298755186722</v>
      </c>
      <c r="N1416" t="s">
        <v>83</v>
      </c>
      <c r="O1416" t="s">
        <v>84</v>
      </c>
    </row>
    <row r="1417" spans="1:15" hidden="1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s="2">
        <f t="shared" si="90"/>
        <v>6672000000</v>
      </c>
      <c r="K1417" s="2">
        <f t="shared" si="88"/>
        <v>10431000000</v>
      </c>
      <c r="L1417" s="2">
        <f t="shared" si="91"/>
        <v>3759000000</v>
      </c>
      <c r="M1417" s="15">
        <f t="shared" si="89"/>
        <v>0.96645974242564625</v>
      </c>
      <c r="N1417" t="s">
        <v>47</v>
      </c>
      <c r="O1417" t="s">
        <v>100</v>
      </c>
    </row>
    <row r="1418" spans="1:15" hidden="1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s="2">
        <f t="shared" si="90"/>
        <v>7929000000</v>
      </c>
      <c r="K1418" s="2">
        <f t="shared" si="88"/>
        <v>11439000000</v>
      </c>
      <c r="L1418" s="2">
        <f t="shared" si="91"/>
        <v>3510000000</v>
      </c>
      <c r="M1418" s="15">
        <f t="shared" si="89"/>
        <v>0.96833996444594939</v>
      </c>
      <c r="N1418" t="s">
        <v>47</v>
      </c>
      <c r="O1418" t="s">
        <v>100</v>
      </c>
    </row>
    <row r="1419" spans="1:15" hidden="1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s="2">
        <f t="shared" si="90"/>
        <v>8419000000</v>
      </c>
      <c r="K1419" s="2">
        <f t="shared" si="88"/>
        <v>12257000000</v>
      </c>
      <c r="L1419" s="2">
        <f t="shared" si="91"/>
        <v>3838000000</v>
      </c>
      <c r="M1419" s="15">
        <f t="shared" si="89"/>
        <v>0.96307063722794062</v>
      </c>
      <c r="N1419" t="s">
        <v>47</v>
      </c>
      <c r="O1419" t="s">
        <v>100</v>
      </c>
    </row>
    <row r="1420" spans="1:15" hidden="1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s="2">
        <f t="shared" si="90"/>
        <v>8954000000</v>
      </c>
      <c r="K1420" s="2">
        <f t="shared" si="88"/>
        <v>13013000000</v>
      </c>
      <c r="L1420" s="2">
        <f t="shared" si="91"/>
        <v>4059000000</v>
      </c>
      <c r="M1420" s="15">
        <f t="shared" si="89"/>
        <v>0.95543318649045517</v>
      </c>
      <c r="N1420" t="s">
        <v>47</v>
      </c>
      <c r="O1420" t="s">
        <v>100</v>
      </c>
    </row>
    <row r="1421" spans="1:15" hidden="1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f t="shared" si="90"/>
        <v>4763000000</v>
      </c>
      <c r="K1421" s="2">
        <f t="shared" si="88"/>
        <v>6019000000</v>
      </c>
      <c r="L1421" s="2">
        <f t="shared" si="91"/>
        <v>1256000000</v>
      </c>
      <c r="M1421" s="15">
        <f t="shared" si="89"/>
        <v>0.6672209289435761</v>
      </c>
      <c r="N1421" t="s">
        <v>25</v>
      </c>
      <c r="O1421" t="s">
        <v>30</v>
      </c>
    </row>
    <row r="1422" spans="1:15" hidden="1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f t="shared" si="90"/>
        <v>5110000000</v>
      </c>
      <c r="K1422" s="2">
        <f t="shared" si="88"/>
        <v>6356000000</v>
      </c>
      <c r="L1422" s="2">
        <f t="shared" si="91"/>
        <v>1246000000</v>
      </c>
      <c r="M1422" s="15">
        <f t="shared" si="89"/>
        <v>0.65695090439276482</v>
      </c>
      <c r="N1422" t="s">
        <v>25</v>
      </c>
      <c r="O1422" t="s">
        <v>30</v>
      </c>
    </row>
    <row r="1423" spans="1:15" hidden="1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f t="shared" si="90"/>
        <v>4741000000</v>
      </c>
      <c r="K1423" s="2">
        <f t="shared" si="88"/>
        <v>6602000000</v>
      </c>
      <c r="L1423" s="2">
        <f t="shared" si="91"/>
        <v>1861000000</v>
      </c>
      <c r="M1423" s="15">
        <f t="shared" si="89"/>
        <v>0.66378443595415237</v>
      </c>
      <c r="N1423" t="s">
        <v>25</v>
      </c>
      <c r="O1423" t="s">
        <v>30</v>
      </c>
    </row>
    <row r="1424" spans="1:15" hidden="1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f t="shared" si="90"/>
        <v>5329000000</v>
      </c>
      <c r="K1424" s="2">
        <f t="shared" si="88"/>
        <v>7495000000</v>
      </c>
      <c r="L1424" s="2">
        <f t="shared" si="91"/>
        <v>2166000000</v>
      </c>
      <c r="M1424" s="15">
        <f t="shared" si="89"/>
        <v>0.66181015452538627</v>
      </c>
      <c r="N1424" t="s">
        <v>25</v>
      </c>
      <c r="O1424" t="s">
        <v>30</v>
      </c>
    </row>
    <row r="1425" spans="1:15" hidden="1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f t="shared" si="90"/>
        <v>4548000000</v>
      </c>
      <c r="K1425" s="2">
        <f t="shared" si="88"/>
        <v>5731000000</v>
      </c>
      <c r="L1425" s="2">
        <f t="shared" si="91"/>
        <v>1183000000</v>
      </c>
      <c r="M1425" s="15">
        <f t="shared" si="89"/>
        <v>0.82985809441065739</v>
      </c>
      <c r="N1425" t="s">
        <v>22</v>
      </c>
      <c r="O1425" t="s">
        <v>32</v>
      </c>
    </row>
    <row r="1426" spans="1:15" hidden="1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f t="shared" si="90"/>
        <v>3001000000</v>
      </c>
      <c r="K1426" s="2">
        <f t="shared" si="88"/>
        <v>3392000000</v>
      </c>
      <c r="L1426" s="2">
        <f t="shared" si="91"/>
        <v>391000000</v>
      </c>
      <c r="M1426" s="15">
        <f t="shared" si="89"/>
        <v>0.81090126703322973</v>
      </c>
      <c r="N1426" t="s">
        <v>22</v>
      </c>
      <c r="O1426" t="s">
        <v>32</v>
      </c>
    </row>
    <row r="1427" spans="1:15" hidden="1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f t="shared" si="90"/>
        <v>2911000000</v>
      </c>
      <c r="K1427" s="2">
        <f t="shared" si="88"/>
        <v>3229000000</v>
      </c>
      <c r="L1427" s="2">
        <f t="shared" si="91"/>
        <v>318000000</v>
      </c>
      <c r="M1427" s="15">
        <f t="shared" si="89"/>
        <v>0.8162285136501517</v>
      </c>
      <c r="N1427" t="s">
        <v>22</v>
      </c>
      <c r="O1427" t="s">
        <v>32</v>
      </c>
    </row>
    <row r="1428" spans="1:15" hidden="1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f t="shared" si="90"/>
        <v>2392000000</v>
      </c>
      <c r="K1428" s="2">
        <f t="shared" si="88"/>
        <v>2985000000</v>
      </c>
      <c r="L1428" s="2">
        <f t="shared" si="91"/>
        <v>593000000</v>
      </c>
      <c r="M1428" s="15">
        <f t="shared" si="89"/>
        <v>0.82916666666666672</v>
      </c>
      <c r="N1428" t="s">
        <v>22</v>
      </c>
      <c r="O1428" t="s">
        <v>32</v>
      </c>
    </row>
    <row r="1429" spans="1:15" hidden="1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s="2">
        <f t="shared" si="90"/>
        <v>6338129000</v>
      </c>
      <c r="K1429" s="2">
        <f t="shared" si="88"/>
        <v>7996607000</v>
      </c>
      <c r="L1429" s="2">
        <f t="shared" si="91"/>
        <v>1658478000</v>
      </c>
      <c r="M1429" s="15">
        <f t="shared" si="89"/>
        <v>0.18005820734587577</v>
      </c>
      <c r="N1429" t="s">
        <v>36</v>
      </c>
      <c r="O1429" t="s">
        <v>499</v>
      </c>
    </row>
    <row r="1430" spans="1:15" hidden="1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s="2">
        <f t="shared" si="90"/>
        <v>0</v>
      </c>
      <c r="K1430" s="2">
        <f t="shared" si="88"/>
        <v>8181035000</v>
      </c>
      <c r="L1430" s="2">
        <f t="shared" si="91"/>
        <v>8181035000</v>
      </c>
      <c r="M1430" s="15">
        <f t="shared" si="89"/>
        <v>0.17587302817103667</v>
      </c>
      <c r="N1430" t="s">
        <v>36</v>
      </c>
      <c r="O1430" t="s">
        <v>499</v>
      </c>
    </row>
    <row r="1431" spans="1:15" hidden="1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s="2">
        <f t="shared" si="90"/>
        <v>0</v>
      </c>
      <c r="K1431" s="2">
        <f t="shared" si="88"/>
        <v>8551516000</v>
      </c>
      <c r="L1431" s="2">
        <f t="shared" si="91"/>
        <v>8551516000</v>
      </c>
      <c r="M1431" s="15">
        <f t="shared" si="89"/>
        <v>0.17566524033975481</v>
      </c>
      <c r="N1431" t="s">
        <v>36</v>
      </c>
      <c r="O1431" t="s">
        <v>499</v>
      </c>
    </row>
    <row r="1432" spans="1:15" hidden="1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s="2">
        <f t="shared" si="90"/>
        <v>0</v>
      </c>
      <c r="K1432" s="2">
        <f t="shared" si="88"/>
        <v>9040472000</v>
      </c>
      <c r="L1432" s="2">
        <f t="shared" si="91"/>
        <v>9040472000</v>
      </c>
      <c r="M1432" s="15">
        <f t="shared" si="89"/>
        <v>0.17949225760662471</v>
      </c>
      <c r="N1432" t="s">
        <v>36</v>
      </c>
      <c r="O1432" t="s">
        <v>499</v>
      </c>
    </row>
    <row r="1433" spans="1:15" hidden="1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s="2">
        <f t="shared" si="90"/>
        <v>59209000000</v>
      </c>
      <c r="K1433" s="2">
        <f t="shared" si="88"/>
        <v>72206000000</v>
      </c>
      <c r="L1433" s="2">
        <f t="shared" si="91"/>
        <v>12997000000</v>
      </c>
      <c r="M1433" s="15">
        <f t="shared" si="89"/>
        <v>0.56661487515105857</v>
      </c>
      <c r="N1433" t="s">
        <v>182</v>
      </c>
      <c r="O1433" t="s">
        <v>183</v>
      </c>
    </row>
    <row r="1434" spans="1:15" hidden="1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s="2">
        <f t="shared" si="90"/>
        <v>46809000000</v>
      </c>
      <c r="K1434" s="2">
        <f t="shared" si="88"/>
        <v>77561000000</v>
      </c>
      <c r="L1434" s="2">
        <f t="shared" si="91"/>
        <v>30752000000</v>
      </c>
      <c r="M1434" s="15">
        <f t="shared" si="89"/>
        <v>0.60240617621473846</v>
      </c>
      <c r="N1434" t="s">
        <v>182</v>
      </c>
      <c r="O1434" t="s">
        <v>183</v>
      </c>
    </row>
    <row r="1435" spans="1:15" hidden="1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s="2">
        <f t="shared" si="90"/>
        <v>60090000000</v>
      </c>
      <c r="K1435" s="2">
        <f t="shared" si="88"/>
        <v>72302000000</v>
      </c>
      <c r="L1435" s="2">
        <f t="shared" si="91"/>
        <v>12212000000</v>
      </c>
      <c r="M1435" s="15">
        <f t="shared" si="89"/>
        <v>0.54589382922980512</v>
      </c>
      <c r="N1435" t="s">
        <v>182</v>
      </c>
      <c r="O1435" t="s">
        <v>183</v>
      </c>
    </row>
    <row r="1436" spans="1:15" hidden="1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s="2">
        <f t="shared" si="90"/>
        <v>54970000000</v>
      </c>
      <c r="K1436" s="2">
        <f t="shared" si="88"/>
        <v>79755000000</v>
      </c>
      <c r="L1436" s="2">
        <f t="shared" si="91"/>
        <v>24785000000</v>
      </c>
      <c r="M1436" s="15">
        <f t="shared" si="89"/>
        <v>0.54328648987404715</v>
      </c>
      <c r="N1436" t="s">
        <v>182</v>
      </c>
      <c r="O1436" t="s">
        <v>183</v>
      </c>
    </row>
    <row r="1437" spans="1:15" hidden="1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s="2">
        <f t="shared" si="90"/>
        <v>1193800000</v>
      </c>
      <c r="K1437" s="2">
        <f t="shared" si="88"/>
        <v>1660500000</v>
      </c>
      <c r="L1437" s="2">
        <f t="shared" si="91"/>
        <v>466700000</v>
      </c>
      <c r="M1437" s="15">
        <f t="shared" si="89"/>
        <v>0.39478376643446422</v>
      </c>
      <c r="N1437" t="s">
        <v>36</v>
      </c>
      <c r="O1437" t="s">
        <v>502</v>
      </c>
    </row>
    <row r="1438" spans="1:15" hidden="1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s="2">
        <f t="shared" si="90"/>
        <v>1163900000</v>
      </c>
      <c r="K1438" s="2">
        <f t="shared" si="88"/>
        <v>1653000000</v>
      </c>
      <c r="L1438" s="2">
        <f t="shared" si="91"/>
        <v>489100000</v>
      </c>
      <c r="M1438" s="15">
        <f t="shared" si="89"/>
        <v>0.39866869256927862</v>
      </c>
      <c r="N1438" t="s">
        <v>36</v>
      </c>
      <c r="O1438" t="s">
        <v>502</v>
      </c>
    </row>
    <row r="1439" spans="1:15" hidden="1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s="2">
        <f t="shared" si="90"/>
        <v>1051800000</v>
      </c>
      <c r="K1439" s="2">
        <f t="shared" si="88"/>
        <v>1404000000</v>
      </c>
      <c r="L1439" s="2">
        <f t="shared" si="91"/>
        <v>352200000</v>
      </c>
      <c r="M1439" s="15">
        <f t="shared" si="89"/>
        <v>0.39355290819901895</v>
      </c>
      <c r="N1439" t="s">
        <v>36</v>
      </c>
      <c r="O1439" t="s">
        <v>502</v>
      </c>
    </row>
    <row r="1440" spans="1:15" hidden="1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s="2">
        <f t="shared" si="90"/>
        <v>1597300000</v>
      </c>
      <c r="K1440" s="2">
        <f t="shared" si="88"/>
        <v>1881900000</v>
      </c>
      <c r="L1440" s="2">
        <f t="shared" si="91"/>
        <v>284600000</v>
      </c>
      <c r="M1440" s="15">
        <f t="shared" si="89"/>
        <v>0.3852405322415558</v>
      </c>
      <c r="N1440" t="s">
        <v>36</v>
      </c>
      <c r="O1440" t="s">
        <v>502</v>
      </c>
    </row>
    <row r="1441" spans="1:15" hidden="1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s="2">
        <f t="shared" si="90"/>
        <v>911000000</v>
      </c>
      <c r="K1441" s="2">
        <f t="shared" si="88"/>
        <v>1491000000</v>
      </c>
      <c r="L1441" s="2">
        <f t="shared" si="91"/>
        <v>580000000</v>
      </c>
      <c r="M1441" s="15">
        <f t="shared" si="89"/>
        <v>0.55947467166979359</v>
      </c>
      <c r="N1441" t="s">
        <v>22</v>
      </c>
      <c r="O1441" t="s">
        <v>32</v>
      </c>
    </row>
    <row r="1442" spans="1:15" hidden="1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s="2">
        <f t="shared" si="90"/>
        <v>941000000</v>
      </c>
      <c r="K1442" s="2">
        <f t="shared" si="88"/>
        <v>1473000000</v>
      </c>
      <c r="L1442" s="2">
        <f t="shared" si="91"/>
        <v>532000000</v>
      </c>
      <c r="M1442" s="15">
        <f t="shared" si="89"/>
        <v>0.54717682020802383</v>
      </c>
      <c r="N1442" t="s">
        <v>22</v>
      </c>
      <c r="O1442" t="s">
        <v>32</v>
      </c>
    </row>
    <row r="1443" spans="1:15" hidden="1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s="2">
        <f t="shared" si="90"/>
        <v>976000000</v>
      </c>
      <c r="K1443" s="2">
        <f t="shared" si="88"/>
        <v>1479000000</v>
      </c>
      <c r="L1443" s="2">
        <f t="shared" si="91"/>
        <v>503000000</v>
      </c>
      <c r="M1443" s="15">
        <f t="shared" si="89"/>
        <v>0.54136163982430452</v>
      </c>
      <c r="N1443" t="s">
        <v>22</v>
      </c>
      <c r="O1443" t="s">
        <v>32</v>
      </c>
    </row>
    <row r="1444" spans="1:15" hidden="1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s="2">
        <f t="shared" si="90"/>
        <v>993000000</v>
      </c>
      <c r="K1444" s="2">
        <f t="shared" si="88"/>
        <v>1276000000</v>
      </c>
      <c r="L1444" s="2">
        <f t="shared" si="91"/>
        <v>283000000</v>
      </c>
      <c r="M1444" s="15">
        <f t="shared" si="89"/>
        <v>0.5043478260869565</v>
      </c>
      <c r="N1444" t="s">
        <v>22</v>
      </c>
      <c r="O1444" t="s">
        <v>32</v>
      </c>
    </row>
    <row r="1445" spans="1:15" hidden="1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s="2">
        <f t="shared" si="90"/>
        <v>300107000</v>
      </c>
      <c r="K1445" s="2">
        <f t="shared" si="88"/>
        <v>1049562000</v>
      </c>
      <c r="L1445" s="2">
        <f t="shared" si="91"/>
        <v>749455000</v>
      </c>
      <c r="M1445" s="15">
        <f t="shared" si="89"/>
        <v>0.54539700685928083</v>
      </c>
      <c r="N1445" t="s">
        <v>13</v>
      </c>
      <c r="O1445" t="s">
        <v>91</v>
      </c>
    </row>
    <row r="1446" spans="1:15" hidden="1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s="2">
        <f t="shared" si="90"/>
        <v>340054000</v>
      </c>
      <c r="K1446" s="2">
        <f t="shared" si="88"/>
        <v>1267874000</v>
      </c>
      <c r="L1446" s="2">
        <f t="shared" si="91"/>
        <v>927820000</v>
      </c>
      <c r="M1446" s="15">
        <f t="shared" si="89"/>
        <v>0.53431277935156307</v>
      </c>
      <c r="N1446" t="s">
        <v>13</v>
      </c>
      <c r="O1446" t="s">
        <v>91</v>
      </c>
    </row>
    <row r="1447" spans="1:15" hidden="1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s="2">
        <f t="shared" si="90"/>
        <v>375843000</v>
      </c>
      <c r="K1447" s="2">
        <f t="shared" si="88"/>
        <v>1449845000</v>
      </c>
      <c r="L1447" s="2">
        <f t="shared" si="91"/>
        <v>1074002000</v>
      </c>
      <c r="M1447" s="15">
        <f t="shared" si="89"/>
        <v>0.5355683079588418</v>
      </c>
      <c r="N1447" t="s">
        <v>13</v>
      </c>
      <c r="O1447" t="s">
        <v>91</v>
      </c>
    </row>
    <row r="1448" spans="1:15" hidden="1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s="2">
        <f t="shared" si="90"/>
        <v>460303000</v>
      </c>
      <c r="K1448" s="2">
        <f t="shared" si="88"/>
        <v>1728063000</v>
      </c>
      <c r="L1448" s="2">
        <f t="shared" si="91"/>
        <v>1267760000</v>
      </c>
      <c r="M1448" s="15">
        <f t="shared" si="89"/>
        <v>0.54488774870239143</v>
      </c>
      <c r="N1448" t="s">
        <v>13</v>
      </c>
      <c r="O1448" t="s">
        <v>91</v>
      </c>
    </row>
    <row r="1449" spans="1:15" hidden="1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s="2">
        <f t="shared" si="90"/>
        <v>2030000000</v>
      </c>
      <c r="K1449" s="2">
        <f t="shared" si="88"/>
        <v>3651000000</v>
      </c>
      <c r="L1449" s="2">
        <f t="shared" si="91"/>
        <v>1621000000</v>
      </c>
      <c r="M1449" s="15">
        <f t="shared" si="89"/>
        <v>0.3205443371378402</v>
      </c>
      <c r="N1449" t="s">
        <v>22</v>
      </c>
      <c r="O1449" t="s">
        <v>506</v>
      </c>
    </row>
    <row r="1450" spans="1:15" hidden="1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s="2">
        <f t="shared" si="90"/>
        <v>2117000000</v>
      </c>
      <c r="K1450" s="2">
        <f t="shared" si="88"/>
        <v>3972000000</v>
      </c>
      <c r="L1450" s="2">
        <f t="shared" si="91"/>
        <v>1855000000</v>
      </c>
      <c r="M1450" s="15">
        <f t="shared" si="89"/>
        <v>0.33174642946629918</v>
      </c>
      <c r="N1450" t="s">
        <v>22</v>
      </c>
      <c r="O1450" t="s">
        <v>506</v>
      </c>
    </row>
    <row r="1451" spans="1:15" hidden="1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s="2">
        <f t="shared" si="90"/>
        <v>2131000000</v>
      </c>
      <c r="K1451" s="2">
        <f t="shared" si="88"/>
        <v>4087000000</v>
      </c>
      <c r="L1451" s="2">
        <f t="shared" si="91"/>
        <v>1956000000</v>
      </c>
      <c r="M1451" s="15">
        <f t="shared" si="89"/>
        <v>0.33409629690182296</v>
      </c>
      <c r="N1451" t="s">
        <v>22</v>
      </c>
      <c r="O1451" t="s">
        <v>506</v>
      </c>
    </row>
    <row r="1452" spans="1:15" hidden="1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s="2">
        <f t="shared" si="90"/>
        <v>2107000000</v>
      </c>
      <c r="K1452" s="2">
        <f t="shared" si="88"/>
        <v>4033000000</v>
      </c>
      <c r="L1452" s="2">
        <f t="shared" si="91"/>
        <v>1926000000</v>
      </c>
      <c r="M1452" s="15">
        <f t="shared" si="89"/>
        <v>0.32954731165223078</v>
      </c>
      <c r="N1452" t="s">
        <v>22</v>
      </c>
      <c r="O1452" t="s">
        <v>506</v>
      </c>
    </row>
    <row r="1453" spans="1:15" hidden="1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s="2">
        <f t="shared" si="90"/>
        <v>1497466000</v>
      </c>
      <c r="K1453" s="2">
        <f t="shared" si="88"/>
        <v>2409350000</v>
      </c>
      <c r="L1453" s="2">
        <f t="shared" si="91"/>
        <v>911884000</v>
      </c>
      <c r="M1453" s="15">
        <f t="shared" si="89"/>
        <v>0.45007684193202679</v>
      </c>
      <c r="N1453" t="s">
        <v>19</v>
      </c>
      <c r="O1453" t="s">
        <v>508</v>
      </c>
    </row>
    <row r="1454" spans="1:15" hidden="1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s="2">
        <f t="shared" si="90"/>
        <v>606765000</v>
      </c>
      <c r="K1454" s="2">
        <f t="shared" si="88"/>
        <v>940354000</v>
      </c>
      <c r="L1454" s="2">
        <f t="shared" si="91"/>
        <v>333589000</v>
      </c>
      <c r="M1454" s="15">
        <f t="shared" si="89"/>
        <v>0.58657632633303869</v>
      </c>
      <c r="N1454" t="s">
        <v>19</v>
      </c>
      <c r="O1454" t="s">
        <v>508</v>
      </c>
    </row>
    <row r="1455" spans="1:15" hidden="1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s="2">
        <f t="shared" si="90"/>
        <v>918691000</v>
      </c>
      <c r="K1455" s="2">
        <f t="shared" si="88"/>
        <v>1671151000</v>
      </c>
      <c r="L1455" s="2">
        <f t="shared" si="91"/>
        <v>752460000</v>
      </c>
      <c r="M1455" s="15">
        <f t="shared" si="89"/>
        <v>0.63635235122561962</v>
      </c>
      <c r="N1455" t="s">
        <v>19</v>
      </c>
      <c r="O1455" t="s">
        <v>508</v>
      </c>
    </row>
    <row r="1456" spans="1:15" hidden="1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s="2">
        <f t="shared" si="90"/>
        <v>1273308000</v>
      </c>
      <c r="K1456" s="2">
        <f t="shared" si="88"/>
        <v>2127609000</v>
      </c>
      <c r="L1456" s="2">
        <f t="shared" si="91"/>
        <v>854301000</v>
      </c>
      <c r="M1456" s="15">
        <f t="shared" si="89"/>
        <v>0.69736065383020673</v>
      </c>
      <c r="N1456" t="s">
        <v>19</v>
      </c>
      <c r="O1456" t="s">
        <v>508</v>
      </c>
    </row>
    <row r="1457" spans="1:15" hidden="1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s="2">
        <f t="shared" si="90"/>
        <v>17154000000</v>
      </c>
      <c r="K1457" s="2">
        <f t="shared" si="88"/>
        <v>22733000000</v>
      </c>
      <c r="L1457" s="2">
        <f t="shared" si="91"/>
        <v>5579000000</v>
      </c>
      <c r="M1457" s="15">
        <f t="shared" si="89"/>
        <v>0.31013219464945907</v>
      </c>
      <c r="N1457" t="s">
        <v>19</v>
      </c>
      <c r="O1457" t="s">
        <v>197</v>
      </c>
    </row>
    <row r="1458" spans="1:15" hidden="1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s="2">
        <f t="shared" si="90"/>
        <v>16461000000</v>
      </c>
      <c r="K1458" s="2">
        <f t="shared" si="88"/>
        <v>21240000000</v>
      </c>
      <c r="L1458" s="2">
        <f t="shared" si="91"/>
        <v>4779000000</v>
      </c>
      <c r="M1458" s="15">
        <f t="shared" si="89"/>
        <v>0.29798397845087615</v>
      </c>
      <c r="N1458" t="s">
        <v>19</v>
      </c>
      <c r="O1458" t="s">
        <v>197</v>
      </c>
    </row>
    <row r="1459" spans="1:15" hidden="1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s="2">
        <f t="shared" si="90"/>
        <v>16805000000</v>
      </c>
      <c r="K1459" s="2">
        <f t="shared" si="88"/>
        <v>21340000000</v>
      </c>
      <c r="L1459" s="2">
        <f t="shared" si="91"/>
        <v>4535000000</v>
      </c>
      <c r="M1459" s="15">
        <f t="shared" si="89"/>
        <v>0.29386653446803823</v>
      </c>
      <c r="N1459" t="s">
        <v>19</v>
      </c>
      <c r="O1459" t="s">
        <v>197</v>
      </c>
    </row>
    <row r="1460" spans="1:15" hidden="1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s="2">
        <f t="shared" si="90"/>
        <v>16878000000</v>
      </c>
      <c r="K1460" s="2">
        <f t="shared" si="88"/>
        <v>21788000000</v>
      </c>
      <c r="L1460" s="2">
        <f t="shared" si="91"/>
        <v>4910000000</v>
      </c>
      <c r="M1460" s="15">
        <f t="shared" si="89"/>
        <v>0.29529037067154573</v>
      </c>
      <c r="N1460" t="s">
        <v>19</v>
      </c>
      <c r="O1460" t="s">
        <v>197</v>
      </c>
    </row>
    <row r="1461" spans="1:15" hidden="1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s="2">
        <f t="shared" si="90"/>
        <v>1466067000</v>
      </c>
      <c r="K1461" s="2">
        <f t="shared" si="88"/>
        <v>2163284000</v>
      </c>
      <c r="L1461" s="2">
        <f t="shared" si="91"/>
        <v>697217000</v>
      </c>
      <c r="M1461" s="15">
        <f t="shared" si="89"/>
        <v>0.57014813735208203</v>
      </c>
      <c r="N1461" t="s">
        <v>19</v>
      </c>
      <c r="O1461" t="s">
        <v>289</v>
      </c>
    </row>
    <row r="1462" spans="1:15" hidden="1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s="2">
        <f t="shared" si="90"/>
        <v>2036100000</v>
      </c>
      <c r="K1462" s="2">
        <f t="shared" si="88"/>
        <v>2340400000</v>
      </c>
      <c r="L1462" s="2">
        <f t="shared" si="91"/>
        <v>304300000</v>
      </c>
      <c r="M1462" s="15">
        <f t="shared" si="89"/>
        <v>0.5805859442831981</v>
      </c>
      <c r="N1462" t="s">
        <v>19</v>
      </c>
      <c r="O1462" t="s">
        <v>289</v>
      </c>
    </row>
    <row r="1463" spans="1:15" hidden="1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s="2">
        <f t="shared" si="90"/>
        <v>1645800000</v>
      </c>
      <c r="K1463" s="2">
        <f t="shared" si="88"/>
        <v>2537200000</v>
      </c>
      <c r="L1463" s="2">
        <f t="shared" si="91"/>
        <v>891400000</v>
      </c>
      <c r="M1463" s="15">
        <f t="shared" si="89"/>
        <v>0.59700228240664488</v>
      </c>
      <c r="N1463" t="s">
        <v>19</v>
      </c>
      <c r="O1463" t="s">
        <v>289</v>
      </c>
    </row>
    <row r="1464" spans="1:15" hidden="1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s="2">
        <f t="shared" si="90"/>
        <v>1731200000</v>
      </c>
      <c r="K1464" s="2">
        <f t="shared" si="88"/>
        <v>2491300000</v>
      </c>
      <c r="L1464" s="2">
        <f t="shared" si="91"/>
        <v>760100000</v>
      </c>
      <c r="M1464" s="15">
        <f t="shared" si="89"/>
        <v>0.60690881629272331</v>
      </c>
      <c r="N1464" t="s">
        <v>19</v>
      </c>
      <c r="O1464" t="s">
        <v>289</v>
      </c>
    </row>
    <row r="1465" spans="1:15" hidden="1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s="2">
        <f t="shared" si="90"/>
        <v>4250446000</v>
      </c>
      <c r="K1465" s="2">
        <f t="shared" si="88"/>
        <v>7356972000</v>
      </c>
      <c r="L1465" s="2">
        <f t="shared" si="91"/>
        <v>3106526000</v>
      </c>
      <c r="M1465" s="15">
        <f t="shared" si="89"/>
        <v>0.28429037189820133</v>
      </c>
      <c r="N1465" t="s">
        <v>19</v>
      </c>
      <c r="O1465" t="s">
        <v>257</v>
      </c>
    </row>
    <row r="1466" spans="1:15" hidden="1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s="2">
        <f t="shared" si="90"/>
        <v>4467089000</v>
      </c>
      <c r="K1466" s="2">
        <f t="shared" si="88"/>
        <v>7817659000</v>
      </c>
      <c r="L1466" s="2">
        <f t="shared" si="91"/>
        <v>3350570000</v>
      </c>
      <c r="M1466" s="15">
        <f t="shared" si="89"/>
        <v>0.28507988419519364</v>
      </c>
      <c r="N1466" t="s">
        <v>19</v>
      </c>
      <c r="O1466" t="s">
        <v>257</v>
      </c>
    </row>
    <row r="1467" spans="1:15" hidden="1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s="2">
        <f t="shared" si="90"/>
        <v>4695384000</v>
      </c>
      <c r="K1467" s="2">
        <f t="shared" si="88"/>
        <v>8301885000</v>
      </c>
      <c r="L1467" s="2">
        <f t="shared" si="91"/>
        <v>3606501000</v>
      </c>
      <c r="M1467" s="15">
        <f t="shared" si="89"/>
        <v>0.28549999317362879</v>
      </c>
      <c r="N1467" t="s">
        <v>19</v>
      </c>
      <c r="O1467" t="s">
        <v>257</v>
      </c>
    </row>
    <row r="1468" spans="1:15" hidden="1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s="2">
        <f t="shared" si="90"/>
        <v>5205715000</v>
      </c>
      <c r="K1468" s="2">
        <f t="shared" si="88"/>
        <v>8910415000</v>
      </c>
      <c r="L1468" s="2">
        <f t="shared" si="91"/>
        <v>3704700000</v>
      </c>
      <c r="M1468" s="15">
        <f t="shared" si="89"/>
        <v>0.28794418654191517</v>
      </c>
      <c r="N1468" t="s">
        <v>19</v>
      </c>
      <c r="O1468" t="s">
        <v>257</v>
      </c>
    </row>
    <row r="1469" spans="1:15" hidden="1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s="2">
        <f t="shared" si="90"/>
        <v>787329000</v>
      </c>
      <c r="K1469" s="2">
        <f t="shared" si="88"/>
        <v>1633834000</v>
      </c>
      <c r="L1469" s="2">
        <f t="shared" si="91"/>
        <v>846505000</v>
      </c>
      <c r="M1469" s="15">
        <f t="shared" si="89"/>
        <v>0.45516832910063643</v>
      </c>
      <c r="N1469" t="s">
        <v>47</v>
      </c>
      <c r="O1469" t="s">
        <v>48</v>
      </c>
    </row>
    <row r="1470" spans="1:15" hidden="1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s="2">
        <f t="shared" si="90"/>
        <v>819711000</v>
      </c>
      <c r="K1470" s="2">
        <f t="shared" si="88"/>
        <v>1655487000</v>
      </c>
      <c r="L1470" s="2">
        <f t="shared" si="91"/>
        <v>835776000</v>
      </c>
      <c r="M1470" s="15">
        <f t="shared" si="89"/>
        <v>0.47377422298843275</v>
      </c>
      <c r="N1470" t="s">
        <v>47</v>
      </c>
      <c r="O1470" t="s">
        <v>48</v>
      </c>
    </row>
    <row r="1471" spans="1:15" hidden="1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s="2">
        <f t="shared" si="90"/>
        <v>855908000</v>
      </c>
      <c r="K1471" s="2">
        <f t="shared" si="88"/>
        <v>1716711000</v>
      </c>
      <c r="L1471" s="2">
        <f t="shared" si="91"/>
        <v>860803000</v>
      </c>
      <c r="M1471" s="15">
        <f t="shared" si="89"/>
        <v>0.47421711308681125</v>
      </c>
      <c r="N1471" t="s">
        <v>47</v>
      </c>
      <c r="O1471" t="s">
        <v>48</v>
      </c>
    </row>
    <row r="1472" spans="1:15" hidden="1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s="2">
        <f t="shared" si="90"/>
        <v>907024000</v>
      </c>
      <c r="K1472" s="2">
        <f t="shared" si="88"/>
        <v>1749853000</v>
      </c>
      <c r="L1472" s="2">
        <f t="shared" si="91"/>
        <v>842829000</v>
      </c>
      <c r="M1472" s="15">
        <f t="shared" si="89"/>
        <v>0.46463696192179371</v>
      </c>
      <c r="N1472" t="s">
        <v>47</v>
      </c>
      <c r="O1472" t="s">
        <v>48</v>
      </c>
    </row>
    <row r="1473" spans="1:15" hidden="1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s="2">
        <f t="shared" si="90"/>
        <v>3731300000</v>
      </c>
      <c r="K1473" s="2">
        <f t="shared" si="88"/>
        <v>5295500000</v>
      </c>
      <c r="L1473" s="2">
        <f t="shared" si="91"/>
        <v>1564200000</v>
      </c>
      <c r="M1473" s="15">
        <f t="shared" si="89"/>
        <v>0.42330474264382612</v>
      </c>
      <c r="N1473" t="s">
        <v>25</v>
      </c>
      <c r="O1473" t="s">
        <v>30</v>
      </c>
    </row>
    <row r="1474" spans="1:15" hidden="1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s="2">
        <f t="shared" si="90"/>
        <v>3841800000</v>
      </c>
      <c r="K1474" s="2">
        <f t="shared" ref="K1474:K1537" si="92">E1474-F1474</f>
        <v>5529100000</v>
      </c>
      <c r="L1474" s="2">
        <f t="shared" si="91"/>
        <v>1687300000</v>
      </c>
      <c r="M1474" s="15">
        <f t="shared" ref="M1474:M1537" si="93">(E1474-F1474)/E1474</f>
        <v>0.42238145802617205</v>
      </c>
      <c r="N1474" t="s">
        <v>25</v>
      </c>
      <c r="O1474" t="s">
        <v>30</v>
      </c>
    </row>
    <row r="1475" spans="1:15" hidden="1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s="2">
        <f t="shared" ref="J1475:J1538" si="94">SUM(G1475:I1475)</f>
        <v>5587200000</v>
      </c>
      <c r="K1475" s="2">
        <f t="shared" si="92"/>
        <v>7492000000</v>
      </c>
      <c r="L1475" s="2">
        <f t="shared" ref="L1475:L1538" si="95">K1475-J1475</f>
        <v>1904800000</v>
      </c>
      <c r="M1475" s="15">
        <f t="shared" si="93"/>
        <v>0.44358658582796512</v>
      </c>
      <c r="N1475" t="s">
        <v>25</v>
      </c>
      <c r="O1475" t="s">
        <v>30</v>
      </c>
    </row>
    <row r="1476" spans="1:15" hidden="1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s="2">
        <f t="shared" si="94"/>
        <v>5304400000</v>
      </c>
      <c r="K1476" s="2">
        <f t="shared" si="92"/>
        <v>7755900000</v>
      </c>
      <c r="L1476" s="2">
        <f t="shared" si="95"/>
        <v>2451500000</v>
      </c>
      <c r="M1476" s="15">
        <f t="shared" si="93"/>
        <v>0.45715986655192331</v>
      </c>
      <c r="N1476" t="s">
        <v>25</v>
      </c>
      <c r="O1476" t="s">
        <v>30</v>
      </c>
    </row>
    <row r="1477" spans="1:15" hidden="1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s="2">
        <f t="shared" si="94"/>
        <v>455000000</v>
      </c>
      <c r="K1477" s="2">
        <f t="shared" si="92"/>
        <v>751000000</v>
      </c>
      <c r="L1477" s="2">
        <f t="shared" si="95"/>
        <v>296000000</v>
      </c>
      <c r="M1477" s="15">
        <f t="shared" si="93"/>
        <v>0.98427260812581918</v>
      </c>
      <c r="N1477" t="s">
        <v>19</v>
      </c>
      <c r="O1477" t="s">
        <v>77</v>
      </c>
    </row>
    <row r="1478" spans="1:15" hidden="1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s="2">
        <f t="shared" si="94"/>
        <v>633000000</v>
      </c>
      <c r="K1478" s="2">
        <f t="shared" si="92"/>
        <v>927000000</v>
      </c>
      <c r="L1478" s="2">
        <f t="shared" si="95"/>
        <v>294000000</v>
      </c>
      <c r="M1478" s="15">
        <f t="shared" si="93"/>
        <v>0.98095238095238091</v>
      </c>
      <c r="N1478" t="s">
        <v>19</v>
      </c>
      <c r="O1478" t="s">
        <v>77</v>
      </c>
    </row>
    <row r="1479" spans="1:15" hidden="1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s="2">
        <f t="shared" si="94"/>
        <v>866000000</v>
      </c>
      <c r="K1479" s="2">
        <f t="shared" si="92"/>
        <v>1206000000</v>
      </c>
      <c r="L1479" s="2">
        <f t="shared" si="95"/>
        <v>340000000</v>
      </c>
      <c r="M1479" s="15">
        <f t="shared" si="93"/>
        <v>0.9678972712680578</v>
      </c>
      <c r="N1479" t="s">
        <v>19</v>
      </c>
      <c r="O1479" t="s">
        <v>77</v>
      </c>
    </row>
    <row r="1480" spans="1:15" hidden="1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s="2">
        <f t="shared" si="94"/>
        <v>1202000000</v>
      </c>
      <c r="K1480" s="2">
        <f t="shared" si="92"/>
        <v>1434000000</v>
      </c>
      <c r="L1480" s="2">
        <f t="shared" si="95"/>
        <v>232000000</v>
      </c>
      <c r="M1480" s="15">
        <f t="shared" si="93"/>
        <v>0.96112600536193027</v>
      </c>
      <c r="N1480" t="s">
        <v>19</v>
      </c>
      <c r="O1480" t="s">
        <v>77</v>
      </c>
    </row>
    <row r="1481" spans="1:15" hidden="1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s="2">
        <f t="shared" si="94"/>
        <v>7578000000</v>
      </c>
      <c r="K1481" s="2">
        <f t="shared" si="92"/>
        <v>12884000000</v>
      </c>
      <c r="L1481" s="2">
        <f t="shared" si="95"/>
        <v>5306000000</v>
      </c>
      <c r="M1481" s="15">
        <f t="shared" si="93"/>
        <v>0.49192470696040624</v>
      </c>
      <c r="N1481" t="s">
        <v>47</v>
      </c>
      <c r="O1481" t="s">
        <v>50</v>
      </c>
    </row>
    <row r="1482" spans="1:15" hidden="1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s="2">
        <f t="shared" si="94"/>
        <v>7846000000</v>
      </c>
      <c r="K1482" s="2">
        <f t="shared" si="92"/>
        <v>13304000000</v>
      </c>
      <c r="L1482" s="2">
        <f t="shared" si="95"/>
        <v>5458000000</v>
      </c>
      <c r="M1482" s="15">
        <f t="shared" si="93"/>
        <v>0.48958563332597338</v>
      </c>
      <c r="N1482" t="s">
        <v>47</v>
      </c>
      <c r="O1482" t="s">
        <v>50</v>
      </c>
    </row>
    <row r="1483" spans="1:15" hidden="1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s="2">
        <f t="shared" si="94"/>
        <v>7979000000</v>
      </c>
      <c r="K1483" s="2">
        <f t="shared" si="92"/>
        <v>13092000000</v>
      </c>
      <c r="L1483" s="2">
        <f t="shared" si="95"/>
        <v>5113000000</v>
      </c>
      <c r="M1483" s="15">
        <f t="shared" si="93"/>
        <v>0.48823419727764311</v>
      </c>
      <c r="N1483" t="s">
        <v>47</v>
      </c>
      <c r="O1483" t="s">
        <v>50</v>
      </c>
    </row>
    <row r="1484" spans="1:15" hidden="1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s="2">
        <f t="shared" si="94"/>
        <v>8139000000</v>
      </c>
      <c r="K1484" s="2">
        <f t="shared" si="92"/>
        <v>12555000000</v>
      </c>
      <c r="L1484" s="2">
        <f t="shared" si="95"/>
        <v>4416000000</v>
      </c>
      <c r="M1484" s="15">
        <f t="shared" si="93"/>
        <v>0.45447963800904978</v>
      </c>
      <c r="N1484" t="s">
        <v>47</v>
      </c>
      <c r="O1484" t="s">
        <v>50</v>
      </c>
    </row>
    <row r="1485" spans="1:15" hidden="1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s="2">
        <f t="shared" si="94"/>
        <v>1129262000</v>
      </c>
      <c r="K1485" s="2">
        <f t="shared" si="92"/>
        <v>1566054000</v>
      </c>
      <c r="L1485" s="2">
        <f t="shared" si="95"/>
        <v>436792000</v>
      </c>
      <c r="M1485" s="15">
        <f t="shared" si="93"/>
        <v>0.33576623242969733</v>
      </c>
      <c r="N1485" t="s">
        <v>19</v>
      </c>
      <c r="O1485" t="s">
        <v>517</v>
      </c>
    </row>
    <row r="1486" spans="1:15" hidden="1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s="2">
        <f t="shared" si="94"/>
        <v>1238959000</v>
      </c>
      <c r="K1486" s="2">
        <f t="shared" si="92"/>
        <v>1753609000</v>
      </c>
      <c r="L1486" s="2">
        <f t="shared" si="95"/>
        <v>514650000</v>
      </c>
      <c r="M1486" s="15">
        <f t="shared" si="93"/>
        <v>0.33953191459700927</v>
      </c>
      <c r="N1486" t="s">
        <v>19</v>
      </c>
      <c r="O1486" t="s">
        <v>517</v>
      </c>
    </row>
    <row r="1487" spans="1:15" hidden="1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s="2">
        <f t="shared" si="94"/>
        <v>1360943000</v>
      </c>
      <c r="K1487" s="2">
        <f t="shared" si="92"/>
        <v>1950415000</v>
      </c>
      <c r="L1487" s="2">
        <f t="shared" si="95"/>
        <v>589472000</v>
      </c>
      <c r="M1487" s="15">
        <f t="shared" si="93"/>
        <v>0.3414762466264511</v>
      </c>
      <c r="N1487" t="s">
        <v>19</v>
      </c>
      <c r="O1487" t="s">
        <v>517</v>
      </c>
    </row>
    <row r="1488" spans="1:15" hidden="1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s="2">
        <f t="shared" si="94"/>
        <v>1492666000</v>
      </c>
      <c r="K1488" s="2">
        <f t="shared" si="92"/>
        <v>2143174000</v>
      </c>
      <c r="L1488" s="2">
        <f t="shared" si="95"/>
        <v>650508000</v>
      </c>
      <c r="M1488" s="15">
        <f t="shared" si="93"/>
        <v>0.34420165270833231</v>
      </c>
      <c r="N1488" t="s">
        <v>19</v>
      </c>
      <c r="O1488" t="s">
        <v>517</v>
      </c>
    </row>
    <row r="1489" spans="1:15" hidden="1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s="2">
        <f t="shared" si="94"/>
        <v>983000000</v>
      </c>
      <c r="K1489" s="2">
        <f t="shared" si="92"/>
        <v>2358000000</v>
      </c>
      <c r="L1489" s="2">
        <f t="shared" si="95"/>
        <v>1375000000</v>
      </c>
      <c r="M1489" s="15">
        <f t="shared" si="93"/>
        <v>6.8598359224995631E-2</v>
      </c>
      <c r="N1489" t="s">
        <v>36</v>
      </c>
      <c r="O1489" t="s">
        <v>124</v>
      </c>
    </row>
    <row r="1490" spans="1:15" hidden="1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s="2">
        <f t="shared" si="94"/>
        <v>1255000000</v>
      </c>
      <c r="K1490" s="2">
        <f t="shared" si="92"/>
        <v>2685000000</v>
      </c>
      <c r="L1490" s="2">
        <f t="shared" si="95"/>
        <v>1430000000</v>
      </c>
      <c r="M1490" s="15">
        <f t="shared" si="93"/>
        <v>7.1447578499201705E-2</v>
      </c>
      <c r="N1490" t="s">
        <v>36</v>
      </c>
      <c r="O1490" t="s">
        <v>124</v>
      </c>
    </row>
    <row r="1491" spans="1:15" hidden="1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s="2">
        <f t="shared" si="94"/>
        <v>1748000000</v>
      </c>
      <c r="K1491" s="2">
        <f t="shared" si="92"/>
        <v>3917000000</v>
      </c>
      <c r="L1491" s="2">
        <f t="shared" si="95"/>
        <v>2169000000</v>
      </c>
      <c r="M1491" s="15">
        <f t="shared" si="93"/>
        <v>9.4675271312208445E-2</v>
      </c>
      <c r="N1491" t="s">
        <v>36</v>
      </c>
      <c r="O1491" t="s">
        <v>124</v>
      </c>
    </row>
    <row r="1492" spans="1:15" hidden="1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s="2">
        <f t="shared" si="94"/>
        <v>1864000000</v>
      </c>
      <c r="K1492" s="2">
        <f t="shared" si="92"/>
        <v>4697000000</v>
      </c>
      <c r="L1492" s="2">
        <f t="shared" si="95"/>
        <v>2833000000</v>
      </c>
      <c r="M1492" s="15">
        <f t="shared" si="93"/>
        <v>0.12735554892763212</v>
      </c>
      <c r="N1492" t="s">
        <v>36</v>
      </c>
      <c r="O1492" t="s">
        <v>124</v>
      </c>
    </row>
    <row r="1493" spans="1:15" hidden="1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s="2">
        <f t="shared" si="94"/>
        <v>2120000000</v>
      </c>
      <c r="K1493" s="2">
        <f t="shared" si="92"/>
        <v>3764000000</v>
      </c>
      <c r="L1493" s="2">
        <f t="shared" si="95"/>
        <v>1644000000</v>
      </c>
      <c r="M1493" s="15">
        <f t="shared" si="93"/>
        <v>0.12627058941930289</v>
      </c>
      <c r="N1493" t="s">
        <v>83</v>
      </c>
      <c r="O1493" t="s">
        <v>341</v>
      </c>
    </row>
    <row r="1494" spans="1:15" hidden="1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s="2">
        <f t="shared" si="94"/>
        <v>2737000000</v>
      </c>
      <c r="K1494" s="2">
        <f t="shared" si="92"/>
        <v>3516000000</v>
      </c>
      <c r="L1494" s="2">
        <f t="shared" si="95"/>
        <v>779000000</v>
      </c>
      <c r="M1494" s="15">
        <f t="shared" si="93"/>
        <v>9.3508151378952686E-2</v>
      </c>
      <c r="N1494" t="s">
        <v>83</v>
      </c>
      <c r="O1494" t="s">
        <v>341</v>
      </c>
    </row>
    <row r="1495" spans="1:15" hidden="1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s="2">
        <f t="shared" si="94"/>
        <v>3324000000</v>
      </c>
      <c r="K1495" s="2">
        <f t="shared" si="92"/>
        <v>4960000000</v>
      </c>
      <c r="L1495" s="2">
        <f t="shared" si="95"/>
        <v>1636000000</v>
      </c>
      <c r="M1495" s="15">
        <f t="shared" si="93"/>
        <v>0.12206826963305688</v>
      </c>
      <c r="N1495" t="s">
        <v>83</v>
      </c>
      <c r="O1495" t="s">
        <v>341</v>
      </c>
    </row>
    <row r="1496" spans="1:15" hidden="1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s="2">
        <f t="shared" si="94"/>
        <v>3376000000</v>
      </c>
      <c r="K1496" s="2">
        <f t="shared" si="92"/>
        <v>6245000000</v>
      </c>
      <c r="L1496" s="2">
        <f t="shared" si="95"/>
        <v>2869000000</v>
      </c>
      <c r="M1496" s="15">
        <f t="shared" si="93"/>
        <v>0.21751245167357458</v>
      </c>
      <c r="N1496" t="s">
        <v>83</v>
      </c>
      <c r="O1496" t="s">
        <v>341</v>
      </c>
    </row>
    <row r="1497" spans="1:15" hidden="1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s="2">
        <f t="shared" si="94"/>
        <v>247597000</v>
      </c>
      <c r="K1497" s="2">
        <f t="shared" si="92"/>
        <v>604216000</v>
      </c>
      <c r="L1497" s="2">
        <f t="shared" si="95"/>
        <v>356619000</v>
      </c>
      <c r="M1497" s="15">
        <f t="shared" si="93"/>
        <v>0.33688140382491327</v>
      </c>
      <c r="N1497" t="s">
        <v>22</v>
      </c>
      <c r="O1497" t="s">
        <v>57</v>
      </c>
    </row>
    <row r="1498" spans="1:15" hidden="1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s="2">
        <f t="shared" si="94"/>
        <v>312367000</v>
      </c>
      <c r="K1498" s="2">
        <f t="shared" si="92"/>
        <v>694867000</v>
      </c>
      <c r="L1498" s="2">
        <f t="shared" si="95"/>
        <v>382500000</v>
      </c>
      <c r="M1498" s="15">
        <f t="shared" si="93"/>
        <v>0.33661062682113352</v>
      </c>
      <c r="N1498" t="s">
        <v>22</v>
      </c>
      <c r="O1498" t="s">
        <v>57</v>
      </c>
    </row>
    <row r="1499" spans="1:15" hidden="1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s="2">
        <f t="shared" si="94"/>
        <v>346345000</v>
      </c>
      <c r="K1499" s="2">
        <f t="shared" si="92"/>
        <v>777985000</v>
      </c>
      <c r="L1499" s="2">
        <f t="shared" si="95"/>
        <v>431640000</v>
      </c>
      <c r="M1499" s="15">
        <f t="shared" si="93"/>
        <v>0.31795018711606671</v>
      </c>
      <c r="N1499" t="s">
        <v>22</v>
      </c>
      <c r="O1499" t="s">
        <v>57</v>
      </c>
    </row>
    <row r="1500" spans="1:15" hidden="1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s="2">
        <f t="shared" si="94"/>
        <v>390253000</v>
      </c>
      <c r="K1500" s="2">
        <f t="shared" si="92"/>
        <v>924360000</v>
      </c>
      <c r="L1500" s="2">
        <f t="shared" si="95"/>
        <v>534107000</v>
      </c>
      <c r="M1500" s="15">
        <f t="shared" si="93"/>
        <v>0.33255850516326257</v>
      </c>
      <c r="N1500" t="s">
        <v>22</v>
      </c>
      <c r="O1500" t="s">
        <v>57</v>
      </c>
    </row>
    <row r="1501" spans="1:15" hidden="1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s="2">
        <f t="shared" si="94"/>
        <v>3681000000</v>
      </c>
      <c r="K1501" s="2">
        <f t="shared" si="92"/>
        <v>6368000000</v>
      </c>
      <c r="L1501" s="2">
        <f t="shared" si="95"/>
        <v>2687000000</v>
      </c>
      <c r="M1501" s="15">
        <f t="shared" si="93"/>
        <v>0.49653021442495127</v>
      </c>
      <c r="N1501" t="s">
        <v>22</v>
      </c>
      <c r="O1501" t="s">
        <v>34</v>
      </c>
    </row>
    <row r="1502" spans="1:15" hidden="1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s="2">
        <f t="shared" si="94"/>
        <v>3380000000</v>
      </c>
      <c r="K1502" s="2">
        <f t="shared" si="92"/>
        <v>6364000000</v>
      </c>
      <c r="L1502" s="2">
        <f t="shared" si="95"/>
        <v>2984000000</v>
      </c>
      <c r="M1502" s="15">
        <f t="shared" si="93"/>
        <v>0.52142564522736579</v>
      </c>
      <c r="N1502" t="s">
        <v>22</v>
      </c>
      <c r="O1502" t="s">
        <v>34</v>
      </c>
    </row>
    <row r="1503" spans="1:15" hidden="1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s="2">
        <f t="shared" si="94"/>
        <v>3201000000</v>
      </c>
      <c r="K1503" s="2">
        <f t="shared" si="92"/>
        <v>7427000000</v>
      </c>
      <c r="L1503" s="2">
        <f t="shared" si="95"/>
        <v>4226000000</v>
      </c>
      <c r="M1503" s="15">
        <f t="shared" si="93"/>
        <v>0.56933691069375236</v>
      </c>
      <c r="N1503" t="s">
        <v>22</v>
      </c>
      <c r="O1503" t="s">
        <v>34</v>
      </c>
    </row>
    <row r="1504" spans="1:15" hidden="1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s="2">
        <f t="shared" si="94"/>
        <v>3028000000</v>
      </c>
      <c r="K1504" s="2">
        <f t="shared" si="92"/>
        <v>7560000000</v>
      </c>
      <c r="L1504" s="2">
        <f t="shared" si="95"/>
        <v>4532000000</v>
      </c>
      <c r="M1504" s="15">
        <f t="shared" si="93"/>
        <v>0.58153846153846156</v>
      </c>
      <c r="N1504" t="s">
        <v>22</v>
      </c>
      <c r="O1504" t="s">
        <v>34</v>
      </c>
    </row>
    <row r="1505" spans="1:15" hidden="1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s="2">
        <f t="shared" si="94"/>
        <v>1165000000</v>
      </c>
      <c r="K1505" s="2">
        <f t="shared" si="92"/>
        <v>2218000000</v>
      </c>
      <c r="L1505" s="2">
        <f t="shared" si="95"/>
        <v>1053000000</v>
      </c>
      <c r="M1505" s="15">
        <f t="shared" si="93"/>
        <v>0.18125357522268529</v>
      </c>
      <c r="N1505" t="s">
        <v>13</v>
      </c>
      <c r="O1505" t="s">
        <v>164</v>
      </c>
    </row>
    <row r="1506" spans="1:15" hidden="1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s="2">
        <f t="shared" si="94"/>
        <v>1126000000</v>
      </c>
      <c r="K1506" s="2">
        <f t="shared" si="92"/>
        <v>1973000000</v>
      </c>
      <c r="L1506" s="2">
        <f t="shared" si="95"/>
        <v>847000000</v>
      </c>
      <c r="M1506" s="15">
        <f t="shared" si="93"/>
        <v>0.16300396563119629</v>
      </c>
      <c r="N1506" t="s">
        <v>13</v>
      </c>
      <c r="O1506" t="s">
        <v>164</v>
      </c>
    </row>
    <row r="1507" spans="1:15" hidden="1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s="2">
        <f t="shared" si="94"/>
        <v>1361000000</v>
      </c>
      <c r="K1507" s="2">
        <f t="shared" si="92"/>
        <v>2457000000</v>
      </c>
      <c r="L1507" s="2">
        <f t="shared" si="95"/>
        <v>1096000000</v>
      </c>
      <c r="M1507" s="15">
        <f t="shared" si="93"/>
        <v>0.17704280155642024</v>
      </c>
      <c r="N1507" t="s">
        <v>13</v>
      </c>
      <c r="O1507" t="s">
        <v>164</v>
      </c>
    </row>
    <row r="1508" spans="1:15" hidden="1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s="2">
        <f t="shared" si="94"/>
        <v>1304000000</v>
      </c>
      <c r="K1508" s="2">
        <f t="shared" si="92"/>
        <v>2444000000</v>
      </c>
      <c r="L1508" s="2">
        <f t="shared" si="95"/>
        <v>1140000000</v>
      </c>
      <c r="M1508" s="15">
        <f t="shared" si="93"/>
        <v>0.18207554198018328</v>
      </c>
      <c r="N1508" t="s">
        <v>13</v>
      </c>
      <c r="O1508" t="s">
        <v>164</v>
      </c>
    </row>
    <row r="1509" spans="1:15" hidden="1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s="2">
        <f t="shared" si="94"/>
        <v>670602000</v>
      </c>
      <c r="K1509" s="2">
        <f t="shared" si="92"/>
        <v>879297000</v>
      </c>
      <c r="L1509" s="2">
        <f t="shared" si="95"/>
        <v>208695000</v>
      </c>
      <c r="M1509" s="15">
        <f t="shared" si="93"/>
        <v>0.47920155690626465</v>
      </c>
      <c r="N1509" t="s">
        <v>19</v>
      </c>
      <c r="O1509" t="s">
        <v>289</v>
      </c>
    </row>
    <row r="1510" spans="1:15" hidden="1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s="2">
        <f t="shared" si="94"/>
        <v>871572000</v>
      </c>
      <c r="K1510" s="2">
        <f t="shared" si="92"/>
        <v>1136670000</v>
      </c>
      <c r="L1510" s="2">
        <f t="shared" si="95"/>
        <v>265098000</v>
      </c>
      <c r="M1510" s="15">
        <f t="shared" si="93"/>
        <v>0.48741215350779205</v>
      </c>
      <c r="N1510" t="s">
        <v>19</v>
      </c>
      <c r="O1510" t="s">
        <v>289</v>
      </c>
    </row>
    <row r="1511" spans="1:15" hidden="1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s="2">
        <f t="shared" si="94"/>
        <v>1158251000</v>
      </c>
      <c r="K1511" s="2">
        <f t="shared" si="92"/>
        <v>1512206000</v>
      </c>
      <c r="L1511" s="2">
        <f t="shared" si="95"/>
        <v>353955000</v>
      </c>
      <c r="M1511" s="15">
        <f t="shared" si="93"/>
        <v>0.49028034898536815</v>
      </c>
      <c r="N1511" t="s">
        <v>19</v>
      </c>
      <c r="O1511" t="s">
        <v>289</v>
      </c>
    </row>
    <row r="1512" spans="1:15" hidden="1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s="2">
        <f t="shared" si="94"/>
        <v>1497000000</v>
      </c>
      <c r="K1512" s="2">
        <f t="shared" si="92"/>
        <v>1905547000</v>
      </c>
      <c r="L1512" s="2">
        <f t="shared" si="95"/>
        <v>408547000</v>
      </c>
      <c r="M1512" s="15">
        <f t="shared" si="93"/>
        <v>0.48079649525535834</v>
      </c>
      <c r="N1512" t="s">
        <v>19</v>
      </c>
      <c r="O1512" t="s">
        <v>289</v>
      </c>
    </row>
    <row r="1513" spans="1:15" hidden="1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s="2">
        <f t="shared" si="94"/>
        <v>670602000</v>
      </c>
      <c r="K1513" s="2">
        <f t="shared" si="92"/>
        <v>879297000</v>
      </c>
      <c r="L1513" s="2">
        <f t="shared" si="95"/>
        <v>208695000</v>
      </c>
      <c r="M1513" s="15">
        <f t="shared" si="93"/>
        <v>0.47920155690626465</v>
      </c>
      <c r="N1513" t="s">
        <v>19</v>
      </c>
      <c r="O1513" t="s">
        <v>289</v>
      </c>
    </row>
    <row r="1514" spans="1:15" hidden="1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s="2">
        <f t="shared" si="94"/>
        <v>871572000</v>
      </c>
      <c r="K1514" s="2">
        <f t="shared" si="92"/>
        <v>1136670000</v>
      </c>
      <c r="L1514" s="2">
        <f t="shared" si="95"/>
        <v>265098000</v>
      </c>
      <c r="M1514" s="15">
        <f t="shared" si="93"/>
        <v>0.48741215350779205</v>
      </c>
      <c r="N1514" t="s">
        <v>19</v>
      </c>
      <c r="O1514" t="s">
        <v>289</v>
      </c>
    </row>
    <row r="1515" spans="1:15" hidden="1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s="2">
        <f t="shared" si="94"/>
        <v>1158251000</v>
      </c>
      <c r="K1515" s="2">
        <f t="shared" si="92"/>
        <v>1512206000</v>
      </c>
      <c r="L1515" s="2">
        <f t="shared" si="95"/>
        <v>353955000</v>
      </c>
      <c r="M1515" s="15">
        <f t="shared" si="93"/>
        <v>0.49028034898536815</v>
      </c>
      <c r="N1515" t="s">
        <v>19</v>
      </c>
      <c r="O1515" t="s">
        <v>289</v>
      </c>
    </row>
    <row r="1516" spans="1:15" hidden="1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s="2">
        <f t="shared" si="94"/>
        <v>1497000000</v>
      </c>
      <c r="K1516" s="2">
        <f t="shared" si="92"/>
        <v>1905547000</v>
      </c>
      <c r="L1516" s="2">
        <f t="shared" si="95"/>
        <v>408547000</v>
      </c>
      <c r="M1516" s="15">
        <f t="shared" si="93"/>
        <v>0.48079649525535834</v>
      </c>
      <c r="N1516" t="s">
        <v>19</v>
      </c>
      <c r="O1516" t="s">
        <v>289</v>
      </c>
    </row>
    <row r="1517" spans="1:15" hidden="1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s="2">
        <f t="shared" si="94"/>
        <v>17970000000</v>
      </c>
      <c r="K1517" s="2">
        <f t="shared" si="92"/>
        <v>19332000000</v>
      </c>
      <c r="L1517" s="2">
        <f t="shared" si="95"/>
        <v>1362000000</v>
      </c>
      <c r="M1517" s="15">
        <f t="shared" si="93"/>
        <v>0.52034883720930236</v>
      </c>
      <c r="N1517" t="s">
        <v>13</v>
      </c>
      <c r="O1517" t="s">
        <v>14</v>
      </c>
    </row>
    <row r="1518" spans="1:15" hidden="1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s="2">
        <f t="shared" si="94"/>
        <v>19318000000</v>
      </c>
      <c r="K1518" s="2">
        <f t="shared" si="92"/>
        <v>21087000000</v>
      </c>
      <c r="L1518" s="2">
        <f t="shared" si="95"/>
        <v>1769000000</v>
      </c>
      <c r="M1518" s="15">
        <f t="shared" si="93"/>
        <v>0.55087645967762999</v>
      </c>
      <c r="N1518" t="s">
        <v>13</v>
      </c>
      <c r="O1518" t="s">
        <v>14</v>
      </c>
    </row>
    <row r="1519" spans="1:15" hidden="1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s="2">
        <f t="shared" si="94"/>
        <v>19474000000</v>
      </c>
      <c r="K1519" s="2">
        <f t="shared" si="92"/>
        <v>22290000000</v>
      </c>
      <c r="L1519" s="2">
        <f t="shared" si="95"/>
        <v>2816000000</v>
      </c>
      <c r="M1519" s="15">
        <f t="shared" si="93"/>
        <v>0.57299298218554795</v>
      </c>
      <c r="N1519" t="s">
        <v>13</v>
      </c>
      <c r="O1519" t="s">
        <v>14</v>
      </c>
    </row>
    <row r="1520" spans="1:15" hidden="1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s="2">
        <f t="shared" si="94"/>
        <v>20242000000</v>
      </c>
      <c r="K1520" s="2">
        <f t="shared" si="92"/>
        <v>25734000000</v>
      </c>
      <c r="L1520" s="2">
        <f t="shared" si="95"/>
        <v>5492000000</v>
      </c>
      <c r="M1520" s="15">
        <f t="shared" si="93"/>
        <v>0.67964293260088737</v>
      </c>
      <c r="N1520" t="s">
        <v>13</v>
      </c>
      <c r="O1520" t="s">
        <v>14</v>
      </c>
    </row>
    <row r="1521" spans="1:15" hidden="1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s="2">
        <f t="shared" si="94"/>
        <v>404036000</v>
      </c>
      <c r="K1521" s="2">
        <f t="shared" si="92"/>
        <v>471296000</v>
      </c>
      <c r="L1521" s="2">
        <f t="shared" si="95"/>
        <v>67260000</v>
      </c>
      <c r="M1521" s="15">
        <f t="shared" si="93"/>
        <v>0.65767249222731405</v>
      </c>
      <c r="N1521" t="s">
        <v>52</v>
      </c>
      <c r="O1521" t="s">
        <v>234</v>
      </c>
    </row>
    <row r="1522" spans="1:15" hidden="1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s="2">
        <f t="shared" si="94"/>
        <v>383394000</v>
      </c>
      <c r="K1522" s="2">
        <f t="shared" si="92"/>
        <v>500314000</v>
      </c>
      <c r="L1522" s="2">
        <f t="shared" si="95"/>
        <v>116920000</v>
      </c>
      <c r="M1522" s="15">
        <f t="shared" si="93"/>
        <v>0.6592395042467909</v>
      </c>
      <c r="N1522" t="s">
        <v>52</v>
      </c>
      <c r="O1522" t="s">
        <v>234</v>
      </c>
    </row>
    <row r="1523" spans="1:15" hidden="1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s="2">
        <f t="shared" si="94"/>
        <v>420541000</v>
      </c>
      <c r="K1523" s="2">
        <f t="shared" si="92"/>
        <v>547305000</v>
      </c>
      <c r="L1523" s="2">
        <f t="shared" si="95"/>
        <v>126764000</v>
      </c>
      <c r="M1523" s="15">
        <f t="shared" si="93"/>
        <v>0.66903939387271616</v>
      </c>
      <c r="N1523" t="s">
        <v>52</v>
      </c>
      <c r="O1523" t="s">
        <v>234</v>
      </c>
    </row>
    <row r="1524" spans="1:15" hidden="1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s="2">
        <f t="shared" si="94"/>
        <v>453010000</v>
      </c>
      <c r="K1524" s="2">
        <f t="shared" si="92"/>
        <v>612601000</v>
      </c>
      <c r="L1524" s="2">
        <f t="shared" si="95"/>
        <v>159591000</v>
      </c>
      <c r="M1524" s="15">
        <f t="shared" si="93"/>
        <v>0.68474735032493594</v>
      </c>
      <c r="N1524" t="s">
        <v>52</v>
      </c>
      <c r="O1524" t="s">
        <v>234</v>
      </c>
    </row>
    <row r="1525" spans="1:15" hidden="1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s="2">
        <f t="shared" si="94"/>
        <v>488880000</v>
      </c>
      <c r="K1525" s="2">
        <f t="shared" si="92"/>
        <v>783674000</v>
      </c>
      <c r="L1525" s="2">
        <f t="shared" si="95"/>
        <v>294794000</v>
      </c>
      <c r="M1525" s="15">
        <f t="shared" si="93"/>
        <v>0.35296560396638949</v>
      </c>
      <c r="N1525" t="s">
        <v>19</v>
      </c>
      <c r="O1525" t="s">
        <v>79</v>
      </c>
    </row>
    <row r="1526" spans="1:15" hidden="1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s="2">
        <f t="shared" si="94"/>
        <v>596390000</v>
      </c>
      <c r="K1526" s="2">
        <f t="shared" si="92"/>
        <v>941248000</v>
      </c>
      <c r="L1526" s="2">
        <f t="shared" si="95"/>
        <v>344858000</v>
      </c>
      <c r="M1526" s="15">
        <f t="shared" si="93"/>
        <v>0.35245170231257489</v>
      </c>
      <c r="N1526" t="s">
        <v>19</v>
      </c>
      <c r="O1526" t="s">
        <v>79</v>
      </c>
    </row>
    <row r="1527" spans="1:15" hidden="1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s="2">
        <f t="shared" si="94"/>
        <v>712006000</v>
      </c>
      <c r="K1527" s="2">
        <f t="shared" si="92"/>
        <v>1136787000</v>
      </c>
      <c r="L1527" s="2">
        <f t="shared" si="95"/>
        <v>424781000</v>
      </c>
      <c r="M1527" s="15">
        <f t="shared" si="93"/>
        <v>0.35071199854135704</v>
      </c>
      <c r="N1527" t="s">
        <v>19</v>
      </c>
      <c r="O1527" t="s">
        <v>79</v>
      </c>
    </row>
    <row r="1528" spans="1:15" hidden="1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s="2">
        <f t="shared" si="94"/>
        <v>863354000</v>
      </c>
      <c r="K1528" s="2">
        <f t="shared" si="92"/>
        <v>1384333000</v>
      </c>
      <c r="L1528" s="2">
        <f t="shared" si="95"/>
        <v>520979000</v>
      </c>
      <c r="M1528" s="15">
        <f t="shared" si="93"/>
        <v>0.35277575892251911</v>
      </c>
      <c r="N1528" t="s">
        <v>19</v>
      </c>
      <c r="O1528" t="s">
        <v>79</v>
      </c>
    </row>
    <row r="1529" spans="1:15" hidden="1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s="2">
        <f t="shared" si="94"/>
        <v>23207000000</v>
      </c>
      <c r="K1529" s="2">
        <f t="shared" si="92"/>
        <v>32830000000</v>
      </c>
      <c r="L1529" s="2">
        <f t="shared" si="95"/>
        <v>9623000000</v>
      </c>
      <c r="M1529" s="15">
        <f t="shared" si="93"/>
        <v>0.2680240674672828</v>
      </c>
      <c r="N1529" t="s">
        <v>25</v>
      </c>
      <c r="O1529" t="s">
        <v>81</v>
      </c>
    </row>
    <row r="1530" spans="1:15" hidden="1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s="2">
        <f t="shared" si="94"/>
        <v>26567000000</v>
      </c>
      <c r="K1530" s="2">
        <f t="shared" si="92"/>
        <v>36841000000</v>
      </c>
      <c r="L1530" s="2">
        <f t="shared" si="95"/>
        <v>10274000000</v>
      </c>
      <c r="M1530" s="15">
        <f t="shared" si="93"/>
        <v>0.28236276959394208</v>
      </c>
      <c r="N1530" t="s">
        <v>25</v>
      </c>
      <c r="O1530" t="s">
        <v>81</v>
      </c>
    </row>
    <row r="1531" spans="1:15" hidden="1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s="2">
        <f t="shared" si="94"/>
        <v>42211000000</v>
      </c>
      <c r="K1531" s="2">
        <f t="shared" si="92"/>
        <v>53232000000</v>
      </c>
      <c r="L1531" s="2">
        <f t="shared" si="95"/>
        <v>11021000000</v>
      </c>
      <c r="M1531" s="15">
        <f t="shared" si="93"/>
        <v>0.33882640493421678</v>
      </c>
      <c r="N1531" t="s">
        <v>25</v>
      </c>
      <c r="O1531" t="s">
        <v>81</v>
      </c>
    </row>
    <row r="1532" spans="1:15" hidden="1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s="2">
        <f t="shared" si="94"/>
        <v>54872000000</v>
      </c>
      <c r="K1532" s="2">
        <f t="shared" si="92"/>
        <v>67802000000</v>
      </c>
      <c r="L1532" s="2">
        <f t="shared" si="95"/>
        <v>12930000000</v>
      </c>
      <c r="M1532" s="15">
        <f t="shared" si="93"/>
        <v>0.36681454230686</v>
      </c>
      <c r="N1532" t="s">
        <v>25</v>
      </c>
      <c r="O1532" t="s">
        <v>81</v>
      </c>
    </row>
    <row r="1533" spans="1:15" hidden="1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s="2">
        <f t="shared" si="94"/>
        <v>1948400000</v>
      </c>
      <c r="K1533" s="2">
        <f t="shared" si="92"/>
        <v>3343300000</v>
      </c>
      <c r="L1533" s="2">
        <f t="shared" si="95"/>
        <v>1394900000</v>
      </c>
      <c r="M1533" s="15">
        <f t="shared" si="93"/>
        <v>0.31794320710576868</v>
      </c>
      <c r="N1533" t="s">
        <v>47</v>
      </c>
      <c r="O1533" t="s">
        <v>379</v>
      </c>
    </row>
    <row r="1534" spans="1:15" hidden="1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s="2">
        <f t="shared" si="94"/>
        <v>1960800000</v>
      </c>
      <c r="K1534" s="2">
        <f t="shared" si="92"/>
        <v>3330200000</v>
      </c>
      <c r="L1534" s="2">
        <f t="shared" si="95"/>
        <v>1369400000</v>
      </c>
      <c r="M1534" s="15">
        <f t="shared" si="93"/>
        <v>0.32118125880060955</v>
      </c>
      <c r="N1534" t="s">
        <v>47</v>
      </c>
      <c r="O1534" t="s">
        <v>379</v>
      </c>
    </row>
    <row r="1535" spans="1:15" hidden="1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s="2">
        <f t="shared" si="94"/>
        <v>2092900000</v>
      </c>
      <c r="K1535" s="2">
        <f t="shared" si="92"/>
        <v>2802400000</v>
      </c>
      <c r="L1535" s="2">
        <f t="shared" si="95"/>
        <v>709500000</v>
      </c>
      <c r="M1535" s="15">
        <f t="shared" si="93"/>
        <v>0.26627393225331369</v>
      </c>
      <c r="N1535" t="s">
        <v>47</v>
      </c>
      <c r="O1535" t="s">
        <v>379</v>
      </c>
    </row>
    <row r="1536" spans="1:15" hidden="1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s="2">
        <f t="shared" si="94"/>
        <v>2130800000</v>
      </c>
      <c r="K1536" s="2">
        <f t="shared" si="92"/>
        <v>3521900000</v>
      </c>
      <c r="L1536" s="2">
        <f t="shared" si="95"/>
        <v>1391100000</v>
      </c>
      <c r="M1536" s="15">
        <f t="shared" si="93"/>
        <v>0.3281895017379069</v>
      </c>
      <c r="N1536" t="s">
        <v>47</v>
      </c>
      <c r="O1536" t="s">
        <v>379</v>
      </c>
    </row>
    <row r="1537" spans="1:15" hidden="1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s="2">
        <f t="shared" si="94"/>
        <v>8668000000</v>
      </c>
      <c r="K1537" s="2">
        <f t="shared" si="92"/>
        <v>16114000000</v>
      </c>
      <c r="L1537" s="2">
        <f t="shared" si="95"/>
        <v>7446000000</v>
      </c>
      <c r="M1537" s="15">
        <f t="shared" si="93"/>
        <v>0.73368847607339616</v>
      </c>
      <c r="N1537" t="s">
        <v>13</v>
      </c>
      <c r="O1537" t="s">
        <v>178</v>
      </c>
    </row>
    <row r="1538" spans="1:15" hidden="1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s="2">
        <f t="shared" si="94"/>
        <v>9138000000</v>
      </c>
      <c r="K1538" s="2">
        <f t="shared" ref="K1538:K1601" si="96">E1538-F1538</f>
        <v>17891000000</v>
      </c>
      <c r="L1538" s="2">
        <f t="shared" si="95"/>
        <v>8753000000</v>
      </c>
      <c r="M1538" s="15">
        <f t="shared" ref="M1538:M1601" si="97">(E1538-F1538)/E1538</f>
        <v>0.74583124895781228</v>
      </c>
      <c r="N1538" t="s">
        <v>13</v>
      </c>
      <c r="O1538" t="s">
        <v>178</v>
      </c>
    </row>
    <row r="1539" spans="1:15" hidden="1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s="2">
        <f t="shared" ref="J1539:J1602" si="98">SUM(G1539:I1539)</f>
        <v>9327000000</v>
      </c>
      <c r="K1539" s="2">
        <f t="shared" si="96"/>
        <v>17379000000</v>
      </c>
      <c r="L1539" s="2">
        <f t="shared" ref="L1539:L1602" si="99">K1539-J1539</f>
        <v>8052000000</v>
      </c>
      <c r="M1539" s="15">
        <f t="shared" si="97"/>
        <v>0.7967267225966167</v>
      </c>
      <c r="N1539" t="s">
        <v>13</v>
      </c>
      <c r="O1539" t="s">
        <v>178</v>
      </c>
    </row>
    <row r="1540" spans="1:15" hidden="1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s="2">
        <f t="shared" si="98"/>
        <v>8922000000</v>
      </c>
      <c r="K1540" s="2">
        <f t="shared" si="96"/>
        <v>16194000000</v>
      </c>
      <c r="L1540" s="2">
        <f t="shared" si="99"/>
        <v>7272000000</v>
      </c>
      <c r="M1540" s="15">
        <f t="shared" si="97"/>
        <v>0.81209568226267492</v>
      </c>
      <c r="N1540" t="s">
        <v>13</v>
      </c>
      <c r="O1540" t="s">
        <v>178</v>
      </c>
    </row>
    <row r="1541" spans="1:15" hidden="1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s="2">
        <f t="shared" si="98"/>
        <v>39210000000</v>
      </c>
      <c r="K1541" s="2">
        <f t="shared" si="96"/>
        <v>40553000000</v>
      </c>
      <c r="L1541" s="2">
        <f t="shared" si="99"/>
        <v>1343000000</v>
      </c>
      <c r="M1541" s="15">
        <f t="shared" si="97"/>
        <v>0.74921942838139932</v>
      </c>
      <c r="N1541" t="s">
        <v>13</v>
      </c>
      <c r="O1541" t="s">
        <v>146</v>
      </c>
    </row>
    <row r="1542" spans="1:15" hidden="1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s="2">
        <f t="shared" si="98"/>
        <v>34701000000</v>
      </c>
      <c r="K1542" s="2">
        <f t="shared" si="96"/>
        <v>41735000000</v>
      </c>
      <c r="L1542" s="2">
        <f t="shared" si="99"/>
        <v>7034000000</v>
      </c>
      <c r="M1542" s="15">
        <f t="shared" si="97"/>
        <v>0.7528229734117392</v>
      </c>
      <c r="N1542" t="s">
        <v>13</v>
      </c>
      <c r="O1542" t="s">
        <v>146</v>
      </c>
    </row>
    <row r="1543" spans="1:15" hidden="1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s="2">
        <f t="shared" si="98"/>
        <v>38506000000</v>
      </c>
      <c r="K1543" s="2">
        <f t="shared" si="96"/>
        <v>43474000000</v>
      </c>
      <c r="L1543" s="2">
        <f t="shared" si="99"/>
        <v>4968000000</v>
      </c>
      <c r="M1543" s="15">
        <f t="shared" si="97"/>
        <v>0.74656546228877596</v>
      </c>
      <c r="N1543" t="s">
        <v>13</v>
      </c>
      <c r="O1543" t="s">
        <v>146</v>
      </c>
    </row>
    <row r="1544" spans="1:15" hidden="1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s="2">
        <f t="shared" si="98"/>
        <v>37748000000</v>
      </c>
      <c r="K1544" s="2">
        <f t="shared" si="96"/>
        <v>45416000000</v>
      </c>
      <c r="L1544" s="2">
        <f t="shared" si="99"/>
        <v>7668000000</v>
      </c>
      <c r="M1544" s="15">
        <f t="shared" si="97"/>
        <v>0.77816424789678396</v>
      </c>
      <c r="N1544" t="s">
        <v>13</v>
      </c>
      <c r="O1544" t="s">
        <v>146</v>
      </c>
    </row>
    <row r="1545" spans="1:15" hidden="1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s="2">
        <f t="shared" si="98"/>
        <v>657246000</v>
      </c>
      <c r="K1545" s="2">
        <f t="shared" si="96"/>
        <v>1031531000</v>
      </c>
      <c r="L1545" s="2">
        <f t="shared" si="99"/>
        <v>374285000</v>
      </c>
      <c r="M1545" s="15">
        <f t="shared" si="97"/>
        <v>0.36907287315402021</v>
      </c>
      <c r="N1545" t="s">
        <v>19</v>
      </c>
      <c r="O1545" t="s">
        <v>257</v>
      </c>
    </row>
    <row r="1546" spans="1:15" hidden="1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s="2">
        <f t="shared" si="98"/>
        <v>734511000</v>
      </c>
      <c r="K1546" s="2">
        <f t="shared" si="96"/>
        <v>1161342000</v>
      </c>
      <c r="L1546" s="2">
        <f t="shared" si="99"/>
        <v>426831000</v>
      </c>
      <c r="M1546" s="15">
        <f t="shared" si="97"/>
        <v>0.37625185964657643</v>
      </c>
      <c r="N1546" t="s">
        <v>19</v>
      </c>
      <c r="O1546" t="s">
        <v>257</v>
      </c>
    </row>
    <row r="1547" spans="1:15" hidden="1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s="2">
        <f t="shared" si="98"/>
        <v>809545000</v>
      </c>
      <c r="K1547" s="2">
        <f t="shared" si="96"/>
        <v>1174930000</v>
      </c>
      <c r="L1547" s="2">
        <f t="shared" si="99"/>
        <v>365385000</v>
      </c>
      <c r="M1547" s="15">
        <f t="shared" si="97"/>
        <v>0.35356688996372942</v>
      </c>
      <c r="N1547" t="s">
        <v>19</v>
      </c>
      <c r="O1547" t="s">
        <v>257</v>
      </c>
    </row>
    <row r="1548" spans="1:15" hidden="1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s="2">
        <f t="shared" si="98"/>
        <v>848323000</v>
      </c>
      <c r="K1548" s="2">
        <f t="shared" si="96"/>
        <v>1201902000</v>
      </c>
      <c r="L1548" s="2">
        <f t="shared" si="99"/>
        <v>353579000</v>
      </c>
      <c r="M1548" s="15">
        <f t="shared" si="97"/>
        <v>0.34886944890967958</v>
      </c>
      <c r="N1548" t="s">
        <v>19</v>
      </c>
      <c r="O1548" t="s">
        <v>257</v>
      </c>
    </row>
    <row r="1549" spans="1:1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s="2">
        <f t="shared" si="98"/>
        <v>503798000</v>
      </c>
      <c r="K1549" s="2">
        <f t="shared" si="96"/>
        <v>847127000</v>
      </c>
      <c r="L1549" s="2">
        <f t="shared" si="99"/>
        <v>343329000</v>
      </c>
      <c r="M1549" s="15">
        <f t="shared" si="97"/>
        <v>0.34761800415930089</v>
      </c>
      <c r="N1549" t="s">
        <v>47</v>
      </c>
      <c r="O1549" t="s">
        <v>105</v>
      </c>
    </row>
    <row r="1550" spans="1:1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s="2">
        <f t="shared" si="98"/>
        <v>522100000</v>
      </c>
      <c r="K1550" s="2">
        <f t="shared" si="96"/>
        <v>877800000</v>
      </c>
      <c r="L1550" s="2">
        <f t="shared" si="99"/>
        <v>355700000</v>
      </c>
      <c r="M1550" s="15">
        <f t="shared" si="97"/>
        <v>0.35488174651303822</v>
      </c>
      <c r="N1550" t="s">
        <v>47</v>
      </c>
      <c r="O1550" t="s">
        <v>105</v>
      </c>
    </row>
    <row r="1551" spans="1:1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s="2">
        <f t="shared" si="98"/>
        <v>520300000</v>
      </c>
      <c r="K1551" s="2">
        <f t="shared" si="96"/>
        <v>808600000</v>
      </c>
      <c r="L1551" s="2">
        <f t="shared" si="99"/>
        <v>288300000</v>
      </c>
      <c r="M1551" s="15">
        <f t="shared" si="97"/>
        <v>0.34100877192982454</v>
      </c>
      <c r="N1551" t="s">
        <v>47</v>
      </c>
      <c r="O1551" t="s">
        <v>105</v>
      </c>
    </row>
    <row r="1552" spans="1:1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s="2">
        <f t="shared" si="98"/>
        <v>480600000</v>
      </c>
      <c r="K1552" s="2">
        <f t="shared" si="96"/>
        <v>754800000</v>
      </c>
      <c r="L1552" s="2">
        <f t="shared" si="99"/>
        <v>274200000</v>
      </c>
      <c r="M1552" s="15">
        <f t="shared" si="97"/>
        <v>0.33995406026212677</v>
      </c>
      <c r="N1552" t="s">
        <v>47</v>
      </c>
      <c r="O1552" t="s">
        <v>105</v>
      </c>
    </row>
    <row r="1553" spans="1:15" hidden="1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s="2">
        <f t="shared" si="98"/>
        <v>7583000000</v>
      </c>
      <c r="K1553" s="2">
        <f t="shared" si="96"/>
        <v>16132000000</v>
      </c>
      <c r="L1553" s="2">
        <f t="shared" si="99"/>
        <v>8549000000</v>
      </c>
      <c r="M1553" s="15">
        <f t="shared" si="97"/>
        <v>0.28501766784452298</v>
      </c>
      <c r="N1553" t="s">
        <v>13</v>
      </c>
      <c r="O1553" t="s">
        <v>164</v>
      </c>
    </row>
    <row r="1554" spans="1:15" hidden="1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s="2">
        <f t="shared" si="98"/>
        <v>7409000000</v>
      </c>
      <c r="K1554" s="2">
        <f t="shared" si="96"/>
        <v>17002000000</v>
      </c>
      <c r="L1554" s="2">
        <f t="shared" si="99"/>
        <v>9593000000</v>
      </c>
      <c r="M1554" s="15">
        <f t="shared" si="97"/>
        <v>0.29364421416234887</v>
      </c>
      <c r="N1554" t="s">
        <v>13</v>
      </c>
      <c r="O1554" t="s">
        <v>164</v>
      </c>
    </row>
    <row r="1555" spans="1:15" hidden="1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s="2">
        <f t="shared" si="98"/>
        <v>8376000000</v>
      </c>
      <c r="K1555" s="2">
        <f t="shared" si="96"/>
        <v>15667000000</v>
      </c>
      <c r="L1555" s="2">
        <f t="shared" si="99"/>
        <v>7291000000</v>
      </c>
      <c r="M1555" s="15">
        <f t="shared" si="97"/>
        <v>0.27927911868515809</v>
      </c>
      <c r="N1555" t="s">
        <v>13</v>
      </c>
      <c r="O1555" t="s">
        <v>164</v>
      </c>
    </row>
    <row r="1556" spans="1:15" hidden="1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s="2">
        <f t="shared" si="98"/>
        <v>7612000000</v>
      </c>
      <c r="K1556" s="2">
        <f t="shared" si="96"/>
        <v>15784000000</v>
      </c>
      <c r="L1556" s="2">
        <f t="shared" si="99"/>
        <v>8172000000</v>
      </c>
      <c r="M1556" s="15">
        <f t="shared" si="97"/>
        <v>0.27573195444064008</v>
      </c>
      <c r="N1556" t="s">
        <v>13</v>
      </c>
      <c r="O1556" t="s">
        <v>164</v>
      </c>
    </row>
    <row r="1557" spans="1:15" hidden="1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s="2">
        <f t="shared" si="98"/>
        <v>2604000000</v>
      </c>
      <c r="K1557" s="2">
        <f t="shared" si="96"/>
        <v>9846000000</v>
      </c>
      <c r="L1557" s="2">
        <f t="shared" si="99"/>
        <v>7242000000</v>
      </c>
      <c r="M1557" s="15">
        <f t="shared" si="97"/>
        <v>0.83596535914416714</v>
      </c>
      <c r="N1557" t="s">
        <v>22</v>
      </c>
      <c r="O1557" t="s">
        <v>57</v>
      </c>
    </row>
    <row r="1558" spans="1:15" hidden="1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s="2">
        <f t="shared" si="98"/>
        <v>2677000000</v>
      </c>
      <c r="K1558" s="2">
        <f t="shared" si="96"/>
        <v>10827000000</v>
      </c>
      <c r="L1558" s="2">
        <f t="shared" si="99"/>
        <v>8150000000</v>
      </c>
      <c r="M1558" s="15">
        <f t="shared" si="97"/>
        <v>0.85238545111006137</v>
      </c>
      <c r="N1558" t="s">
        <v>22</v>
      </c>
      <c r="O1558" t="s">
        <v>57</v>
      </c>
    </row>
    <row r="1559" spans="1:15" hidden="1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s="2">
        <f t="shared" si="98"/>
        <v>2723000000</v>
      </c>
      <c r="K1559" s="2">
        <f t="shared" si="96"/>
        <v>11801000000</v>
      </c>
      <c r="L1559" s="2">
        <f t="shared" si="99"/>
        <v>9078000000</v>
      </c>
      <c r="M1559" s="15">
        <f t="shared" si="97"/>
        <v>0.85021613832853027</v>
      </c>
      <c r="N1559" t="s">
        <v>22</v>
      </c>
      <c r="O1559" t="s">
        <v>57</v>
      </c>
    </row>
    <row r="1560" spans="1:15" hidden="1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s="2">
        <f t="shared" si="98"/>
        <v>4971000000</v>
      </c>
      <c r="K1560" s="2">
        <f t="shared" si="96"/>
        <v>12856000000</v>
      </c>
      <c r="L1560" s="2">
        <f t="shared" si="99"/>
        <v>7885000000</v>
      </c>
      <c r="M1560" s="15">
        <f t="shared" si="97"/>
        <v>0.85240684259382049</v>
      </c>
      <c r="N1560" t="s">
        <v>22</v>
      </c>
      <c r="O1560" t="s">
        <v>57</v>
      </c>
    </row>
    <row r="1561" spans="1:15" hidden="1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s="2">
        <f t="shared" si="98"/>
        <v>640797000</v>
      </c>
      <c r="K1561" s="2">
        <f t="shared" si="96"/>
        <v>1249687000</v>
      </c>
      <c r="L1561" s="2">
        <f t="shared" si="99"/>
        <v>608890000</v>
      </c>
      <c r="M1561" s="15">
        <f t="shared" si="97"/>
        <v>0.42464517106782873</v>
      </c>
      <c r="N1561" t="s">
        <v>25</v>
      </c>
      <c r="O1561" t="s">
        <v>30</v>
      </c>
    </row>
    <row r="1562" spans="1:15" hidden="1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s="2">
        <f t="shared" si="98"/>
        <v>705400000</v>
      </c>
      <c r="K1562" s="2">
        <f t="shared" si="96"/>
        <v>1301700000</v>
      </c>
      <c r="L1562" s="2">
        <f t="shared" si="99"/>
        <v>596300000</v>
      </c>
      <c r="M1562" s="15">
        <f t="shared" si="97"/>
        <v>0.42681487310643323</v>
      </c>
      <c r="N1562" t="s">
        <v>25</v>
      </c>
      <c r="O1562" t="s">
        <v>30</v>
      </c>
    </row>
    <row r="1563" spans="1:15" hidden="1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s="2">
        <f t="shared" si="98"/>
        <v>733700000</v>
      </c>
      <c r="K1563" s="2">
        <f t="shared" si="96"/>
        <v>1282700000</v>
      </c>
      <c r="L1563" s="2">
        <f t="shared" si="99"/>
        <v>549000000</v>
      </c>
      <c r="M1563" s="15">
        <f t="shared" si="97"/>
        <v>0.41389435642605915</v>
      </c>
      <c r="N1563" t="s">
        <v>25</v>
      </c>
      <c r="O1563" t="s">
        <v>30</v>
      </c>
    </row>
    <row r="1564" spans="1:15" hidden="1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s="2">
        <f t="shared" si="98"/>
        <v>810500000</v>
      </c>
      <c r="K1564" s="2">
        <f t="shared" si="96"/>
        <v>1361300000</v>
      </c>
      <c r="L1564" s="2">
        <f t="shared" si="99"/>
        <v>550800000</v>
      </c>
      <c r="M1564" s="15">
        <f t="shared" si="97"/>
        <v>0.42305301758965752</v>
      </c>
      <c r="N1564" t="s">
        <v>25</v>
      </c>
      <c r="O1564" t="s">
        <v>30</v>
      </c>
    </row>
    <row r="1565" spans="1:15" hidden="1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s="2">
        <f t="shared" si="98"/>
        <v>3596708000</v>
      </c>
      <c r="K1565" s="2">
        <f t="shared" si="96"/>
        <v>5061975000</v>
      </c>
      <c r="L1565" s="2">
        <f t="shared" si="99"/>
        <v>1465267000</v>
      </c>
      <c r="M1565" s="15">
        <f t="shared" si="97"/>
        <v>0.4652612557796037</v>
      </c>
      <c r="N1565" t="s">
        <v>19</v>
      </c>
      <c r="O1565" t="s">
        <v>289</v>
      </c>
    </row>
    <row r="1566" spans="1:15" hidden="1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s="2">
        <f t="shared" si="98"/>
        <v>3841032000</v>
      </c>
      <c r="K1566" s="2">
        <f t="shared" si="96"/>
        <v>5488179000</v>
      </c>
      <c r="L1566" s="2">
        <f t="shared" si="99"/>
        <v>1647147000</v>
      </c>
      <c r="M1566" s="15">
        <f t="shared" si="97"/>
        <v>0.48059090788087339</v>
      </c>
      <c r="N1566" t="s">
        <v>19</v>
      </c>
      <c r="O1566" t="s">
        <v>289</v>
      </c>
    </row>
    <row r="1567" spans="1:15" hidden="1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s="2">
        <f t="shared" si="98"/>
        <v>4159885000</v>
      </c>
      <c r="K1567" s="2">
        <f t="shared" si="96"/>
        <v>5993971000</v>
      </c>
      <c r="L1567" s="2">
        <f t="shared" si="99"/>
        <v>1834086000</v>
      </c>
      <c r="M1567" s="15">
        <f t="shared" si="97"/>
        <v>0.48802250678850406</v>
      </c>
      <c r="N1567" t="s">
        <v>19</v>
      </c>
      <c r="O1567" t="s">
        <v>289</v>
      </c>
    </row>
    <row r="1568" spans="1:15" hidden="1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s="2">
        <f t="shared" si="98"/>
        <v>4178386000</v>
      </c>
      <c r="K1568" s="2">
        <f t="shared" si="96"/>
        <v>5982944000</v>
      </c>
      <c r="L1568" s="2">
        <f t="shared" si="99"/>
        <v>1804558000</v>
      </c>
      <c r="M1568" s="15">
        <f t="shared" si="97"/>
        <v>0.48340209670653284</v>
      </c>
      <c r="N1568" t="s">
        <v>19</v>
      </c>
      <c r="O1568" t="s">
        <v>289</v>
      </c>
    </row>
    <row r="1569" spans="1:15" hidden="1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s="2">
        <f t="shared" si="98"/>
        <v>3066000000</v>
      </c>
      <c r="K1569" s="2">
        <f t="shared" si="96"/>
        <v>6995000000</v>
      </c>
      <c r="L1569" s="2">
        <f t="shared" si="99"/>
        <v>3929000000</v>
      </c>
      <c r="M1569" s="15">
        <f t="shared" si="97"/>
        <v>0.50710453820501666</v>
      </c>
      <c r="N1569" t="s">
        <v>19</v>
      </c>
      <c r="O1569" t="s">
        <v>204</v>
      </c>
    </row>
    <row r="1570" spans="1:15" hidden="1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s="2">
        <f t="shared" si="98"/>
        <v>3116000000</v>
      </c>
      <c r="K1570" s="2">
        <f t="shared" si="96"/>
        <v>7241000000</v>
      </c>
      <c r="L1570" s="2">
        <f t="shared" si="99"/>
        <v>4125000000</v>
      </c>
      <c r="M1570" s="15">
        <f t="shared" si="97"/>
        <v>0.52535732424000581</v>
      </c>
      <c r="N1570" t="s">
        <v>19</v>
      </c>
      <c r="O1570" t="s">
        <v>204</v>
      </c>
    </row>
    <row r="1571" spans="1:15" hidden="1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s="2">
        <f t="shared" si="98"/>
        <v>3082000000</v>
      </c>
      <c r="K1571" s="2">
        <f t="shared" si="96"/>
        <v>6400000000</v>
      </c>
      <c r="L1571" s="2">
        <f t="shared" si="99"/>
        <v>3318000000</v>
      </c>
      <c r="M1571" s="15">
        <f t="shared" si="97"/>
        <v>0.48236358154959302</v>
      </c>
      <c r="N1571" t="s">
        <v>19</v>
      </c>
      <c r="O1571" t="s">
        <v>204</v>
      </c>
    </row>
    <row r="1572" spans="1:15" hidden="1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s="2">
        <f t="shared" si="98"/>
        <v>3072000000</v>
      </c>
      <c r="K1572" s="2">
        <f t="shared" si="96"/>
        <v>5804000000</v>
      </c>
      <c r="L1572" s="2">
        <f t="shared" si="99"/>
        <v>2732000000</v>
      </c>
      <c r="M1572" s="15">
        <f t="shared" si="97"/>
        <v>0.46476617552850735</v>
      </c>
      <c r="N1572" t="s">
        <v>19</v>
      </c>
      <c r="O1572" t="s">
        <v>204</v>
      </c>
    </row>
    <row r="1573" spans="1:15" hidden="1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s="2">
        <f t="shared" si="98"/>
        <v>6778000000</v>
      </c>
      <c r="K1573" s="2">
        <f t="shared" si="96"/>
        <v>11908000000</v>
      </c>
      <c r="L1573" s="2">
        <f t="shared" si="99"/>
        <v>5130000000</v>
      </c>
      <c r="M1573" s="15">
        <f t="shared" si="97"/>
        <v>8.6044814405352874E-2</v>
      </c>
      <c r="N1573" t="s">
        <v>83</v>
      </c>
      <c r="O1573" t="s">
        <v>341</v>
      </c>
    </row>
    <row r="1574" spans="1:15" hidden="1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s="2">
        <f t="shared" si="98"/>
        <v>6801000000</v>
      </c>
      <c r="K1574" s="2">
        <f t="shared" si="96"/>
        <v>10758000000</v>
      </c>
      <c r="L1574" s="2">
        <f t="shared" si="99"/>
        <v>3957000000</v>
      </c>
      <c r="M1574" s="15">
        <f t="shared" si="97"/>
        <v>7.7914741370569404E-2</v>
      </c>
      <c r="N1574" t="s">
        <v>83</v>
      </c>
      <c r="O1574" t="s">
        <v>341</v>
      </c>
    </row>
    <row r="1575" spans="1:15" hidden="1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s="2">
        <f t="shared" si="98"/>
        <v>6801000000</v>
      </c>
      <c r="K1575" s="2">
        <f t="shared" si="96"/>
        <v>12703000000</v>
      </c>
      <c r="L1575" s="2">
        <f t="shared" si="99"/>
        <v>5902000000</v>
      </c>
      <c r="M1575" s="15">
        <f t="shared" si="97"/>
        <v>9.7085078413989181E-2</v>
      </c>
      <c r="N1575" t="s">
        <v>83</v>
      </c>
      <c r="O1575" t="s">
        <v>341</v>
      </c>
    </row>
    <row r="1576" spans="1:15" hidden="1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s="2">
        <f t="shared" si="98"/>
        <v>6795000000</v>
      </c>
      <c r="K1576" s="2">
        <f t="shared" si="96"/>
        <v>13153000000</v>
      </c>
      <c r="L1576" s="2">
        <f t="shared" si="99"/>
        <v>6358000000</v>
      </c>
      <c r="M1576" s="15">
        <f t="shared" si="97"/>
        <v>0.14979955355109106</v>
      </c>
      <c r="N1576" t="s">
        <v>83</v>
      </c>
      <c r="O1576" t="s">
        <v>341</v>
      </c>
    </row>
    <row r="1577" spans="1:15" hidden="1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s="2">
        <f t="shared" si="98"/>
        <v>308143000</v>
      </c>
      <c r="K1577" s="2">
        <f t="shared" si="96"/>
        <v>334026000</v>
      </c>
      <c r="L1577" s="2">
        <f t="shared" si="99"/>
        <v>25883000</v>
      </c>
      <c r="M1577" s="15">
        <f t="shared" si="97"/>
        <v>0.13010738866751581</v>
      </c>
      <c r="N1577" t="s">
        <v>59</v>
      </c>
      <c r="O1577" t="s">
        <v>387</v>
      </c>
    </row>
    <row r="1578" spans="1:15" hidden="1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s="2">
        <f t="shared" si="98"/>
        <v>274217000</v>
      </c>
      <c r="K1578" s="2">
        <f t="shared" si="96"/>
        <v>426880000</v>
      </c>
      <c r="L1578" s="2">
        <f t="shared" si="99"/>
        <v>152663000</v>
      </c>
      <c r="M1578" s="15">
        <f t="shared" si="97"/>
        <v>0.15406886829327801</v>
      </c>
      <c r="N1578" t="s">
        <v>59</v>
      </c>
      <c r="O1578" t="s">
        <v>387</v>
      </c>
    </row>
    <row r="1579" spans="1:15" hidden="1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s="2">
        <f t="shared" si="98"/>
        <v>292358000</v>
      </c>
      <c r="K1579" s="2">
        <f t="shared" si="96"/>
        <v>587582000</v>
      </c>
      <c r="L1579" s="2">
        <f t="shared" si="99"/>
        <v>295224000</v>
      </c>
      <c r="M1579" s="15">
        <f t="shared" si="97"/>
        <v>0.19624209588703911</v>
      </c>
      <c r="N1579" t="s">
        <v>59</v>
      </c>
      <c r="O1579" t="s">
        <v>387</v>
      </c>
    </row>
    <row r="1580" spans="1:15" hidden="1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s="2">
        <f t="shared" si="98"/>
        <v>312694000</v>
      </c>
      <c r="K1580" s="2">
        <f t="shared" si="96"/>
        <v>857533000</v>
      </c>
      <c r="L1580" s="2">
        <f t="shared" si="99"/>
        <v>544839000</v>
      </c>
      <c r="M1580" s="15">
        <f t="shared" si="97"/>
        <v>0.25058084303547939</v>
      </c>
      <c r="N1580" t="s">
        <v>59</v>
      </c>
      <c r="O1580" t="s">
        <v>387</v>
      </c>
    </row>
    <row r="1581" spans="1:15" hidden="1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f t="shared" si="98"/>
        <v>671203000</v>
      </c>
      <c r="K1581" s="2">
        <f t="shared" si="96"/>
        <v>1370611000</v>
      </c>
      <c r="L1581" s="2">
        <f t="shared" si="99"/>
        <v>699408000</v>
      </c>
      <c r="M1581" s="15">
        <f t="shared" si="97"/>
        <v>0.59613139663949166</v>
      </c>
      <c r="N1581" t="s">
        <v>52</v>
      </c>
      <c r="O1581" t="s">
        <v>53</v>
      </c>
    </row>
    <row r="1582" spans="1:15" hidden="1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s="2">
        <f t="shared" si="98"/>
        <v>650573000</v>
      </c>
      <c r="K1582" s="2">
        <f t="shared" si="96"/>
        <v>1358901000</v>
      </c>
      <c r="L1582" s="2">
        <f t="shared" si="99"/>
        <v>708328000</v>
      </c>
      <c r="M1582" s="15">
        <f t="shared" si="97"/>
        <v>0.58762981554257876</v>
      </c>
      <c r="N1582" t="s">
        <v>52</v>
      </c>
      <c r="O1582" t="s">
        <v>53</v>
      </c>
    </row>
    <row r="1583" spans="1:15" hidden="1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s="2">
        <f t="shared" si="98"/>
        <v>718259000</v>
      </c>
      <c r="K1583" s="2">
        <f t="shared" si="96"/>
        <v>1491018000</v>
      </c>
      <c r="L1583" s="2">
        <f t="shared" si="99"/>
        <v>772759000</v>
      </c>
      <c r="M1583" s="15">
        <f t="shared" si="97"/>
        <v>0.59586686792416632</v>
      </c>
      <c r="N1583" t="s">
        <v>52</v>
      </c>
      <c r="O1583" t="s">
        <v>53</v>
      </c>
    </row>
    <row r="1584" spans="1:15" hidden="1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s="2">
        <f t="shared" si="98"/>
        <v>744338000</v>
      </c>
      <c r="K1584" s="2">
        <f t="shared" si="96"/>
        <v>1481866000</v>
      </c>
      <c r="L1584" s="2">
        <f t="shared" si="99"/>
        <v>737528000</v>
      </c>
      <c r="M1584" s="15">
        <f t="shared" si="97"/>
        <v>0.59127955368322271</v>
      </c>
      <c r="N1584" t="s">
        <v>52</v>
      </c>
      <c r="O1584" t="s">
        <v>53</v>
      </c>
    </row>
    <row r="1585" spans="1:15" hidden="1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s="2">
        <f t="shared" si="98"/>
        <v>318912000</v>
      </c>
      <c r="K1585" s="2">
        <f t="shared" si="96"/>
        <v>891140000</v>
      </c>
      <c r="L1585" s="2">
        <f t="shared" si="99"/>
        <v>572228000</v>
      </c>
      <c r="M1585" s="15">
        <f t="shared" si="97"/>
        <v>0.6329802649149624</v>
      </c>
      <c r="N1585" t="s">
        <v>13</v>
      </c>
      <c r="O1585" t="s">
        <v>211</v>
      </c>
    </row>
    <row r="1586" spans="1:15" hidden="1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s="2">
        <f t="shared" si="98"/>
        <v>358913000</v>
      </c>
      <c r="K1586" s="2">
        <f t="shared" si="96"/>
        <v>973180000</v>
      </c>
      <c r="L1586" s="2">
        <f t="shared" si="99"/>
        <v>614267000</v>
      </c>
      <c r="M1586" s="15">
        <f t="shared" si="97"/>
        <v>0.60987539661202617</v>
      </c>
      <c r="N1586" t="s">
        <v>13</v>
      </c>
      <c r="O1586" t="s">
        <v>211</v>
      </c>
    </row>
    <row r="1587" spans="1:15" hidden="1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s="2">
        <f t="shared" si="98"/>
        <v>369682000</v>
      </c>
      <c r="K1587" s="2">
        <f t="shared" si="96"/>
        <v>1030128000</v>
      </c>
      <c r="L1587" s="2">
        <f t="shared" si="99"/>
        <v>660446000</v>
      </c>
      <c r="M1587" s="15">
        <f t="shared" si="97"/>
        <v>0.58974790551008005</v>
      </c>
      <c r="N1587" t="s">
        <v>13</v>
      </c>
      <c r="O1587" t="s">
        <v>211</v>
      </c>
    </row>
    <row r="1588" spans="1:15" hidden="1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s="2">
        <f t="shared" si="98"/>
        <v>528174000</v>
      </c>
      <c r="K1588" s="2">
        <f t="shared" si="96"/>
        <v>1264736000</v>
      </c>
      <c r="L1588" s="2">
        <f t="shared" si="99"/>
        <v>736562000</v>
      </c>
      <c r="M1588" s="15">
        <f t="shared" si="97"/>
        <v>0.61157151077606009</v>
      </c>
      <c r="N1588" t="s">
        <v>13</v>
      </c>
      <c r="O1588" t="s">
        <v>211</v>
      </c>
    </row>
    <row r="1589" spans="1:15" hidden="1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s="2">
        <f t="shared" si="98"/>
        <v>248665000</v>
      </c>
      <c r="K1589" s="2">
        <f t="shared" si="96"/>
        <v>705992000</v>
      </c>
      <c r="L1589" s="2">
        <f t="shared" si="99"/>
        <v>457327000</v>
      </c>
      <c r="M1589" s="15">
        <f t="shared" si="97"/>
        <v>0.80814842626763983</v>
      </c>
      <c r="N1589" t="s">
        <v>22</v>
      </c>
      <c r="O1589" t="s">
        <v>57</v>
      </c>
    </row>
    <row r="1590" spans="1:15" hidden="1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s="2">
        <f t="shared" si="98"/>
        <v>249842000</v>
      </c>
      <c r="K1590" s="2">
        <f t="shared" si="96"/>
        <v>778074000</v>
      </c>
      <c r="L1590" s="2">
        <f t="shared" si="99"/>
        <v>528232000</v>
      </c>
      <c r="M1590" s="15">
        <f t="shared" si="97"/>
        <v>0.80622161525333991</v>
      </c>
      <c r="N1590" t="s">
        <v>22</v>
      </c>
      <c r="O1590" t="s">
        <v>57</v>
      </c>
    </row>
    <row r="1591" spans="1:15" hidden="1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s="2">
        <f t="shared" si="98"/>
        <v>257265000</v>
      </c>
      <c r="K1591" s="2">
        <f t="shared" si="96"/>
        <v>821692000</v>
      </c>
      <c r="L1591" s="2">
        <f t="shared" si="99"/>
        <v>564427000</v>
      </c>
      <c r="M1591" s="15">
        <f t="shared" si="97"/>
        <v>0.81346220289332816</v>
      </c>
      <c r="N1591" t="s">
        <v>22</v>
      </c>
      <c r="O1591" t="s">
        <v>57</v>
      </c>
    </row>
    <row r="1592" spans="1:15" hidden="1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s="2">
        <f t="shared" si="98"/>
        <v>260632000</v>
      </c>
      <c r="K1592" s="2">
        <f t="shared" si="96"/>
        <v>866578000</v>
      </c>
      <c r="L1592" s="2">
        <f t="shared" si="99"/>
        <v>605946000</v>
      </c>
      <c r="M1592" s="15">
        <f t="shared" si="97"/>
        <v>0.8180156810771726</v>
      </c>
      <c r="N1592" t="s">
        <v>22</v>
      </c>
      <c r="O1592" t="s">
        <v>57</v>
      </c>
    </row>
    <row r="1593" spans="1:15" hidden="1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s="2">
        <f t="shared" si="98"/>
        <v>1198586000</v>
      </c>
      <c r="K1593" s="2">
        <f t="shared" si="96"/>
        <v>1247157000</v>
      </c>
      <c r="L1593" s="2">
        <f t="shared" si="99"/>
        <v>48571000</v>
      </c>
      <c r="M1593" s="15">
        <f t="shared" si="97"/>
        <v>0.8167142750494093</v>
      </c>
      <c r="N1593" t="s">
        <v>25</v>
      </c>
      <c r="O1593" t="s">
        <v>66</v>
      </c>
    </row>
    <row r="1594" spans="1:15" hidden="1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s="2">
        <f t="shared" si="98"/>
        <v>1238285000</v>
      </c>
      <c r="K1594" s="2">
        <f t="shared" si="96"/>
        <v>1081698000</v>
      </c>
      <c r="L1594" s="2">
        <f t="shared" si="99"/>
        <v>-156587000</v>
      </c>
      <c r="M1594" s="15">
        <f t="shared" si="97"/>
        <v>0.89250850883887867</v>
      </c>
      <c r="N1594" t="s">
        <v>25</v>
      </c>
      <c r="O1594" t="s">
        <v>66</v>
      </c>
    </row>
    <row r="1595" spans="1:15" hidden="1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s="2">
        <f t="shared" si="98"/>
        <v>1160915000</v>
      </c>
      <c r="K1595" s="2">
        <f t="shared" si="96"/>
        <v>519428000</v>
      </c>
      <c r="L1595" s="2">
        <f t="shared" si="99"/>
        <v>-641487000</v>
      </c>
      <c r="M1595" s="15">
        <f t="shared" si="97"/>
        <v>0.89492518284331035</v>
      </c>
      <c r="N1595" t="s">
        <v>25</v>
      </c>
      <c r="O1595" t="s">
        <v>66</v>
      </c>
    </row>
    <row r="1596" spans="1:15" hidden="1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s="2">
        <f t="shared" si="98"/>
        <v>1372497000</v>
      </c>
      <c r="K1596" s="2">
        <f t="shared" si="96"/>
        <v>907824000</v>
      </c>
      <c r="L1596" s="2">
        <f t="shared" si="99"/>
        <v>-464673000</v>
      </c>
      <c r="M1596" s="15">
        <f t="shared" si="97"/>
        <v>0.87938810619798202</v>
      </c>
      <c r="N1596" t="s">
        <v>25</v>
      </c>
      <c r="O1596" t="s">
        <v>66</v>
      </c>
    </row>
    <row r="1597" spans="1:15" hidden="1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s="2">
        <f t="shared" si="98"/>
        <v>762355000</v>
      </c>
      <c r="K1597" s="2">
        <f t="shared" si="96"/>
        <v>1396355000</v>
      </c>
      <c r="L1597" s="2">
        <f t="shared" si="99"/>
        <v>634000000</v>
      </c>
      <c r="M1597" s="15">
        <f t="shared" si="97"/>
        <v>0.55530015767946728</v>
      </c>
      <c r="N1597" t="s">
        <v>52</v>
      </c>
      <c r="O1597" t="s">
        <v>53</v>
      </c>
    </row>
    <row r="1598" spans="1:15" hidden="1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s="2">
        <f t="shared" si="98"/>
        <v>872697000</v>
      </c>
      <c r="K1598" s="2">
        <f t="shared" si="96"/>
        <v>1560070000</v>
      </c>
      <c r="L1598" s="2">
        <f t="shared" si="99"/>
        <v>687373000</v>
      </c>
      <c r="M1598" s="15">
        <f t="shared" si="97"/>
        <v>0.56268417161097184</v>
      </c>
      <c r="N1598" t="s">
        <v>52</v>
      </c>
      <c r="O1598" t="s">
        <v>53</v>
      </c>
    </row>
    <row r="1599" spans="1:15" hidden="1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s="2">
        <f t="shared" si="98"/>
        <v>1040049000</v>
      </c>
      <c r="K1599" s="2">
        <f t="shared" si="96"/>
        <v>1875141000</v>
      </c>
      <c r="L1599" s="2">
        <f t="shared" si="99"/>
        <v>835092000</v>
      </c>
      <c r="M1599" s="15">
        <f t="shared" si="97"/>
        <v>0.570759061602644</v>
      </c>
      <c r="N1599" t="s">
        <v>52</v>
      </c>
      <c r="O1599" t="s">
        <v>53</v>
      </c>
    </row>
    <row r="1600" spans="1:15" hidden="1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s="2">
        <f t="shared" si="98"/>
        <v>1035787000</v>
      </c>
      <c r="K1600" s="2">
        <f t="shared" si="96"/>
        <v>2000573000</v>
      </c>
      <c r="L1600" s="2">
        <f t="shared" si="99"/>
        <v>964786000</v>
      </c>
      <c r="M1600" s="15">
        <f t="shared" si="97"/>
        <v>0.58111493310668594</v>
      </c>
      <c r="N1600" t="s">
        <v>52</v>
      </c>
      <c r="O1600" t="s">
        <v>53</v>
      </c>
    </row>
    <row r="1601" spans="1:15" hidden="1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s="2">
        <f t="shared" si="98"/>
        <v>56411000000</v>
      </c>
      <c r="K1601" s="2">
        <f t="shared" si="96"/>
        <v>69571000000</v>
      </c>
      <c r="L1601" s="2">
        <f t="shared" si="99"/>
        <v>13160000000</v>
      </c>
      <c r="M1601" s="15">
        <f t="shared" si="97"/>
        <v>0.60054727828323806</v>
      </c>
      <c r="N1601" t="s">
        <v>182</v>
      </c>
      <c r="O1601" t="s">
        <v>183</v>
      </c>
    </row>
    <row r="1602" spans="1:15" hidden="1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s="2">
        <f t="shared" si="98"/>
        <v>43695000000</v>
      </c>
      <c r="K1602" s="2">
        <f t="shared" ref="K1602:K1665" si="100">E1602-F1602</f>
        <v>75663000000</v>
      </c>
      <c r="L1602" s="2">
        <f t="shared" si="99"/>
        <v>31968000000</v>
      </c>
      <c r="M1602" s="15">
        <f t="shared" ref="M1602:M1665" si="101">(E1602-F1602)/E1602</f>
        <v>0.62764827872252182</v>
      </c>
      <c r="N1602" t="s">
        <v>182</v>
      </c>
      <c r="O1602" t="s">
        <v>183</v>
      </c>
    </row>
    <row r="1603" spans="1:15" hidden="1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s="2">
        <f t="shared" ref="J1603:J1666" si="102">SUM(G1603:I1603)</f>
        <v>57549000000</v>
      </c>
      <c r="K1603" s="2">
        <f t="shared" si="100"/>
        <v>77148000000</v>
      </c>
      <c r="L1603" s="2">
        <f t="shared" ref="L1603:L1666" si="103">K1603-J1603</f>
        <v>19599000000</v>
      </c>
      <c r="M1603" s="15">
        <f t="shared" si="101"/>
        <v>0.60708693017729132</v>
      </c>
      <c r="N1603" t="s">
        <v>182</v>
      </c>
      <c r="O1603" t="s">
        <v>183</v>
      </c>
    </row>
    <row r="1604" spans="1:15" hidden="1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s="2">
        <f t="shared" si="102"/>
        <v>46003000000</v>
      </c>
      <c r="K1604" s="2">
        <f t="shared" si="100"/>
        <v>79063000000</v>
      </c>
      <c r="L1604" s="2">
        <f t="shared" si="103"/>
        <v>33060000000</v>
      </c>
      <c r="M1604" s="15">
        <f t="shared" si="101"/>
        <v>0.60069138428810209</v>
      </c>
      <c r="N1604" t="s">
        <v>182</v>
      </c>
      <c r="O1604" t="s">
        <v>183</v>
      </c>
    </row>
    <row r="1605" spans="1:15" hidden="1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f t="shared" si="102"/>
        <v>587103000</v>
      </c>
      <c r="K1605" s="2">
        <f t="shared" si="100"/>
        <v>1106027000</v>
      </c>
      <c r="L1605" s="2">
        <f t="shared" si="103"/>
        <v>518924000</v>
      </c>
      <c r="M1605" s="15">
        <f t="shared" si="101"/>
        <v>0.59991451698025811</v>
      </c>
      <c r="N1605" t="s">
        <v>25</v>
      </c>
      <c r="O1605" t="s">
        <v>28</v>
      </c>
    </row>
    <row r="1606" spans="1:15" hidden="1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f t="shared" si="102"/>
        <v>603419000</v>
      </c>
      <c r="K1606" s="2">
        <f t="shared" si="100"/>
        <v>1120762000</v>
      </c>
      <c r="L1606" s="2">
        <f t="shared" si="103"/>
        <v>517343000</v>
      </c>
      <c r="M1606" s="15">
        <f t="shared" si="101"/>
        <v>0.58856811562541689</v>
      </c>
      <c r="N1606" t="s">
        <v>25</v>
      </c>
      <c r="O1606" t="s">
        <v>28</v>
      </c>
    </row>
    <row r="1607" spans="1:15" hidden="1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f t="shared" si="102"/>
        <v>631067000</v>
      </c>
      <c r="K1607" s="2">
        <f t="shared" si="100"/>
        <v>1164431000</v>
      </c>
      <c r="L1607" s="2">
        <f t="shared" si="103"/>
        <v>533364000</v>
      </c>
      <c r="M1607" s="15">
        <f t="shared" si="101"/>
        <v>0.58533416040664665</v>
      </c>
      <c r="N1607" t="s">
        <v>25</v>
      </c>
      <c r="O1607" t="s">
        <v>28</v>
      </c>
    </row>
    <row r="1608" spans="1:15" hidden="1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f t="shared" si="102"/>
        <v>624415000</v>
      </c>
      <c r="K1608" s="2">
        <f t="shared" si="100"/>
        <v>1199660000</v>
      </c>
      <c r="L1608" s="2">
        <f t="shared" si="103"/>
        <v>575245000</v>
      </c>
      <c r="M1608" s="15">
        <f t="shared" si="101"/>
        <v>0.58739715188323938</v>
      </c>
      <c r="N1608" t="s">
        <v>25</v>
      </c>
      <c r="O1608" t="s">
        <v>28</v>
      </c>
    </row>
    <row r="1609" spans="1:15" hidden="1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s="2">
        <f t="shared" si="102"/>
        <v>3097000000</v>
      </c>
      <c r="K1609" s="2">
        <f t="shared" si="100"/>
        <v>4363000000</v>
      </c>
      <c r="L1609" s="2">
        <f t="shared" si="103"/>
        <v>1266000000</v>
      </c>
      <c r="M1609" s="15">
        <f t="shared" si="101"/>
        <v>0.28421601198618984</v>
      </c>
      <c r="N1609" t="s">
        <v>22</v>
      </c>
      <c r="O1609" t="s">
        <v>489</v>
      </c>
    </row>
    <row r="1610" spans="1:15" hidden="1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s="2">
        <f t="shared" si="102"/>
        <v>2569000000</v>
      </c>
      <c r="K1610" s="2">
        <f t="shared" si="100"/>
        <v>4360000000</v>
      </c>
      <c r="L1610" s="2">
        <f t="shared" si="103"/>
        <v>1791000000</v>
      </c>
      <c r="M1610" s="15">
        <f t="shared" si="101"/>
        <v>0.28816920026437542</v>
      </c>
      <c r="N1610" t="s">
        <v>22</v>
      </c>
      <c r="O1610" t="s">
        <v>489</v>
      </c>
    </row>
    <row r="1611" spans="1:15" hidden="1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s="2">
        <f t="shared" si="102"/>
        <v>2610000000</v>
      </c>
      <c r="K1611" s="2">
        <f t="shared" si="100"/>
        <v>4221000000</v>
      </c>
      <c r="L1611" s="2">
        <f t="shared" si="103"/>
        <v>1611000000</v>
      </c>
      <c r="M1611" s="15">
        <f t="shared" si="101"/>
        <v>0.28966511117211091</v>
      </c>
      <c r="N1611" t="s">
        <v>22</v>
      </c>
      <c r="O1611" t="s">
        <v>489</v>
      </c>
    </row>
    <row r="1612" spans="1:15" hidden="1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s="2">
        <f t="shared" si="102"/>
        <v>2969000000</v>
      </c>
      <c r="K1612" s="2">
        <f t="shared" si="100"/>
        <v>3435000000</v>
      </c>
      <c r="L1612" s="2">
        <f t="shared" si="103"/>
        <v>466000000</v>
      </c>
      <c r="M1612" s="15">
        <f t="shared" si="101"/>
        <v>0.26435277820532554</v>
      </c>
      <c r="N1612" t="s">
        <v>22</v>
      </c>
      <c r="O1612" t="s">
        <v>489</v>
      </c>
    </row>
    <row r="1613" spans="1:15" hidden="1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s="2">
        <f t="shared" si="102"/>
        <v>485600000</v>
      </c>
      <c r="K1613" s="2">
        <f t="shared" si="100"/>
        <v>1485900000</v>
      </c>
      <c r="L1613" s="2">
        <f t="shared" si="103"/>
        <v>1000300000</v>
      </c>
      <c r="M1613" s="15">
        <f t="shared" si="101"/>
        <v>0.34991993217784478</v>
      </c>
      <c r="N1613" t="s">
        <v>42</v>
      </c>
      <c r="O1613" t="s">
        <v>45</v>
      </c>
    </row>
    <row r="1614" spans="1:15" hidden="1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s="2">
        <f t="shared" si="102"/>
        <v>456800000</v>
      </c>
      <c r="K1614" s="2">
        <f t="shared" si="100"/>
        <v>1536900000</v>
      </c>
      <c r="L1614" s="2">
        <f t="shared" si="103"/>
        <v>1080100000</v>
      </c>
      <c r="M1614" s="15">
        <f t="shared" si="101"/>
        <v>0.34009736667404294</v>
      </c>
      <c r="N1614" t="s">
        <v>42</v>
      </c>
      <c r="O1614" t="s">
        <v>45</v>
      </c>
    </row>
    <row r="1615" spans="1:15" hidden="1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s="2">
        <f t="shared" si="102"/>
        <v>513200000</v>
      </c>
      <c r="K1615" s="2">
        <f t="shared" si="100"/>
        <v>1625300000</v>
      </c>
      <c r="L1615" s="2">
        <f t="shared" si="103"/>
        <v>1112100000</v>
      </c>
      <c r="M1615" s="15">
        <f t="shared" si="101"/>
        <v>0.32524864421364391</v>
      </c>
      <c r="N1615" t="s">
        <v>42</v>
      </c>
      <c r="O1615" t="s">
        <v>45</v>
      </c>
    </row>
    <row r="1616" spans="1:15" hidden="1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s="2">
        <f t="shared" si="102"/>
        <v>726200000</v>
      </c>
      <c r="K1616" s="2">
        <f t="shared" si="100"/>
        <v>1976700000</v>
      </c>
      <c r="L1616" s="2">
        <f t="shared" si="103"/>
        <v>1250500000</v>
      </c>
      <c r="M1616" s="15">
        <f t="shared" si="101"/>
        <v>0.33355832672415248</v>
      </c>
      <c r="N1616" t="s">
        <v>42</v>
      </c>
      <c r="O1616" t="s">
        <v>45</v>
      </c>
    </row>
    <row r="1617" spans="1:1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s="2">
        <f t="shared" si="102"/>
        <v>57615000000</v>
      </c>
      <c r="K1617" s="2">
        <f t="shared" si="100"/>
        <v>89520000000</v>
      </c>
      <c r="L1617" s="2">
        <f t="shared" si="103"/>
        <v>31905000000</v>
      </c>
      <c r="M1617" s="15">
        <f t="shared" si="101"/>
        <v>0.98107335035672405</v>
      </c>
      <c r="N1617" t="s">
        <v>47</v>
      </c>
      <c r="O1617" t="s">
        <v>105</v>
      </c>
    </row>
    <row r="1618" spans="1:1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s="2">
        <f t="shared" si="102"/>
        <v>51151000000</v>
      </c>
      <c r="K1618" s="2">
        <f t="shared" si="100"/>
        <v>86732000000</v>
      </c>
      <c r="L1618" s="2">
        <f t="shared" si="103"/>
        <v>35581000000</v>
      </c>
      <c r="M1618" s="15">
        <f t="shared" si="101"/>
        <v>0.98481872168413398</v>
      </c>
      <c r="N1618" t="s">
        <v>47</v>
      </c>
      <c r="O1618" t="s">
        <v>105</v>
      </c>
    </row>
    <row r="1619" spans="1:1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s="2">
        <f t="shared" si="102"/>
        <v>50432000000</v>
      </c>
      <c r="K1619" s="2">
        <f t="shared" si="100"/>
        <v>87276000000</v>
      </c>
      <c r="L1619" s="2">
        <f t="shared" si="103"/>
        <v>36844000000</v>
      </c>
      <c r="M1619" s="15">
        <f t="shared" si="101"/>
        <v>0.9875978816819807</v>
      </c>
      <c r="N1619" t="s">
        <v>47</v>
      </c>
      <c r="O1619" t="s">
        <v>105</v>
      </c>
    </row>
    <row r="1620" spans="1:1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s="2">
        <f t="shared" si="102"/>
        <v>52416000000</v>
      </c>
      <c r="K1620" s="2">
        <f t="shared" si="100"/>
        <v>89070000000</v>
      </c>
      <c r="L1620" s="2">
        <f t="shared" si="103"/>
        <v>36654000000</v>
      </c>
      <c r="M1620" s="15">
        <f t="shared" si="101"/>
        <v>0.98930392189530503</v>
      </c>
      <c r="N1620" t="s">
        <v>47</v>
      </c>
      <c r="O1620" t="s">
        <v>105</v>
      </c>
    </row>
    <row r="1621" spans="1:15" hidden="1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s="2">
        <f t="shared" si="102"/>
        <v>3682000000</v>
      </c>
      <c r="K1621" s="2">
        <f t="shared" si="100"/>
        <v>4629000000</v>
      </c>
      <c r="L1621" s="2">
        <f t="shared" si="103"/>
        <v>947000000</v>
      </c>
      <c r="M1621" s="15">
        <f t="shared" si="101"/>
        <v>0.35836494542076336</v>
      </c>
      <c r="N1621" t="s">
        <v>36</v>
      </c>
      <c r="O1621" t="s">
        <v>346</v>
      </c>
    </row>
    <row r="1622" spans="1:15" hidden="1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s="2">
        <f t="shared" si="102"/>
        <v>4032000000</v>
      </c>
      <c r="K1622" s="2">
        <f t="shared" si="100"/>
        <v>5044000000</v>
      </c>
      <c r="L1622" s="2">
        <f t="shared" si="103"/>
        <v>1012000000</v>
      </c>
      <c r="M1622" s="15">
        <f t="shared" si="101"/>
        <v>0.35536142031844442</v>
      </c>
      <c r="N1622" t="s">
        <v>36</v>
      </c>
      <c r="O1622" t="s">
        <v>346</v>
      </c>
    </row>
    <row r="1623" spans="1:15" hidden="1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s="2">
        <f t="shared" si="102"/>
        <v>4472000000</v>
      </c>
      <c r="K1623" s="2">
        <f t="shared" si="100"/>
        <v>5416000000</v>
      </c>
      <c r="L1623" s="2">
        <f t="shared" si="103"/>
        <v>944000000</v>
      </c>
      <c r="M1623" s="15">
        <f t="shared" si="101"/>
        <v>0.35193969718630191</v>
      </c>
      <c r="N1623" t="s">
        <v>36</v>
      </c>
      <c r="O1623" t="s">
        <v>346</v>
      </c>
    </row>
    <row r="1624" spans="1:15" hidden="1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s="2">
        <f t="shared" si="102"/>
        <v>4477000000</v>
      </c>
      <c r="K1624" s="2">
        <f t="shared" si="100"/>
        <v>5411000000</v>
      </c>
      <c r="L1624" s="2">
        <f t="shared" si="103"/>
        <v>934000000</v>
      </c>
      <c r="M1624" s="15">
        <f t="shared" si="101"/>
        <v>0.34412363266344442</v>
      </c>
      <c r="N1624" t="s">
        <v>36</v>
      </c>
      <c r="O1624" t="s">
        <v>346</v>
      </c>
    </row>
    <row r="1625" spans="1:15" hidden="1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s="2">
        <f t="shared" si="102"/>
        <v>1853000000</v>
      </c>
      <c r="K1625" s="2">
        <f t="shared" si="100"/>
        <v>3298000000</v>
      </c>
      <c r="L1625" s="2">
        <f t="shared" si="103"/>
        <v>1445000000</v>
      </c>
      <c r="M1625" s="15">
        <f t="shared" si="101"/>
        <v>0.17571527518780969</v>
      </c>
      <c r="N1625" t="s">
        <v>19</v>
      </c>
      <c r="O1625" t="s">
        <v>480</v>
      </c>
    </row>
    <row r="1626" spans="1:15" hidden="1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s="2">
        <f t="shared" si="102"/>
        <v>2071000000</v>
      </c>
      <c r="K1626" s="2">
        <f t="shared" si="100"/>
        <v>3395000000</v>
      </c>
      <c r="L1626" s="2">
        <f t="shared" si="103"/>
        <v>1324000000</v>
      </c>
      <c r="M1626" s="15">
        <f t="shared" si="101"/>
        <v>0.17084339774557167</v>
      </c>
      <c r="N1626" t="s">
        <v>19</v>
      </c>
      <c r="O1626" t="s">
        <v>480</v>
      </c>
    </row>
    <row r="1627" spans="1:15" hidden="1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s="2">
        <f t="shared" si="102"/>
        <v>2204000000</v>
      </c>
      <c r="K1627" s="2">
        <f t="shared" si="100"/>
        <v>3690000000</v>
      </c>
      <c r="L1627" s="2">
        <f t="shared" si="103"/>
        <v>1486000000</v>
      </c>
      <c r="M1627" s="15">
        <f t="shared" si="101"/>
        <v>0.17663108515628739</v>
      </c>
      <c r="N1627" t="s">
        <v>19</v>
      </c>
      <c r="O1627" t="s">
        <v>480</v>
      </c>
    </row>
    <row r="1628" spans="1:15" hidden="1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s="2">
        <f t="shared" si="102"/>
        <v>2155000000</v>
      </c>
      <c r="K1628" s="2">
        <f t="shared" si="100"/>
        <v>3682000000</v>
      </c>
      <c r="L1628" s="2">
        <f t="shared" si="103"/>
        <v>1527000000</v>
      </c>
      <c r="M1628" s="15">
        <f t="shared" si="101"/>
        <v>0.17771985712906652</v>
      </c>
      <c r="N1628" t="s">
        <v>19</v>
      </c>
      <c r="O1628" t="s">
        <v>480</v>
      </c>
    </row>
    <row r="1629" spans="1:15" hidden="1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s="2">
        <f t="shared" si="102"/>
        <v>2801000000</v>
      </c>
      <c r="K1629" s="2">
        <f t="shared" si="100"/>
        <v>4871000000</v>
      </c>
      <c r="L1629" s="2">
        <f t="shared" si="103"/>
        <v>2070000000</v>
      </c>
      <c r="M1629" s="15">
        <f t="shared" si="101"/>
        <v>0.34835156976328396</v>
      </c>
      <c r="N1629" t="s">
        <v>13</v>
      </c>
      <c r="O1629" t="s">
        <v>554</v>
      </c>
    </row>
    <row r="1630" spans="1:15" hidden="1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s="2">
        <f t="shared" si="102"/>
        <v>2773000000</v>
      </c>
      <c r="K1630" s="2">
        <f t="shared" si="100"/>
        <v>4994000000</v>
      </c>
      <c r="L1630" s="2">
        <f t="shared" si="103"/>
        <v>2221000000</v>
      </c>
      <c r="M1630" s="15">
        <f t="shared" si="101"/>
        <v>0.35681623320948841</v>
      </c>
      <c r="N1630" t="s">
        <v>13</v>
      </c>
      <c r="O1630" t="s">
        <v>554</v>
      </c>
    </row>
    <row r="1631" spans="1:15" hidden="1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s="2">
        <f t="shared" si="102"/>
        <v>2588000000</v>
      </c>
      <c r="K1631" s="2">
        <f t="shared" si="100"/>
        <v>4730000000</v>
      </c>
      <c r="L1631" s="2">
        <f t="shared" si="103"/>
        <v>2142000000</v>
      </c>
      <c r="M1631" s="15">
        <f t="shared" si="101"/>
        <v>0.36494097677648329</v>
      </c>
      <c r="N1631" t="s">
        <v>13</v>
      </c>
      <c r="O1631" t="s">
        <v>554</v>
      </c>
    </row>
    <row r="1632" spans="1:15" hidden="1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s="2">
        <f t="shared" si="102"/>
        <v>2711000000</v>
      </c>
      <c r="K1632" s="2">
        <f t="shared" si="100"/>
        <v>5123000000</v>
      </c>
      <c r="L1632" s="2">
        <f t="shared" si="103"/>
        <v>2412000000</v>
      </c>
      <c r="M1632" s="15">
        <f t="shared" si="101"/>
        <v>0.37644206040120509</v>
      </c>
      <c r="N1632" t="s">
        <v>13</v>
      </c>
      <c r="O1632" t="s">
        <v>554</v>
      </c>
    </row>
    <row r="1633" spans="1:15" hidden="1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s="2">
        <f t="shared" si="102"/>
        <v>1351000000</v>
      </c>
      <c r="K1633" s="2">
        <f t="shared" si="100"/>
        <v>2963000000</v>
      </c>
      <c r="L1633" s="2">
        <f t="shared" si="103"/>
        <v>1612000000</v>
      </c>
      <c r="M1633" s="15">
        <f t="shared" si="101"/>
        <v>0.39580550360673256</v>
      </c>
      <c r="N1633" t="s">
        <v>83</v>
      </c>
      <c r="O1633" t="s">
        <v>84</v>
      </c>
    </row>
    <row r="1634" spans="1:15" hidden="1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s="2">
        <f t="shared" si="102"/>
        <v>1361000000</v>
      </c>
      <c r="K1634" s="2">
        <f t="shared" si="100"/>
        <v>2736000000</v>
      </c>
      <c r="L1634" s="2">
        <f t="shared" si="103"/>
        <v>1375000000</v>
      </c>
      <c r="M1634" s="15">
        <f t="shared" si="101"/>
        <v>0.39883381924198252</v>
      </c>
      <c r="N1634" t="s">
        <v>83</v>
      </c>
      <c r="O1634" t="s">
        <v>84</v>
      </c>
    </row>
    <row r="1635" spans="1:15" hidden="1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s="2">
        <f t="shared" si="102"/>
        <v>1560000000</v>
      </c>
      <c r="K1635" s="2">
        <f t="shared" si="100"/>
        <v>3129000000</v>
      </c>
      <c r="L1635" s="2">
        <f t="shared" si="103"/>
        <v>1569000000</v>
      </c>
      <c r="M1635" s="15">
        <f t="shared" si="101"/>
        <v>0.40971585701191565</v>
      </c>
      <c r="N1635" t="s">
        <v>83</v>
      </c>
      <c r="O1635" t="s">
        <v>84</v>
      </c>
    </row>
    <row r="1636" spans="1:15" hidden="1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s="2">
        <f t="shared" si="102"/>
        <v>2602000000</v>
      </c>
      <c r="K1636" s="2">
        <f t="shared" si="100"/>
        <v>3926000000</v>
      </c>
      <c r="L1636" s="2">
        <f t="shared" si="103"/>
        <v>1324000000</v>
      </c>
      <c r="M1636" s="15">
        <f t="shared" si="101"/>
        <v>0.53342391304347825</v>
      </c>
      <c r="N1636" t="s">
        <v>83</v>
      </c>
      <c r="O1636" t="s">
        <v>84</v>
      </c>
    </row>
    <row r="1637" spans="1:15" hidden="1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s="2">
        <f t="shared" si="102"/>
        <v>88629000000</v>
      </c>
      <c r="K1637" s="2">
        <f t="shared" si="100"/>
        <v>116354000000</v>
      </c>
      <c r="L1637" s="2">
        <f t="shared" si="103"/>
        <v>27725000000</v>
      </c>
      <c r="M1637" s="15">
        <f t="shared" si="101"/>
        <v>0.24827430219929117</v>
      </c>
      <c r="N1637" t="s">
        <v>36</v>
      </c>
      <c r="O1637" t="s">
        <v>168</v>
      </c>
    </row>
    <row r="1638" spans="1:15" hidden="1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s="2">
        <f t="shared" si="102"/>
        <v>91353000000</v>
      </c>
      <c r="K1638" s="2">
        <f t="shared" si="100"/>
        <v>118225000000</v>
      </c>
      <c r="L1638" s="2">
        <f t="shared" si="103"/>
        <v>26872000000</v>
      </c>
      <c r="M1638" s="15">
        <f t="shared" si="101"/>
        <v>0.24821853728999316</v>
      </c>
      <c r="N1638" t="s">
        <v>36</v>
      </c>
      <c r="O1638" t="s">
        <v>168</v>
      </c>
    </row>
    <row r="1639" spans="1:15" hidden="1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s="2">
        <f t="shared" si="102"/>
        <v>93418000000</v>
      </c>
      <c r="K1639" s="2">
        <f t="shared" si="100"/>
        <v>120565000000</v>
      </c>
      <c r="L1639" s="2">
        <f t="shared" si="103"/>
        <v>27147000000</v>
      </c>
      <c r="M1639" s="15">
        <f t="shared" si="101"/>
        <v>0.24825440491216944</v>
      </c>
      <c r="N1639" t="s">
        <v>36</v>
      </c>
      <c r="O1639" t="s">
        <v>168</v>
      </c>
    </row>
    <row r="1640" spans="1:15" hidden="1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s="2">
        <f t="shared" si="102"/>
        <v>97041000000</v>
      </c>
      <c r="K1640" s="2">
        <f t="shared" si="100"/>
        <v>121146000000</v>
      </c>
      <c r="L1640" s="2">
        <f t="shared" si="103"/>
        <v>24105000000</v>
      </c>
      <c r="M1640" s="15">
        <f t="shared" si="101"/>
        <v>0.25127247837720118</v>
      </c>
      <c r="N1640" t="s">
        <v>36</v>
      </c>
      <c r="O1640" t="s">
        <v>168</v>
      </c>
    </row>
    <row r="1641" spans="1:15" hidden="1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s="2">
        <f t="shared" si="102"/>
        <v>1023600000</v>
      </c>
      <c r="K1641" s="2">
        <f t="shared" si="100"/>
        <v>1933600000</v>
      </c>
      <c r="L1641" s="2">
        <f t="shared" si="103"/>
        <v>910000000</v>
      </c>
      <c r="M1641" s="15">
        <f t="shared" si="101"/>
        <v>0.19540984931936009</v>
      </c>
      <c r="N1641" t="s">
        <v>59</v>
      </c>
      <c r="O1641" t="s">
        <v>96</v>
      </c>
    </row>
    <row r="1642" spans="1:15" hidden="1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s="2">
        <f t="shared" si="102"/>
        <v>1145000000</v>
      </c>
      <c r="K1642" s="2">
        <f t="shared" si="100"/>
        <v>2138300000</v>
      </c>
      <c r="L1642" s="2">
        <f t="shared" si="103"/>
        <v>993300000</v>
      </c>
      <c r="M1642" s="15">
        <f t="shared" si="101"/>
        <v>0.19221019703725012</v>
      </c>
      <c r="N1642" t="s">
        <v>59</v>
      </c>
      <c r="O1642" t="s">
        <v>96</v>
      </c>
    </row>
    <row r="1643" spans="1:15" hidden="1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s="2">
        <f t="shared" si="102"/>
        <v>1961900000</v>
      </c>
      <c r="K1643" s="2">
        <f t="shared" si="100"/>
        <v>2758600000</v>
      </c>
      <c r="L1643" s="2">
        <f t="shared" si="103"/>
        <v>796700000</v>
      </c>
      <c r="M1643" s="15">
        <f t="shared" si="101"/>
        <v>0.19465417237048221</v>
      </c>
      <c r="N1643" t="s">
        <v>59</v>
      </c>
      <c r="O1643" t="s">
        <v>96</v>
      </c>
    </row>
    <row r="1644" spans="1:15" hidden="1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s="2">
        <f t="shared" si="102"/>
        <v>1140600000</v>
      </c>
      <c r="K1644" s="2">
        <f t="shared" si="100"/>
        <v>2470600000</v>
      </c>
      <c r="L1644" s="2">
        <f t="shared" si="103"/>
        <v>1330000000</v>
      </c>
      <c r="M1644" s="15">
        <f t="shared" si="101"/>
        <v>0.43613190227369014</v>
      </c>
      <c r="N1644" t="s">
        <v>22</v>
      </c>
      <c r="O1644" t="s">
        <v>57</v>
      </c>
    </row>
    <row r="1645" spans="1:15" hidden="1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s="2">
        <f t="shared" si="102"/>
        <v>1199600000</v>
      </c>
      <c r="K1645" s="2">
        <f t="shared" si="100"/>
        <v>2307000000</v>
      </c>
      <c r="L1645" s="2">
        <f t="shared" si="103"/>
        <v>1107400000</v>
      </c>
      <c r="M1645" s="15">
        <f t="shared" si="101"/>
        <v>0.41627571273908337</v>
      </c>
      <c r="N1645" t="s">
        <v>22</v>
      </c>
      <c r="O1645" t="s">
        <v>57</v>
      </c>
    </row>
    <row r="1646" spans="1:15" hidden="1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s="2">
        <f t="shared" si="102"/>
        <v>1169300000</v>
      </c>
      <c r="K1646" s="2">
        <f t="shared" si="100"/>
        <v>2309800000</v>
      </c>
      <c r="L1646" s="2">
        <f t="shared" si="103"/>
        <v>1140500000</v>
      </c>
      <c r="M1646" s="15">
        <f t="shared" si="101"/>
        <v>0.41193465544300184</v>
      </c>
      <c r="N1646" t="s">
        <v>22</v>
      </c>
      <c r="O1646" t="s">
        <v>57</v>
      </c>
    </row>
    <row r="1647" spans="1:15" hidden="1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s="2">
        <f t="shared" si="102"/>
        <v>1174900000</v>
      </c>
      <c r="K1647" s="2">
        <f t="shared" si="100"/>
        <v>2284300000</v>
      </c>
      <c r="L1647" s="2">
        <f t="shared" si="103"/>
        <v>1109400000</v>
      </c>
      <c r="M1647" s="15">
        <f t="shared" si="101"/>
        <v>0.41656181045644364</v>
      </c>
      <c r="N1647" t="s">
        <v>22</v>
      </c>
      <c r="O1647" t="s">
        <v>57</v>
      </c>
    </row>
    <row r="1648" spans="1:15" hidden="1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s="2">
        <f t="shared" si="102"/>
        <v>352000000</v>
      </c>
      <c r="K1648" s="2">
        <f t="shared" si="100"/>
        <v>996000000</v>
      </c>
      <c r="L1648" s="2">
        <f t="shared" si="103"/>
        <v>644000000</v>
      </c>
      <c r="M1648" s="15">
        <f t="shared" si="101"/>
        <v>0.16630489230255469</v>
      </c>
      <c r="N1648" t="s">
        <v>52</v>
      </c>
      <c r="O1648" t="s">
        <v>53</v>
      </c>
    </row>
    <row r="1649" spans="1:15" hidden="1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s="2">
        <f t="shared" si="102"/>
        <v>527000000</v>
      </c>
      <c r="K1649" s="2">
        <f t="shared" si="100"/>
        <v>1538000000</v>
      </c>
      <c r="L1649" s="2">
        <f t="shared" si="103"/>
        <v>1011000000</v>
      </c>
      <c r="M1649" s="15">
        <f t="shared" si="101"/>
        <v>0.21202095395643783</v>
      </c>
      <c r="N1649" t="s">
        <v>52</v>
      </c>
      <c r="O1649" t="s">
        <v>53</v>
      </c>
    </row>
    <row r="1650" spans="1:15" hidden="1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s="2">
        <f t="shared" si="102"/>
        <v>276000000</v>
      </c>
      <c r="K1650" s="2">
        <f t="shared" si="100"/>
        <v>1640000000</v>
      </c>
      <c r="L1650" s="2">
        <f t="shared" si="103"/>
        <v>1364000000</v>
      </c>
      <c r="M1650" s="15">
        <f t="shared" si="101"/>
        <v>0.22153181142779954</v>
      </c>
      <c r="N1650" t="s">
        <v>52</v>
      </c>
      <c r="O1650" t="s">
        <v>53</v>
      </c>
    </row>
    <row r="1651" spans="1:15" hidden="1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s="2">
        <f t="shared" si="102"/>
        <v>444000000</v>
      </c>
      <c r="K1651" s="2">
        <f t="shared" si="100"/>
        <v>1388000000</v>
      </c>
      <c r="L1651" s="2">
        <f t="shared" si="103"/>
        <v>944000000</v>
      </c>
      <c r="M1651" s="15">
        <f t="shared" si="101"/>
        <v>0.19598983338040102</v>
      </c>
      <c r="N1651" t="s">
        <v>52</v>
      </c>
      <c r="O1651" t="s">
        <v>53</v>
      </c>
    </row>
    <row r="1652" spans="1:15" hidden="1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s="2">
        <f t="shared" si="102"/>
        <v>1574000000</v>
      </c>
      <c r="K1652" s="2">
        <f t="shared" si="100"/>
        <v>2441000000</v>
      </c>
      <c r="L1652" s="2">
        <f t="shared" si="103"/>
        <v>867000000</v>
      </c>
      <c r="M1652" s="15">
        <f t="shared" si="101"/>
        <v>0.53837670930745474</v>
      </c>
      <c r="N1652" t="s">
        <v>19</v>
      </c>
      <c r="O1652" t="s">
        <v>133</v>
      </c>
    </row>
    <row r="1653" spans="1:15" hidden="1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s="2">
        <f t="shared" si="102"/>
        <v>1687000000</v>
      </c>
      <c r="K1653" s="2">
        <f t="shared" si="100"/>
        <v>2615000000</v>
      </c>
      <c r="L1653" s="2">
        <f t="shared" si="103"/>
        <v>928000000</v>
      </c>
      <c r="M1653" s="15">
        <f t="shared" si="101"/>
        <v>0.52206029147534438</v>
      </c>
      <c r="N1653" t="s">
        <v>19</v>
      </c>
      <c r="O1653" t="s">
        <v>133</v>
      </c>
    </row>
    <row r="1654" spans="1:15" hidden="1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s="2">
        <f t="shared" si="102"/>
        <v>1790000000</v>
      </c>
      <c r="K1654" s="2">
        <f t="shared" si="100"/>
        <v>2777000000</v>
      </c>
      <c r="L1654" s="2">
        <f t="shared" si="103"/>
        <v>987000000</v>
      </c>
      <c r="M1654" s="15">
        <f t="shared" si="101"/>
        <v>0.52584737739064569</v>
      </c>
      <c r="N1654" t="s">
        <v>19</v>
      </c>
      <c r="O1654" t="s">
        <v>133</v>
      </c>
    </row>
    <row r="1655" spans="1:15" hidden="1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s="2">
        <f t="shared" si="102"/>
        <v>1808000000</v>
      </c>
      <c r="K1655" s="2">
        <f t="shared" si="100"/>
        <v>2836000000</v>
      </c>
      <c r="L1655" s="2">
        <f t="shared" si="103"/>
        <v>1028000000</v>
      </c>
      <c r="M1655" s="15">
        <f t="shared" si="101"/>
        <v>0.51228323699421963</v>
      </c>
      <c r="N1655" t="s">
        <v>19</v>
      </c>
      <c r="O1655" t="s">
        <v>133</v>
      </c>
    </row>
    <row r="1656" spans="1:15" hidden="1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s="2">
        <f t="shared" si="102"/>
        <v>854876000</v>
      </c>
      <c r="K1656" s="2">
        <f t="shared" si="100"/>
        <v>1902709000</v>
      </c>
      <c r="L1656" s="2">
        <f t="shared" si="103"/>
        <v>1047833000</v>
      </c>
      <c r="M1656" s="15">
        <f t="shared" si="101"/>
        <v>0.36915098197926227</v>
      </c>
      <c r="N1656" t="s">
        <v>19</v>
      </c>
      <c r="O1656" t="s">
        <v>562</v>
      </c>
    </row>
    <row r="1657" spans="1:15" hidden="1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s="2">
        <f t="shared" si="102"/>
        <v>836977000</v>
      </c>
      <c r="K1657" s="2">
        <f t="shared" si="100"/>
        <v>2142114000</v>
      </c>
      <c r="L1657" s="2">
        <f t="shared" si="103"/>
        <v>1305137000</v>
      </c>
      <c r="M1657" s="15">
        <f t="shared" si="101"/>
        <v>0.38109560400616554</v>
      </c>
      <c r="N1657" t="s">
        <v>19</v>
      </c>
      <c r="O1657" t="s">
        <v>562</v>
      </c>
    </row>
    <row r="1658" spans="1:15" hidden="1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s="2">
        <f t="shared" si="102"/>
        <v>817020000</v>
      </c>
      <c r="K1658" s="2">
        <f t="shared" si="100"/>
        <v>2117350000</v>
      </c>
      <c r="L1658" s="2">
        <f t="shared" si="103"/>
        <v>1300330000</v>
      </c>
      <c r="M1658" s="15">
        <f t="shared" si="101"/>
        <v>0.38967281911771823</v>
      </c>
      <c r="N1658" t="s">
        <v>19</v>
      </c>
      <c r="O1658" t="s">
        <v>562</v>
      </c>
    </row>
    <row r="1659" spans="1:15" hidden="1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s="2">
        <f t="shared" si="102"/>
        <v>797957000</v>
      </c>
      <c r="K1659" s="2">
        <f t="shared" si="100"/>
        <v>1545509000</v>
      </c>
      <c r="L1659" s="2">
        <f t="shared" si="103"/>
        <v>747552000</v>
      </c>
      <c r="M1659" s="15">
        <f t="shared" si="101"/>
        <v>0.37918384801526445</v>
      </c>
      <c r="N1659" t="s">
        <v>19</v>
      </c>
      <c r="O1659" t="s">
        <v>562</v>
      </c>
    </row>
    <row r="1660" spans="1:15" hidden="1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s="2">
        <f t="shared" si="102"/>
        <v>702218000</v>
      </c>
      <c r="K1660" s="2">
        <f t="shared" si="100"/>
        <v>1286035000</v>
      </c>
      <c r="L1660" s="2">
        <f t="shared" si="103"/>
        <v>583817000</v>
      </c>
      <c r="M1660" s="15">
        <f t="shared" si="101"/>
        <v>0.79192370644692101</v>
      </c>
      <c r="N1660" t="s">
        <v>83</v>
      </c>
      <c r="O1660" t="s">
        <v>84</v>
      </c>
    </row>
    <row r="1661" spans="1:15" hidden="1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s="2">
        <f t="shared" si="102"/>
        <v>688017000</v>
      </c>
      <c r="K1661" s="2">
        <f t="shared" si="100"/>
        <v>1591853000</v>
      </c>
      <c r="L1661" s="2">
        <f t="shared" si="103"/>
        <v>903836000</v>
      </c>
      <c r="M1661" s="15">
        <f t="shared" si="101"/>
        <v>0.79670288696334579</v>
      </c>
      <c r="N1661" t="s">
        <v>83</v>
      </c>
      <c r="O1661" t="s">
        <v>84</v>
      </c>
    </row>
    <row r="1662" spans="1:15" hidden="1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s="2">
        <f t="shared" si="102"/>
        <v>1031091000</v>
      </c>
      <c r="K1662" s="2">
        <f t="shared" si="100"/>
        <v>1851345000</v>
      </c>
      <c r="L1662" s="2">
        <f t="shared" si="103"/>
        <v>820254000</v>
      </c>
      <c r="M1662" s="15">
        <f t="shared" si="101"/>
        <v>0.76370073790021842</v>
      </c>
      <c r="N1662" t="s">
        <v>83</v>
      </c>
      <c r="O1662" t="s">
        <v>84</v>
      </c>
    </row>
    <row r="1663" spans="1:15" hidden="1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s="2">
        <f t="shared" si="102"/>
        <v>958790000</v>
      </c>
      <c r="K1663" s="2">
        <f t="shared" si="100"/>
        <v>932745000</v>
      </c>
      <c r="L1663" s="2">
        <f t="shared" si="103"/>
        <v>-26045000</v>
      </c>
      <c r="M1663" s="15">
        <f t="shared" si="101"/>
        <v>0.64211262554048931</v>
      </c>
      <c r="N1663" t="s">
        <v>83</v>
      </c>
      <c r="O1663" t="s">
        <v>84</v>
      </c>
    </row>
    <row r="1664" spans="1:15" hidden="1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s="2">
        <f t="shared" si="102"/>
        <v>1595504000</v>
      </c>
      <c r="K1664" s="2">
        <f t="shared" si="100"/>
        <v>3418187000</v>
      </c>
      <c r="L1664" s="2">
        <f t="shared" si="103"/>
        <v>1822683000</v>
      </c>
      <c r="M1664" s="15">
        <f t="shared" si="101"/>
        <v>0.3374912854900608</v>
      </c>
      <c r="N1664" t="s">
        <v>42</v>
      </c>
      <c r="O1664" t="s">
        <v>43</v>
      </c>
    </row>
    <row r="1665" spans="1:15" hidden="1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s="2">
        <f t="shared" si="102"/>
        <v>1659089000</v>
      </c>
      <c r="K1665" s="2">
        <f t="shared" si="100"/>
        <v>3506644000</v>
      </c>
      <c r="L1665" s="2">
        <f t="shared" si="103"/>
        <v>1847555000</v>
      </c>
      <c r="M1665" s="15">
        <f t="shared" si="101"/>
        <v>0.3212706421539247</v>
      </c>
      <c r="N1665" t="s">
        <v>42</v>
      </c>
      <c r="O1665" t="s">
        <v>43</v>
      </c>
    </row>
    <row r="1666" spans="1:15" hidden="1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s="2">
        <f t="shared" si="102"/>
        <v>1786653000</v>
      </c>
      <c r="K1666" s="2">
        <f t="shared" ref="K1666:K1711" si="104">E1666-F1666</f>
        <v>3734783000</v>
      </c>
      <c r="L1666" s="2">
        <f t="shared" si="103"/>
        <v>1948130000</v>
      </c>
      <c r="M1666" s="15">
        <f t="shared" ref="M1666:M1711" si="105">(E1666-F1666)/E1666</f>
        <v>0.31959095115707631</v>
      </c>
      <c r="N1666" t="s">
        <v>42</v>
      </c>
      <c r="O1666" t="s">
        <v>43</v>
      </c>
    </row>
    <row r="1667" spans="1:15" hidden="1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s="2">
        <f t="shared" ref="J1667:J1711" si="106">SUM(G1667:I1667)</f>
        <v>1990341000</v>
      </c>
      <c r="K1667" s="2">
        <f t="shared" si="104"/>
        <v>3990853000</v>
      </c>
      <c r="L1667" s="2">
        <f t="shared" ref="L1667:L1711" si="107">K1667-J1667</f>
        <v>2000512000</v>
      </c>
      <c r="M1667" s="15">
        <f t="shared" si="105"/>
        <v>0.36199900838914395</v>
      </c>
      <c r="N1667" t="s">
        <v>42</v>
      </c>
      <c r="O1667" t="s">
        <v>43</v>
      </c>
    </row>
    <row r="1668" spans="1:15" hidden="1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s="2">
        <f t="shared" si="106"/>
        <v>1173955000</v>
      </c>
      <c r="K1668" s="2">
        <f t="shared" si="104"/>
        <v>2067228000</v>
      </c>
      <c r="L1668" s="2">
        <f t="shared" si="107"/>
        <v>893273000</v>
      </c>
      <c r="M1668" s="15">
        <f t="shared" si="105"/>
        <v>0.28582888909444543</v>
      </c>
      <c r="N1668" t="s">
        <v>47</v>
      </c>
      <c r="O1668" t="s">
        <v>50</v>
      </c>
    </row>
    <row r="1669" spans="1:15" hidden="1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s="2">
        <f t="shared" si="106"/>
        <v>1213178000</v>
      </c>
      <c r="K1669" s="2">
        <f t="shared" si="104"/>
        <v>2434745000</v>
      </c>
      <c r="L1669" s="2">
        <f t="shared" si="107"/>
        <v>1221567000</v>
      </c>
      <c r="M1669" s="15">
        <f t="shared" si="105"/>
        <v>0.32285763841832782</v>
      </c>
      <c r="N1669" t="s">
        <v>47</v>
      </c>
      <c r="O1669" t="s">
        <v>50</v>
      </c>
    </row>
    <row r="1670" spans="1:15" hidden="1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s="2">
        <f t="shared" si="106"/>
        <v>1341315000</v>
      </c>
      <c r="K1670" s="2">
        <f t="shared" si="104"/>
        <v>2362793000</v>
      </c>
      <c r="L1670" s="2">
        <f t="shared" si="107"/>
        <v>1021478000</v>
      </c>
      <c r="M1670" s="15">
        <f t="shared" si="105"/>
        <v>0.35787601440535499</v>
      </c>
      <c r="N1670" t="s">
        <v>47</v>
      </c>
      <c r="O1670" t="s">
        <v>50</v>
      </c>
    </row>
    <row r="1671" spans="1:15" hidden="1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s="2">
        <f t="shared" si="106"/>
        <v>1966939000</v>
      </c>
      <c r="K1671" s="2">
        <f t="shared" si="104"/>
        <v>3109281000</v>
      </c>
      <c r="L1671" s="2">
        <f t="shared" si="107"/>
        <v>1142342000</v>
      </c>
      <c r="M1671" s="15">
        <f t="shared" si="105"/>
        <v>0.33401071186944659</v>
      </c>
      <c r="N1671" t="s">
        <v>47</v>
      </c>
      <c r="O1671" t="s">
        <v>50</v>
      </c>
    </row>
    <row r="1672" spans="1:15" hidden="1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f t="shared" si="106"/>
        <v>850714000</v>
      </c>
      <c r="K1672" s="2">
        <f t="shared" si="104"/>
        <v>1431446000</v>
      </c>
      <c r="L1672" s="2">
        <f t="shared" si="107"/>
        <v>580732000</v>
      </c>
      <c r="M1672" s="15">
        <f t="shared" si="105"/>
        <v>0.66006256421039433</v>
      </c>
      <c r="N1672" t="s">
        <v>22</v>
      </c>
      <c r="O1672" t="s">
        <v>34</v>
      </c>
    </row>
    <row r="1673" spans="1:15" hidden="1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f t="shared" si="106"/>
        <v>880941000</v>
      </c>
      <c r="K1673" s="2">
        <f t="shared" si="104"/>
        <v>1639278000</v>
      </c>
      <c r="L1673" s="2">
        <f t="shared" si="107"/>
        <v>758337000</v>
      </c>
      <c r="M1673" s="15">
        <f t="shared" si="105"/>
        <v>0.68804057533773955</v>
      </c>
      <c r="N1673" t="s">
        <v>22</v>
      </c>
      <c r="O1673" t="s">
        <v>34</v>
      </c>
    </row>
    <row r="1674" spans="1:15" hidden="1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f t="shared" si="106"/>
        <v>888952000</v>
      </c>
      <c r="K1674" s="2">
        <f t="shared" si="104"/>
        <v>1668521000</v>
      </c>
      <c r="L1674" s="2">
        <f t="shared" si="107"/>
        <v>779569000</v>
      </c>
      <c r="M1674" s="15">
        <f t="shared" si="105"/>
        <v>0.70184247630969687</v>
      </c>
      <c r="N1674" t="s">
        <v>22</v>
      </c>
      <c r="O1674" t="s">
        <v>34</v>
      </c>
    </row>
    <row r="1675" spans="1:15" hidden="1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f t="shared" si="106"/>
        <v>872093000</v>
      </c>
      <c r="K1675" s="2">
        <f t="shared" si="104"/>
        <v>1541974000</v>
      </c>
      <c r="L1675" s="2">
        <f t="shared" si="107"/>
        <v>669881000</v>
      </c>
      <c r="M1675" s="15">
        <f t="shared" si="105"/>
        <v>0.69650265755024776</v>
      </c>
      <c r="N1675" t="s">
        <v>22</v>
      </c>
      <c r="O1675" t="s">
        <v>34</v>
      </c>
    </row>
    <row r="1676" spans="1:15" hidden="1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s="2">
        <f t="shared" si="106"/>
        <v>97732000000</v>
      </c>
      <c r="K1676" s="2">
        <f t="shared" si="104"/>
        <v>149453000000</v>
      </c>
      <c r="L1676" s="2">
        <f t="shared" si="107"/>
        <v>51721000000</v>
      </c>
      <c r="M1676" s="15">
        <f t="shared" si="105"/>
        <v>0.33100779829416466</v>
      </c>
      <c r="N1676" t="s">
        <v>83</v>
      </c>
      <c r="O1676" t="s">
        <v>144</v>
      </c>
    </row>
    <row r="1677" spans="1:15" hidden="1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s="2">
        <f t="shared" si="106"/>
        <v>93878000000</v>
      </c>
      <c r="K1677" s="2">
        <f t="shared" si="104"/>
        <v>136155000000</v>
      </c>
      <c r="L1677" s="2">
        <f t="shared" si="107"/>
        <v>42277000000</v>
      </c>
      <c r="M1677" s="15">
        <f t="shared" si="105"/>
        <v>0.323534583543233</v>
      </c>
      <c r="N1677" t="s">
        <v>83</v>
      </c>
      <c r="O1677" t="s">
        <v>144</v>
      </c>
    </row>
    <row r="1678" spans="1:15" hidden="1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s="2">
        <f t="shared" si="106"/>
        <v>91523000000</v>
      </c>
      <c r="K1678" s="2">
        <f t="shared" si="104"/>
        <v>127274000000</v>
      </c>
      <c r="L1678" s="2">
        <f t="shared" si="107"/>
        <v>35751000000</v>
      </c>
      <c r="M1678" s="15">
        <f t="shared" si="105"/>
        <v>0.3229443929917154</v>
      </c>
      <c r="N1678" t="s">
        <v>83</v>
      </c>
      <c r="O1678" t="s">
        <v>144</v>
      </c>
    </row>
    <row r="1679" spans="1:15" hidden="1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s="2">
        <f t="shared" si="106"/>
        <v>79492000000</v>
      </c>
      <c r="K1679" s="2">
        <f t="shared" si="104"/>
        <v>93898000000</v>
      </c>
      <c r="L1679" s="2">
        <f t="shared" si="107"/>
        <v>14406000000</v>
      </c>
      <c r="M1679" s="15">
        <f t="shared" si="105"/>
        <v>0.36185873720557404</v>
      </c>
      <c r="N1679" t="s">
        <v>83</v>
      </c>
      <c r="O1679" t="s">
        <v>144</v>
      </c>
    </row>
    <row r="1680" spans="1:15" hidden="1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s="2">
        <f t="shared" si="106"/>
        <v>1148731000</v>
      </c>
      <c r="K1680" s="2">
        <f t="shared" si="104"/>
        <v>1556387000</v>
      </c>
      <c r="L1680" s="2">
        <f t="shared" si="107"/>
        <v>407656000</v>
      </c>
      <c r="M1680" s="15">
        <f t="shared" si="105"/>
        <v>0.53147506734839733</v>
      </c>
      <c r="N1680" t="s">
        <v>25</v>
      </c>
      <c r="O1680" t="s">
        <v>166</v>
      </c>
    </row>
    <row r="1681" spans="1:15" hidden="1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s="2">
        <f t="shared" si="106"/>
        <v>1144800000</v>
      </c>
      <c r="K1681" s="2">
        <f t="shared" si="104"/>
        <v>1577400000</v>
      </c>
      <c r="L1681" s="2">
        <f t="shared" si="107"/>
        <v>432600000</v>
      </c>
      <c r="M1681" s="15">
        <f t="shared" si="105"/>
        <v>0.53456689711264738</v>
      </c>
      <c r="N1681" t="s">
        <v>25</v>
      </c>
      <c r="O1681" t="s">
        <v>166</v>
      </c>
    </row>
    <row r="1682" spans="1:15" hidden="1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s="2">
        <f t="shared" si="106"/>
        <v>1143100000</v>
      </c>
      <c r="K1682" s="2">
        <f t="shared" si="104"/>
        <v>1599800000</v>
      </c>
      <c r="L1682" s="2">
        <f t="shared" si="107"/>
        <v>456700000</v>
      </c>
      <c r="M1682" s="15">
        <f t="shared" si="105"/>
        <v>0.54738931088756582</v>
      </c>
      <c r="N1682" t="s">
        <v>25</v>
      </c>
      <c r="O1682" t="s">
        <v>166</v>
      </c>
    </row>
    <row r="1683" spans="1:15" hidden="1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s="2">
        <f t="shared" si="106"/>
        <v>1077300000</v>
      </c>
      <c r="K1683" s="2">
        <f t="shared" si="104"/>
        <v>1517200000</v>
      </c>
      <c r="L1683" s="2">
        <f t="shared" si="107"/>
        <v>439900000</v>
      </c>
      <c r="M1683" s="15">
        <f t="shared" si="105"/>
        <v>0.56732602924129683</v>
      </c>
      <c r="N1683" t="s">
        <v>25</v>
      </c>
      <c r="O1683" t="s">
        <v>166</v>
      </c>
    </row>
    <row r="1684" spans="1:15" hidden="1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f t="shared" si="106"/>
        <v>5354000000</v>
      </c>
      <c r="K1684" s="2">
        <f t="shared" si="104"/>
        <v>6787000000</v>
      </c>
      <c r="L1684" s="2">
        <f t="shared" si="107"/>
        <v>1433000000</v>
      </c>
      <c r="M1684" s="15">
        <f t="shared" si="105"/>
        <v>0.33235394936584889</v>
      </c>
      <c r="N1684" t="s">
        <v>22</v>
      </c>
      <c r="O1684" t="s">
        <v>176</v>
      </c>
    </row>
    <row r="1685" spans="1:15" hidden="1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f t="shared" si="106"/>
        <v>5127000000</v>
      </c>
      <c r="K1685" s="2">
        <f t="shared" si="104"/>
        <v>6485000000</v>
      </c>
      <c r="L1685" s="2">
        <f t="shared" si="107"/>
        <v>1358000000</v>
      </c>
      <c r="M1685" s="15">
        <f t="shared" si="105"/>
        <v>0.32415275417374789</v>
      </c>
      <c r="N1685" t="s">
        <v>22</v>
      </c>
      <c r="O1685" t="s">
        <v>176</v>
      </c>
    </row>
    <row r="1686" spans="1:15" hidden="1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f t="shared" si="106"/>
        <v>4912000000</v>
      </c>
      <c r="K1686" s="2">
        <f t="shared" si="104"/>
        <v>6246000000</v>
      </c>
      <c r="L1686" s="2">
        <f t="shared" si="107"/>
        <v>1334000000</v>
      </c>
      <c r="M1686" s="15">
        <f t="shared" si="105"/>
        <v>0.31965199590583421</v>
      </c>
      <c r="N1686" t="s">
        <v>22</v>
      </c>
      <c r="O1686" t="s">
        <v>176</v>
      </c>
    </row>
    <row r="1687" spans="1:15" hidden="1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f t="shared" si="106"/>
        <v>4665000000</v>
      </c>
      <c r="K1687" s="2">
        <f t="shared" si="104"/>
        <v>5263000000</v>
      </c>
      <c r="L1687" s="2">
        <f t="shared" si="107"/>
        <v>598000000</v>
      </c>
      <c r="M1687" s="15">
        <f t="shared" si="105"/>
        <v>0.29165973954003876</v>
      </c>
      <c r="N1687" t="s">
        <v>22</v>
      </c>
      <c r="O1687" t="s">
        <v>176</v>
      </c>
    </row>
    <row r="1688" spans="1:15" hidden="1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s="2">
        <f t="shared" si="106"/>
        <v>1042000000</v>
      </c>
      <c r="K1688" s="2">
        <f t="shared" si="104"/>
        <v>1502000000</v>
      </c>
      <c r="L1688" s="2">
        <f t="shared" si="107"/>
        <v>460000000</v>
      </c>
      <c r="M1688" s="15">
        <f t="shared" si="105"/>
        <v>0.39620152993933</v>
      </c>
      <c r="N1688" t="s">
        <v>13</v>
      </c>
      <c r="O1688" t="s">
        <v>164</v>
      </c>
    </row>
    <row r="1689" spans="1:15" hidden="1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s="2">
        <f t="shared" si="106"/>
        <v>1094000000</v>
      </c>
      <c r="K1689" s="2">
        <f t="shared" si="104"/>
        <v>1499000000</v>
      </c>
      <c r="L1689" s="2">
        <f t="shared" si="107"/>
        <v>405000000</v>
      </c>
      <c r="M1689" s="15">
        <f t="shared" si="105"/>
        <v>0.39066979410998176</v>
      </c>
      <c r="N1689" t="s">
        <v>13</v>
      </c>
      <c r="O1689" t="s">
        <v>164</v>
      </c>
    </row>
    <row r="1690" spans="1:15" hidden="1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s="2">
        <f t="shared" si="106"/>
        <v>1024000000</v>
      </c>
      <c r="K1690" s="2">
        <f t="shared" si="104"/>
        <v>1513000000</v>
      </c>
      <c r="L1690" s="2">
        <f t="shared" si="107"/>
        <v>489000000</v>
      </c>
      <c r="M1690" s="15">
        <f t="shared" si="105"/>
        <v>0.38636363636363635</v>
      </c>
      <c r="N1690" t="s">
        <v>13</v>
      </c>
      <c r="O1690" t="s">
        <v>164</v>
      </c>
    </row>
    <row r="1691" spans="1:15" hidden="1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s="2">
        <f t="shared" si="106"/>
        <v>949000000</v>
      </c>
      <c r="K1691" s="2">
        <f t="shared" si="104"/>
        <v>1404000000</v>
      </c>
      <c r="L1691" s="2">
        <f t="shared" si="107"/>
        <v>455000000</v>
      </c>
      <c r="M1691" s="15">
        <f t="shared" si="105"/>
        <v>0.38434163701067614</v>
      </c>
      <c r="N1691" t="s">
        <v>13</v>
      </c>
      <c r="O1691" t="s">
        <v>164</v>
      </c>
    </row>
    <row r="1692" spans="1:15" hidden="1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f t="shared" si="106"/>
        <v>2563462000</v>
      </c>
      <c r="K1692" s="2">
        <f t="shared" si="104"/>
        <v>3366000000</v>
      </c>
      <c r="L1692" s="2">
        <f t="shared" si="107"/>
        <v>802538000</v>
      </c>
      <c r="M1692" s="15">
        <f t="shared" si="105"/>
        <v>0.67501362661198105</v>
      </c>
      <c r="N1692" t="s">
        <v>22</v>
      </c>
      <c r="O1692" t="s">
        <v>57</v>
      </c>
    </row>
    <row r="1693" spans="1:15" hidden="1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f t="shared" si="106"/>
        <v>2753703000</v>
      </c>
      <c r="K1693" s="2">
        <f t="shared" si="104"/>
        <v>3331000000</v>
      </c>
      <c r="L1693" s="2">
        <f t="shared" si="107"/>
        <v>577297000</v>
      </c>
      <c r="M1693" s="15">
        <f t="shared" si="105"/>
        <v>0.71169434960409195</v>
      </c>
      <c r="N1693" t="s">
        <v>22</v>
      </c>
      <c r="O1693" t="s">
        <v>57</v>
      </c>
    </row>
    <row r="1694" spans="1:15" hidden="1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f t="shared" si="106"/>
        <v>2993846000</v>
      </c>
      <c r="K1694" s="2">
        <f t="shared" si="104"/>
        <v>3230758000</v>
      </c>
      <c r="L1694" s="2">
        <f t="shared" si="107"/>
        <v>236912000</v>
      </c>
      <c r="M1694" s="15">
        <f t="shared" si="105"/>
        <v>0.6995809778540375</v>
      </c>
      <c r="N1694" t="s">
        <v>22</v>
      </c>
      <c r="O1694" t="s">
        <v>57</v>
      </c>
    </row>
    <row r="1695" spans="1:15" hidden="1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f t="shared" si="106"/>
        <v>3025487000</v>
      </c>
      <c r="K1695" s="2">
        <f t="shared" si="104"/>
        <v>2890553000</v>
      </c>
      <c r="L1695" s="2">
        <f t="shared" si="107"/>
        <v>-134934000</v>
      </c>
      <c r="M1695" s="15">
        <f t="shared" si="105"/>
        <v>0.58179908986995754</v>
      </c>
      <c r="N1695" t="s">
        <v>22</v>
      </c>
      <c r="O1695" t="s">
        <v>57</v>
      </c>
    </row>
    <row r="1696" spans="1:15" hidden="1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s="2">
        <f t="shared" si="106"/>
        <v>1450000000</v>
      </c>
      <c r="K1696" s="2">
        <f t="shared" si="104"/>
        <v>3781000000</v>
      </c>
      <c r="L1696" s="2">
        <f t="shared" si="107"/>
        <v>2331000000</v>
      </c>
      <c r="M1696" s="15">
        <f t="shared" si="105"/>
        <v>0.2773417442969266</v>
      </c>
      <c r="N1696" t="s">
        <v>19</v>
      </c>
      <c r="O1696" t="s">
        <v>155</v>
      </c>
    </row>
    <row r="1697" spans="1:15" hidden="1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s="2">
        <f t="shared" si="106"/>
        <v>1454000000</v>
      </c>
      <c r="K1697" s="2">
        <f t="shared" si="104"/>
        <v>3583000000</v>
      </c>
      <c r="L1697" s="2">
        <f t="shared" si="107"/>
        <v>2129000000</v>
      </c>
      <c r="M1697" s="15">
        <f t="shared" si="105"/>
        <v>0.27384591867930297</v>
      </c>
      <c r="N1697" t="s">
        <v>19</v>
      </c>
      <c r="O1697" t="s">
        <v>155</v>
      </c>
    </row>
    <row r="1698" spans="1:15" hidden="1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s="2">
        <f t="shared" si="106"/>
        <v>1505000000</v>
      </c>
      <c r="K1698" s="2">
        <f t="shared" si="104"/>
        <v>3597000000</v>
      </c>
      <c r="L1698" s="2">
        <f t="shared" si="107"/>
        <v>2092000000</v>
      </c>
      <c r="M1698" s="15">
        <f t="shared" si="105"/>
        <v>0.27087883123729195</v>
      </c>
      <c r="N1698" t="s">
        <v>19</v>
      </c>
      <c r="O1698" t="s">
        <v>155</v>
      </c>
    </row>
    <row r="1699" spans="1:15" hidden="1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s="2">
        <f t="shared" si="106"/>
        <v>1746000000</v>
      </c>
      <c r="K1699" s="2">
        <f t="shared" si="104"/>
        <v>3746000000</v>
      </c>
      <c r="L1699" s="2">
        <f t="shared" si="107"/>
        <v>2000000000</v>
      </c>
      <c r="M1699" s="15">
        <f t="shared" si="105"/>
        <v>0.28584509729111024</v>
      </c>
      <c r="N1699" t="s">
        <v>19</v>
      </c>
      <c r="O1699" t="s">
        <v>155</v>
      </c>
    </row>
    <row r="1700" spans="1:15" hidden="1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s="2">
        <f t="shared" si="106"/>
        <v>2047700000</v>
      </c>
      <c r="K1700" s="2">
        <f t="shared" si="104"/>
        <v>3346500000</v>
      </c>
      <c r="L1700" s="2">
        <f t="shared" si="107"/>
        <v>1298800000</v>
      </c>
      <c r="M1700" s="15">
        <f t="shared" si="105"/>
        <v>0.74837310195227769</v>
      </c>
      <c r="N1700" t="s">
        <v>25</v>
      </c>
      <c r="O1700" t="s">
        <v>30</v>
      </c>
    </row>
    <row r="1701" spans="1:15" hidden="1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f t="shared" si="106"/>
        <v>2077800000</v>
      </c>
      <c r="K1701" s="2">
        <f t="shared" si="104"/>
        <v>3356700000</v>
      </c>
      <c r="L1701" s="2">
        <f t="shared" si="107"/>
        <v>1278900000</v>
      </c>
      <c r="M1701" s="15">
        <f t="shared" si="105"/>
        <v>0.72602413808020072</v>
      </c>
      <c r="N1701" t="s">
        <v>25</v>
      </c>
      <c r="O1701" t="s">
        <v>30</v>
      </c>
    </row>
    <row r="1702" spans="1:15" hidden="1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f t="shared" si="106"/>
        <v>2052100000</v>
      </c>
      <c r="K1702" s="2">
        <f t="shared" si="104"/>
        <v>3430500000</v>
      </c>
      <c r="L1702" s="2">
        <f t="shared" si="107"/>
        <v>1378400000</v>
      </c>
      <c r="M1702" s="15">
        <f t="shared" si="105"/>
        <v>0.73406372370701645</v>
      </c>
      <c r="N1702" t="s">
        <v>25</v>
      </c>
      <c r="O1702" t="s">
        <v>30</v>
      </c>
    </row>
    <row r="1703" spans="1:15" hidden="1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f t="shared" si="106"/>
        <v>2898100000</v>
      </c>
      <c r="K1703" s="2">
        <f t="shared" si="104"/>
        <v>4197200000</v>
      </c>
      <c r="L1703" s="2">
        <f t="shared" si="107"/>
        <v>1299100000</v>
      </c>
      <c r="M1703" s="15">
        <f t="shared" si="105"/>
        <v>0.69978992297175635</v>
      </c>
      <c r="N1703" t="s">
        <v>25</v>
      </c>
      <c r="O1703" t="s">
        <v>30</v>
      </c>
    </row>
    <row r="1704" spans="1:15" hidden="1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s="2">
        <f t="shared" si="106"/>
        <v>1610244000</v>
      </c>
      <c r="K1704" s="2">
        <f t="shared" si="104"/>
        <v>2378446000</v>
      </c>
      <c r="L1704" s="2">
        <f t="shared" si="107"/>
        <v>768202000</v>
      </c>
      <c r="M1704" s="15">
        <f t="shared" si="105"/>
        <v>0.96740166729575305</v>
      </c>
      <c r="N1704" t="s">
        <v>47</v>
      </c>
      <c r="O1704" t="s">
        <v>140</v>
      </c>
    </row>
    <row r="1705" spans="1:15" hidden="1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s="2">
        <f t="shared" si="106"/>
        <v>1627303000</v>
      </c>
      <c r="K1705" s="2">
        <f t="shared" si="104"/>
        <v>2219899000</v>
      </c>
      <c r="L1705" s="2">
        <f t="shared" si="107"/>
        <v>592596000</v>
      </c>
      <c r="M1705" s="15">
        <f t="shared" si="105"/>
        <v>0.97414749439620296</v>
      </c>
      <c r="N1705" t="s">
        <v>47</v>
      </c>
      <c r="O1705" t="s">
        <v>140</v>
      </c>
    </row>
    <row r="1706" spans="1:15" hidden="1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s="2">
        <f t="shared" si="106"/>
        <v>1567210000</v>
      </c>
      <c r="K1706" s="2">
        <f t="shared" si="104"/>
        <v>2311895000</v>
      </c>
      <c r="L1706" s="2">
        <f t="shared" si="107"/>
        <v>744685000</v>
      </c>
      <c r="M1706" s="15">
        <f t="shared" si="105"/>
        <v>0.97893997834547397</v>
      </c>
      <c r="N1706" t="s">
        <v>47</v>
      </c>
      <c r="O1706" t="s">
        <v>140</v>
      </c>
    </row>
    <row r="1707" spans="1:15" hidden="1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s="2">
        <f t="shared" si="106"/>
        <v>1640521000</v>
      </c>
      <c r="K1707" s="2">
        <f t="shared" si="104"/>
        <v>2161247000</v>
      </c>
      <c r="L1707" s="2">
        <f t="shared" si="107"/>
        <v>520726000</v>
      </c>
      <c r="M1707" s="15">
        <f t="shared" si="105"/>
        <v>0.97767836745919978</v>
      </c>
      <c r="N1707" t="s">
        <v>47</v>
      </c>
      <c r="O1707" t="s">
        <v>140</v>
      </c>
    </row>
    <row r="1708" spans="1:15" hidden="1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f t="shared" si="106"/>
        <v>2072000000</v>
      </c>
      <c r="K1708" s="2">
        <f t="shared" si="104"/>
        <v>2892000000</v>
      </c>
      <c r="L1708" s="2">
        <f t="shared" si="107"/>
        <v>820000000</v>
      </c>
      <c r="M1708" s="15">
        <f t="shared" si="105"/>
        <v>0.63407147555360666</v>
      </c>
      <c r="N1708" t="s">
        <v>25</v>
      </c>
      <c r="O1708" t="s">
        <v>26</v>
      </c>
    </row>
    <row r="1709" spans="1:15" hidden="1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f t="shared" si="106"/>
        <v>2099000000</v>
      </c>
      <c r="K1709" s="2">
        <f t="shared" si="104"/>
        <v>3068000000</v>
      </c>
      <c r="L1709" s="2">
        <f t="shared" si="107"/>
        <v>969000000</v>
      </c>
      <c r="M1709" s="15">
        <f t="shared" si="105"/>
        <v>0.64117032392894457</v>
      </c>
      <c r="N1709" t="s">
        <v>25</v>
      </c>
      <c r="O1709" t="s">
        <v>26</v>
      </c>
    </row>
    <row r="1710" spans="1:15" hidden="1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f t="shared" si="106"/>
        <v>1957000000</v>
      </c>
      <c r="K1710" s="2">
        <f t="shared" si="104"/>
        <v>3027000000</v>
      </c>
      <c r="L1710" s="2">
        <f t="shared" si="107"/>
        <v>1070000000</v>
      </c>
      <c r="M1710" s="15">
        <f t="shared" si="105"/>
        <v>0.63525708289611749</v>
      </c>
      <c r="N1710" t="s">
        <v>25</v>
      </c>
      <c r="O1710" t="s">
        <v>26</v>
      </c>
    </row>
    <row r="1711" spans="1:15" hidden="1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f t="shared" si="106"/>
        <v>1825000000</v>
      </c>
      <c r="K1711" s="2">
        <f t="shared" si="104"/>
        <v>3222000000</v>
      </c>
      <c r="L1711" s="2">
        <f t="shared" si="107"/>
        <v>1397000000</v>
      </c>
      <c r="M1711" s="15">
        <f t="shared" si="105"/>
        <v>0.6591653027823241</v>
      </c>
      <c r="N1711" t="s">
        <v>25</v>
      </c>
      <c r="O1711" t="s">
        <v>26</v>
      </c>
    </row>
    <row r="1715" spans="7:9">
      <c r="G1715" s="2"/>
      <c r="I1715" s="14"/>
    </row>
    <row r="1717" spans="7:9">
      <c r="G1717" s="2"/>
    </row>
    <row r="1718" spans="7:9">
      <c r="G1718" s="2"/>
    </row>
    <row r="1719" spans="7:9">
      <c r="G1719" s="2"/>
    </row>
  </sheetData>
  <autoFilter ref="B1:O1711" xr:uid="{766F52F7-20B5-C745-9318-2CA7380C3F4D}">
    <filterColumn colId="0">
      <filters>
        <filter val="BAC"/>
        <filter val="BBT"/>
        <filter val="HBAN"/>
        <filter val="KEY"/>
        <filter val="MTB"/>
        <filter val="PNC"/>
        <filter val="STI"/>
        <filter val="USB"/>
        <filter val="WFC"/>
      </filters>
    </filterColumn>
    <filterColumn colId="12">
      <filters>
        <filter val="Financials"/>
      </filters>
    </filterColumn>
    <filterColumn colId="13">
      <filters>
        <filter val="Bank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85D4-63ED-BB4C-8F25-787932005148}">
  <sheetPr>
    <tabColor rgb="FFFF644D"/>
  </sheetPr>
  <dimension ref="A1:N63"/>
  <sheetViews>
    <sheetView zoomScale="87" workbookViewId="0">
      <pane ySplit="1" topLeftCell="A2" activePane="bottomLeft" state="frozen"/>
      <selection pane="bottomLeft" activeCell="C23" sqref="C23"/>
    </sheetView>
  </sheetViews>
  <sheetFormatPr baseColWidth="10" defaultRowHeight="16"/>
  <cols>
    <col min="1" max="1" width="20.83203125" bestFit="1" customWidth="1"/>
    <col min="4" max="4" width="23.5" bestFit="1" customWidth="1"/>
    <col min="5" max="5" width="30.1640625" bestFit="1" customWidth="1"/>
    <col min="6" max="6" width="40.6640625" bestFit="1" customWidth="1"/>
    <col min="7" max="7" width="42.1640625" bestFit="1" customWidth="1"/>
    <col min="8" max="8" width="35" bestFit="1" customWidth="1"/>
    <col min="9" max="9" width="22.33203125" bestFit="1" customWidth="1"/>
    <col min="10" max="10" width="16.83203125" bestFit="1" customWidth="1"/>
    <col min="11" max="11" width="18" bestFit="1" customWidth="1"/>
    <col min="12" max="12" width="12.6640625" bestFit="1" customWidth="1"/>
    <col min="13" max="13" width="17.5" bestFit="1" customWidth="1"/>
    <col min="14" max="14" width="26.5" bestFit="1" customWidth="1"/>
  </cols>
  <sheetData>
    <row r="1" spans="1:14" ht="2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576</v>
      </c>
      <c r="J1" s="16" t="s">
        <v>580</v>
      </c>
      <c r="K1" s="27" t="s">
        <v>581</v>
      </c>
      <c r="L1" s="27" t="s">
        <v>582</v>
      </c>
      <c r="M1" s="28" t="s">
        <v>8</v>
      </c>
      <c r="N1" s="28" t="s">
        <v>9</v>
      </c>
    </row>
    <row r="2" spans="1:14">
      <c r="A2" t="s">
        <v>24</v>
      </c>
      <c r="B2" t="s">
        <v>17</v>
      </c>
      <c r="C2" s="1">
        <v>42369</v>
      </c>
      <c r="D2" s="2">
        <v>22859000000</v>
      </c>
      <c r="E2" s="2">
        <v>4500000000</v>
      </c>
      <c r="F2" s="2">
        <v>6387000000</v>
      </c>
      <c r="G2" s="2">
        <v>4285000000</v>
      </c>
      <c r="H2" t="s">
        <v>12</v>
      </c>
      <c r="I2" s="2">
        <f>SUM(F2:H2)</f>
        <v>10672000000</v>
      </c>
      <c r="J2" s="2">
        <f>D2-E2</f>
        <v>18359000000</v>
      </c>
      <c r="K2" s="2">
        <f>J2-I2</f>
        <v>7687000000</v>
      </c>
      <c r="L2" s="15">
        <f>(D2-E2)/D2</f>
        <v>0.803140994794173</v>
      </c>
      <c r="M2" t="s">
        <v>25</v>
      </c>
      <c r="N2" t="s">
        <v>26</v>
      </c>
    </row>
    <row r="3" spans="1:14">
      <c r="A3" t="s">
        <v>27</v>
      </c>
      <c r="B3" t="s">
        <v>17</v>
      </c>
      <c r="C3" s="1">
        <v>42643</v>
      </c>
      <c r="D3" s="2">
        <v>146849686000</v>
      </c>
      <c r="E3" s="2">
        <v>142577080000</v>
      </c>
      <c r="F3" s="2">
        <v>2382097000</v>
      </c>
      <c r="G3" t="s">
        <v>12</v>
      </c>
      <c r="H3" s="2">
        <v>364735000</v>
      </c>
      <c r="I3" s="2">
        <f t="shared" ref="I3:I48" si="0">SUM(F3:H3)</f>
        <v>2746832000</v>
      </c>
      <c r="J3" s="2">
        <f t="shared" ref="J3:J48" si="1">D3-E3</f>
        <v>4272606000</v>
      </c>
      <c r="K3" s="2">
        <f t="shared" ref="K3:K48" si="2">J3-I3</f>
        <v>1525774000</v>
      </c>
      <c r="L3" s="15">
        <f t="shared" ref="L3:L48" si="3">(D3-E3)/D3</f>
        <v>2.9095097962960576E-2</v>
      </c>
      <c r="M3" t="s">
        <v>25</v>
      </c>
      <c r="N3" t="s">
        <v>28</v>
      </c>
    </row>
    <row r="4" spans="1:14">
      <c r="A4" t="s">
        <v>29</v>
      </c>
      <c r="B4" t="s">
        <v>17</v>
      </c>
      <c r="C4" s="1">
        <v>42369</v>
      </c>
      <c r="D4" s="2">
        <v>20405000000</v>
      </c>
      <c r="E4" s="2">
        <v>8747000000</v>
      </c>
      <c r="F4" s="2">
        <v>6785000000</v>
      </c>
      <c r="G4" s="2">
        <v>1405000000</v>
      </c>
      <c r="H4" s="2">
        <v>601000000</v>
      </c>
      <c r="I4" s="2">
        <f>SUM(F4:H4)</f>
        <v>8791000000</v>
      </c>
      <c r="J4" s="2">
        <f t="shared" si="1"/>
        <v>11658000000</v>
      </c>
      <c r="K4" s="2">
        <f t="shared" si="2"/>
        <v>2867000000</v>
      </c>
      <c r="L4" s="15">
        <f t="shared" si="3"/>
        <v>0.57133055623621665</v>
      </c>
      <c r="M4" t="s">
        <v>25</v>
      </c>
      <c r="N4" t="s">
        <v>30</v>
      </c>
    </row>
    <row r="5" spans="1:14">
      <c r="A5" t="s">
        <v>65</v>
      </c>
      <c r="B5" t="s">
        <v>17</v>
      </c>
      <c r="C5" s="1">
        <v>42735</v>
      </c>
      <c r="D5" s="2">
        <v>3084000000</v>
      </c>
      <c r="E5" s="2">
        <v>258000000</v>
      </c>
      <c r="F5" s="2">
        <v>990000000</v>
      </c>
      <c r="G5" s="2">
        <v>757000000</v>
      </c>
      <c r="H5" s="2">
        <v>322000000</v>
      </c>
      <c r="I5" s="2">
        <f t="shared" si="0"/>
        <v>2069000000</v>
      </c>
      <c r="J5" s="2">
        <f t="shared" si="1"/>
        <v>2826000000</v>
      </c>
      <c r="K5" s="2">
        <f t="shared" si="2"/>
        <v>757000000</v>
      </c>
      <c r="L5" s="15">
        <f t="shared" si="3"/>
        <v>0.91634241245136183</v>
      </c>
      <c r="M5" t="s">
        <v>25</v>
      </c>
      <c r="N5" t="s">
        <v>66</v>
      </c>
    </row>
    <row r="6" spans="1:14">
      <c r="A6" t="s">
        <v>71</v>
      </c>
      <c r="B6" t="s">
        <v>17</v>
      </c>
      <c r="C6" s="1">
        <v>42735</v>
      </c>
      <c r="D6" s="2">
        <v>22991000000</v>
      </c>
      <c r="E6" s="2">
        <v>4162000000</v>
      </c>
      <c r="F6" s="2">
        <v>5195000000</v>
      </c>
      <c r="G6" s="2">
        <v>3840000000</v>
      </c>
      <c r="H6" t="s">
        <v>12</v>
      </c>
      <c r="I6" s="2">
        <f t="shared" si="0"/>
        <v>9035000000</v>
      </c>
      <c r="J6" s="2">
        <f t="shared" si="1"/>
        <v>18829000000</v>
      </c>
      <c r="K6" s="2">
        <f t="shared" si="2"/>
        <v>9794000000</v>
      </c>
      <c r="L6" s="15">
        <f t="shared" si="3"/>
        <v>0.81897264146840065</v>
      </c>
      <c r="M6" t="s">
        <v>25</v>
      </c>
      <c r="N6" t="s">
        <v>66</v>
      </c>
    </row>
    <row r="7" spans="1:14">
      <c r="A7" t="s">
        <v>80</v>
      </c>
      <c r="B7" t="s">
        <v>17</v>
      </c>
      <c r="C7" s="1">
        <v>42369</v>
      </c>
      <c r="D7" s="2">
        <v>79156500000</v>
      </c>
      <c r="E7" s="2">
        <v>61116900000</v>
      </c>
      <c r="F7" s="2">
        <v>12534800000</v>
      </c>
      <c r="G7" t="s">
        <v>12</v>
      </c>
      <c r="H7" s="2">
        <v>230100000</v>
      </c>
      <c r="I7" s="2">
        <f t="shared" si="0"/>
        <v>12764900000</v>
      </c>
      <c r="J7" s="2">
        <f t="shared" si="1"/>
        <v>18039600000</v>
      </c>
      <c r="K7" s="2">
        <f t="shared" si="2"/>
        <v>5274700000</v>
      </c>
      <c r="L7" s="15">
        <f t="shared" si="3"/>
        <v>0.22789789846696101</v>
      </c>
      <c r="M7" t="s">
        <v>25</v>
      </c>
      <c r="N7" t="s">
        <v>81</v>
      </c>
    </row>
    <row r="8" spans="1:14">
      <c r="A8" t="s">
        <v>106</v>
      </c>
      <c r="B8" t="s">
        <v>17</v>
      </c>
      <c r="C8" s="1">
        <v>42369</v>
      </c>
      <c r="D8" s="2">
        <v>9968000000</v>
      </c>
      <c r="E8" s="2">
        <v>5822000000</v>
      </c>
      <c r="F8" s="2">
        <v>3094000000</v>
      </c>
      <c r="G8" s="2">
        <v>603000000</v>
      </c>
      <c r="H8" t="s">
        <v>12</v>
      </c>
      <c r="I8" s="2">
        <f t="shared" si="0"/>
        <v>3697000000</v>
      </c>
      <c r="J8" s="2">
        <f t="shared" si="1"/>
        <v>4146000000</v>
      </c>
      <c r="K8" s="2">
        <f t="shared" si="2"/>
        <v>449000000</v>
      </c>
      <c r="L8" s="15">
        <f t="shared" si="3"/>
        <v>0.4159309791332263</v>
      </c>
      <c r="M8" t="s">
        <v>25</v>
      </c>
      <c r="N8" t="s">
        <v>30</v>
      </c>
    </row>
    <row r="9" spans="1:14">
      <c r="A9" t="s">
        <v>111</v>
      </c>
      <c r="B9" t="s">
        <v>17</v>
      </c>
      <c r="C9" s="1">
        <v>42735</v>
      </c>
      <c r="D9" s="2">
        <v>3714000000</v>
      </c>
      <c r="E9" s="2">
        <v>1371700000</v>
      </c>
      <c r="F9" s="2">
        <v>1101900000</v>
      </c>
      <c r="G9" s="2">
        <v>292800000</v>
      </c>
      <c r="H9" t="s">
        <v>12</v>
      </c>
      <c r="I9" s="2">
        <f t="shared" si="0"/>
        <v>1394700000</v>
      </c>
      <c r="J9" s="2">
        <f t="shared" si="1"/>
        <v>2342300000</v>
      </c>
      <c r="K9" s="2">
        <f t="shared" si="2"/>
        <v>947600000</v>
      </c>
      <c r="L9" s="15">
        <f t="shared" si="3"/>
        <v>0.63066774367259015</v>
      </c>
      <c r="M9" t="s">
        <v>25</v>
      </c>
      <c r="N9" t="s">
        <v>30</v>
      </c>
    </row>
    <row r="10" spans="1:14">
      <c r="A10" t="s">
        <v>112</v>
      </c>
      <c r="B10" t="s">
        <v>17</v>
      </c>
      <c r="C10" s="1">
        <v>42643</v>
      </c>
      <c r="D10" s="2">
        <v>12483000000</v>
      </c>
      <c r="E10" s="2">
        <v>6492000000</v>
      </c>
      <c r="F10" s="2">
        <v>3005000000</v>
      </c>
      <c r="G10" s="2">
        <v>828000000</v>
      </c>
      <c r="H10" t="s">
        <v>12</v>
      </c>
      <c r="I10" s="2">
        <f t="shared" si="0"/>
        <v>3833000000</v>
      </c>
      <c r="J10" s="2">
        <f t="shared" si="1"/>
        <v>5991000000</v>
      </c>
      <c r="K10" s="2">
        <f t="shared" si="2"/>
        <v>2158000000</v>
      </c>
      <c r="L10" s="15">
        <f t="shared" si="3"/>
        <v>0.47993270848353758</v>
      </c>
      <c r="M10" t="s">
        <v>25</v>
      </c>
      <c r="N10" t="s">
        <v>30</v>
      </c>
    </row>
    <row r="11" spans="1:14">
      <c r="A11" t="s">
        <v>115</v>
      </c>
      <c r="B11" t="s">
        <v>17</v>
      </c>
      <c r="C11" s="1">
        <v>42735</v>
      </c>
      <c r="D11" s="2">
        <v>11448800000</v>
      </c>
      <c r="E11" s="2">
        <v>1478700000</v>
      </c>
      <c r="F11" s="2">
        <v>1972900000</v>
      </c>
      <c r="G11" s="2">
        <v>1973300000</v>
      </c>
      <c r="H11" s="2">
        <v>385600000</v>
      </c>
      <c r="I11" s="2">
        <f t="shared" si="0"/>
        <v>4331800000</v>
      </c>
      <c r="J11" s="2">
        <f t="shared" si="1"/>
        <v>9970100000</v>
      </c>
      <c r="K11" s="2">
        <f t="shared" si="2"/>
        <v>5638300000</v>
      </c>
      <c r="L11" s="15">
        <f t="shared" si="3"/>
        <v>0.87084235902452656</v>
      </c>
      <c r="M11" t="s">
        <v>25</v>
      </c>
      <c r="N11" t="s">
        <v>66</v>
      </c>
    </row>
    <row r="12" spans="1:14">
      <c r="A12" t="s">
        <v>118</v>
      </c>
      <c r="B12" t="s">
        <v>17</v>
      </c>
      <c r="C12" s="1">
        <v>42369</v>
      </c>
      <c r="D12" s="2">
        <v>16560000000</v>
      </c>
      <c r="E12" s="2">
        <v>3909000000</v>
      </c>
      <c r="F12" s="2">
        <v>4841000000</v>
      </c>
      <c r="G12" s="2">
        <v>5920000000</v>
      </c>
      <c r="H12" t="s">
        <v>12</v>
      </c>
      <c r="I12" s="2">
        <f t="shared" si="0"/>
        <v>10761000000</v>
      </c>
      <c r="J12" s="2">
        <f t="shared" si="1"/>
        <v>12651000000</v>
      </c>
      <c r="K12" s="2">
        <f t="shared" si="2"/>
        <v>1890000000</v>
      </c>
      <c r="L12" s="15">
        <f t="shared" si="3"/>
        <v>0.76394927536231882</v>
      </c>
      <c r="M12" t="s">
        <v>25</v>
      </c>
      <c r="N12" t="s">
        <v>28</v>
      </c>
    </row>
    <row r="13" spans="1:14">
      <c r="A13" t="s">
        <v>119</v>
      </c>
      <c r="B13" t="s">
        <v>17</v>
      </c>
      <c r="C13" s="1">
        <v>42369</v>
      </c>
      <c r="D13" s="2">
        <v>7477000000</v>
      </c>
      <c r="E13" s="2">
        <v>2173000000</v>
      </c>
      <c r="F13" s="2">
        <v>2996000000</v>
      </c>
      <c r="G13" s="2">
        <v>876000000</v>
      </c>
      <c r="H13" s="2">
        <v>495000000</v>
      </c>
      <c r="I13" s="2">
        <f t="shared" si="0"/>
        <v>4367000000</v>
      </c>
      <c r="J13" s="2">
        <f t="shared" si="1"/>
        <v>5304000000</v>
      </c>
      <c r="K13" s="2">
        <f t="shared" si="2"/>
        <v>937000000</v>
      </c>
      <c r="L13" s="15">
        <f t="shared" si="3"/>
        <v>0.709375417948375</v>
      </c>
      <c r="M13" t="s">
        <v>25</v>
      </c>
      <c r="N13" t="s">
        <v>30</v>
      </c>
    </row>
    <row r="14" spans="1:14">
      <c r="A14" t="s">
        <v>125</v>
      </c>
      <c r="B14" t="s">
        <v>17</v>
      </c>
      <c r="C14" s="1">
        <v>42551</v>
      </c>
      <c r="D14" s="2">
        <v>121546000000</v>
      </c>
      <c r="E14" s="2">
        <v>115003000000</v>
      </c>
      <c r="F14" s="2">
        <v>3648000000</v>
      </c>
      <c r="G14" t="s">
        <v>12</v>
      </c>
      <c r="H14" s="2">
        <v>459000000</v>
      </c>
      <c r="I14" s="2">
        <f t="shared" si="0"/>
        <v>4107000000</v>
      </c>
      <c r="J14" s="2">
        <f t="shared" si="1"/>
        <v>6543000000</v>
      </c>
      <c r="K14" s="2">
        <f t="shared" si="2"/>
        <v>2436000000</v>
      </c>
      <c r="L14" s="15">
        <f t="shared" si="3"/>
        <v>5.3831471212545043E-2</v>
      </c>
      <c r="M14" t="s">
        <v>25</v>
      </c>
      <c r="N14" t="s">
        <v>28</v>
      </c>
    </row>
    <row r="15" spans="1:14">
      <c r="A15" t="s">
        <v>134</v>
      </c>
      <c r="B15" t="s">
        <v>17</v>
      </c>
      <c r="C15" s="1">
        <v>42735</v>
      </c>
      <c r="D15" s="2">
        <v>11229200000</v>
      </c>
      <c r="E15" s="2">
        <v>438000000</v>
      </c>
      <c r="F15" s="2">
        <v>2657700000</v>
      </c>
      <c r="G15" s="2">
        <v>4470100000</v>
      </c>
      <c r="H15" s="2">
        <v>459000000</v>
      </c>
      <c r="I15" s="2">
        <f t="shared" si="0"/>
        <v>7586800000</v>
      </c>
      <c r="J15" s="2">
        <f t="shared" si="1"/>
        <v>10791200000</v>
      </c>
      <c r="K15" s="2">
        <f t="shared" si="2"/>
        <v>3204400000</v>
      </c>
      <c r="L15" s="15">
        <f t="shared" si="3"/>
        <v>0.96099454992341393</v>
      </c>
      <c r="M15" t="s">
        <v>25</v>
      </c>
      <c r="N15" t="s">
        <v>66</v>
      </c>
    </row>
    <row r="16" spans="1:14">
      <c r="A16" t="s">
        <v>135</v>
      </c>
      <c r="B16" t="s">
        <v>17</v>
      </c>
      <c r="C16" s="1">
        <v>42735</v>
      </c>
      <c r="D16" s="2">
        <v>4796473000</v>
      </c>
      <c r="E16" s="2">
        <v>779116000</v>
      </c>
      <c r="F16" s="2">
        <v>2464380000</v>
      </c>
      <c r="G16" s="2">
        <v>551418000</v>
      </c>
      <c r="H16" s="2">
        <v>90546000</v>
      </c>
      <c r="I16" s="2">
        <f t="shared" si="0"/>
        <v>3106344000</v>
      </c>
      <c r="J16" s="2">
        <f t="shared" si="1"/>
        <v>4017357000</v>
      </c>
      <c r="K16" s="2">
        <f t="shared" si="2"/>
        <v>911013000</v>
      </c>
      <c r="L16" s="15">
        <f t="shared" si="3"/>
        <v>0.8375648106431538</v>
      </c>
      <c r="M16" t="s">
        <v>25</v>
      </c>
      <c r="N16" t="s">
        <v>136</v>
      </c>
    </row>
    <row r="17" spans="1:14">
      <c r="A17" t="s">
        <v>149</v>
      </c>
      <c r="B17" t="s">
        <v>17</v>
      </c>
      <c r="C17" s="1">
        <v>42369</v>
      </c>
      <c r="D17" s="2">
        <v>37876000000</v>
      </c>
      <c r="E17" s="2">
        <v>23290000000</v>
      </c>
      <c r="F17" t="s">
        <v>12</v>
      </c>
      <c r="G17" t="s">
        <v>12</v>
      </c>
      <c r="H17" s="2">
        <v>11259000000</v>
      </c>
      <c r="I17" s="2">
        <f t="shared" si="0"/>
        <v>11259000000</v>
      </c>
      <c r="J17" s="2">
        <f t="shared" si="1"/>
        <v>14586000000</v>
      </c>
      <c r="K17" s="2">
        <f t="shared" si="2"/>
        <v>3327000000</v>
      </c>
      <c r="L17" s="15">
        <f t="shared" si="3"/>
        <v>0.38509874326750448</v>
      </c>
      <c r="M17" t="s">
        <v>25</v>
      </c>
      <c r="N17" t="s">
        <v>81</v>
      </c>
    </row>
    <row r="18" spans="1:14">
      <c r="A18" t="s">
        <v>159</v>
      </c>
      <c r="B18" t="s">
        <v>17</v>
      </c>
      <c r="C18" s="1">
        <v>42369</v>
      </c>
      <c r="D18" s="2">
        <v>22760000000</v>
      </c>
      <c r="E18" s="2">
        <v>17242000000</v>
      </c>
      <c r="F18" s="2">
        <v>2977000000</v>
      </c>
      <c r="G18" t="s">
        <v>12</v>
      </c>
      <c r="H18" s="2">
        <v>1836000000</v>
      </c>
      <c r="I18" s="2">
        <f t="shared" si="0"/>
        <v>4813000000</v>
      </c>
      <c r="J18" s="2">
        <f t="shared" si="1"/>
        <v>5518000000</v>
      </c>
      <c r="K18" s="2">
        <f t="shared" si="2"/>
        <v>705000000</v>
      </c>
      <c r="L18" s="15">
        <f t="shared" si="3"/>
        <v>0.24244288224956062</v>
      </c>
      <c r="M18" t="s">
        <v>25</v>
      </c>
      <c r="N18" t="s">
        <v>81</v>
      </c>
    </row>
    <row r="19" spans="1:14">
      <c r="A19" t="s">
        <v>165</v>
      </c>
      <c r="B19" t="s">
        <v>17</v>
      </c>
      <c r="C19" s="1">
        <v>42674</v>
      </c>
      <c r="D19" s="2">
        <v>1966814000</v>
      </c>
      <c r="E19" s="2">
        <v>793735000</v>
      </c>
      <c r="F19" s="2">
        <v>722798000</v>
      </c>
      <c r="G19" s="2">
        <v>65411000</v>
      </c>
      <c r="H19" s="2">
        <v>60790000</v>
      </c>
      <c r="I19" s="2">
        <f t="shared" si="0"/>
        <v>848999000</v>
      </c>
      <c r="J19" s="2">
        <f t="shared" si="1"/>
        <v>1173079000</v>
      </c>
      <c r="K19" s="2">
        <f t="shared" si="2"/>
        <v>324080000</v>
      </c>
      <c r="L19" s="15">
        <f t="shared" si="3"/>
        <v>0.59643616529066801</v>
      </c>
      <c r="M19" t="s">
        <v>25</v>
      </c>
      <c r="N19" t="s">
        <v>166</v>
      </c>
    </row>
    <row r="20" spans="1:14">
      <c r="A20" t="s">
        <v>198</v>
      </c>
      <c r="B20" t="s">
        <v>17</v>
      </c>
      <c r="C20" s="1">
        <v>42369</v>
      </c>
      <c r="D20" s="2">
        <v>7493000000</v>
      </c>
      <c r="E20" s="2">
        <v>4657000000</v>
      </c>
      <c r="F20" s="2">
        <v>1356000000</v>
      </c>
      <c r="G20" t="s">
        <v>12</v>
      </c>
      <c r="H20" s="2">
        <v>81000000</v>
      </c>
      <c r="I20" s="2">
        <f t="shared" si="0"/>
        <v>1437000000</v>
      </c>
      <c r="J20" s="2">
        <f t="shared" si="1"/>
        <v>2836000000</v>
      </c>
      <c r="K20" s="2">
        <f t="shared" si="2"/>
        <v>1399000000</v>
      </c>
      <c r="L20" s="15">
        <f t="shared" si="3"/>
        <v>0.37848658748164954</v>
      </c>
      <c r="M20" t="s">
        <v>25</v>
      </c>
      <c r="N20" t="s">
        <v>199</v>
      </c>
    </row>
    <row r="21" spans="1:14">
      <c r="A21" t="s">
        <v>217</v>
      </c>
      <c r="B21" t="s">
        <v>17</v>
      </c>
      <c r="C21" s="1">
        <v>42369</v>
      </c>
      <c r="D21" s="2">
        <v>13781837000</v>
      </c>
      <c r="E21" s="2">
        <v>9824834000</v>
      </c>
      <c r="F21" s="2">
        <v>1947135000</v>
      </c>
      <c r="G21" t="s">
        <v>12</v>
      </c>
      <c r="H21" s="2">
        <v>638024000</v>
      </c>
      <c r="I21" s="2">
        <f t="shared" si="0"/>
        <v>2585159000</v>
      </c>
      <c r="J21" s="2">
        <f t="shared" si="1"/>
        <v>3957003000</v>
      </c>
      <c r="K21" s="2">
        <f t="shared" si="2"/>
        <v>1371844000</v>
      </c>
      <c r="L21" s="15">
        <f t="shared" si="3"/>
        <v>0.28711723988609067</v>
      </c>
      <c r="M21" t="s">
        <v>25</v>
      </c>
      <c r="N21" t="s">
        <v>199</v>
      </c>
    </row>
    <row r="22" spans="1:14">
      <c r="A22" t="s">
        <v>239</v>
      </c>
      <c r="B22" t="s">
        <v>17</v>
      </c>
      <c r="C22" s="1">
        <v>42369</v>
      </c>
      <c r="D22" s="2">
        <v>2493700000</v>
      </c>
      <c r="E22" s="2">
        <v>617200000</v>
      </c>
      <c r="F22" s="2">
        <v>850700000</v>
      </c>
      <c r="G22" s="2">
        <v>383100000</v>
      </c>
      <c r="H22" t="s">
        <v>12</v>
      </c>
      <c r="I22" s="2">
        <f t="shared" si="0"/>
        <v>1233800000</v>
      </c>
      <c r="J22" s="2">
        <f t="shared" si="1"/>
        <v>1876500000</v>
      </c>
      <c r="K22" s="2">
        <f t="shared" si="2"/>
        <v>642700000</v>
      </c>
      <c r="L22" s="15">
        <f t="shared" si="3"/>
        <v>0.75249629065244417</v>
      </c>
      <c r="M22" t="s">
        <v>25</v>
      </c>
      <c r="N22" t="s">
        <v>30</v>
      </c>
    </row>
    <row r="23" spans="1:14">
      <c r="A23" t="s">
        <v>270</v>
      </c>
      <c r="B23" t="s">
        <v>17</v>
      </c>
      <c r="C23" s="1">
        <v>42369</v>
      </c>
      <c r="D23" s="2">
        <v>32639000000</v>
      </c>
      <c r="E23" s="2">
        <v>4006000000</v>
      </c>
      <c r="F23" s="2">
        <v>3426000000</v>
      </c>
      <c r="G23" s="2">
        <v>3014000000</v>
      </c>
      <c r="H23" t="s">
        <v>12</v>
      </c>
      <c r="I23" s="2">
        <f t="shared" si="0"/>
        <v>6440000000</v>
      </c>
      <c r="J23" s="2">
        <f t="shared" si="1"/>
        <v>28633000000</v>
      </c>
      <c r="K23" s="2">
        <f t="shared" si="2"/>
        <v>22193000000</v>
      </c>
      <c r="L23" s="15">
        <f t="shared" si="3"/>
        <v>0.87726339655013941</v>
      </c>
      <c r="M23" t="s">
        <v>25</v>
      </c>
      <c r="N23" t="s">
        <v>66</v>
      </c>
    </row>
    <row r="24" spans="1:14">
      <c r="A24" t="s">
        <v>290</v>
      </c>
      <c r="B24" t="s">
        <v>17</v>
      </c>
      <c r="C24" s="1">
        <v>42369</v>
      </c>
      <c r="D24" s="2">
        <v>39678000000</v>
      </c>
      <c r="E24" s="2">
        <v>6638000000</v>
      </c>
      <c r="F24" s="2">
        <v>25171000000</v>
      </c>
      <c r="G24" t="s">
        <v>12</v>
      </c>
      <c r="H24" s="2">
        <v>1904000000</v>
      </c>
      <c r="I24" s="2">
        <f t="shared" si="0"/>
        <v>27075000000</v>
      </c>
      <c r="J24" s="2">
        <f t="shared" si="1"/>
        <v>33040000000</v>
      </c>
      <c r="K24" s="2">
        <f t="shared" si="2"/>
        <v>5965000000</v>
      </c>
      <c r="L24" s="15">
        <f t="shared" si="3"/>
        <v>0.83270326125308736</v>
      </c>
      <c r="M24" t="s">
        <v>25</v>
      </c>
      <c r="N24" t="s">
        <v>199</v>
      </c>
    </row>
    <row r="25" spans="1:14">
      <c r="A25" t="s">
        <v>299</v>
      </c>
      <c r="B25" t="s">
        <v>17</v>
      </c>
      <c r="C25" s="1">
        <v>42637</v>
      </c>
      <c r="D25" s="2">
        <v>2832700000</v>
      </c>
      <c r="E25" s="2">
        <v>1269400000</v>
      </c>
      <c r="F25" s="2">
        <v>682400000</v>
      </c>
      <c r="G25" s="2">
        <v>232100000</v>
      </c>
      <c r="H25" s="2">
        <v>89700000</v>
      </c>
      <c r="I25" s="2">
        <f t="shared" si="0"/>
        <v>1004200000</v>
      </c>
      <c r="J25" s="2">
        <f t="shared" si="1"/>
        <v>1563300000</v>
      </c>
      <c r="K25" s="2">
        <f t="shared" si="2"/>
        <v>559100000</v>
      </c>
      <c r="L25" s="15">
        <f t="shared" si="3"/>
        <v>0.55187630176157021</v>
      </c>
      <c r="M25" t="s">
        <v>25</v>
      </c>
      <c r="N25" t="s">
        <v>30</v>
      </c>
    </row>
    <row r="26" spans="1:14">
      <c r="A26" t="s">
        <v>310</v>
      </c>
      <c r="B26" t="s">
        <v>17</v>
      </c>
      <c r="C26" s="1">
        <v>42364</v>
      </c>
      <c r="D26" s="2">
        <v>10629719000</v>
      </c>
      <c r="E26" s="2">
        <v>7617460000</v>
      </c>
      <c r="F26" s="2">
        <v>2243356000</v>
      </c>
      <c r="G26" t="s">
        <v>12</v>
      </c>
      <c r="H26" t="s">
        <v>12</v>
      </c>
      <c r="I26" s="2">
        <f t="shared" si="0"/>
        <v>2243356000</v>
      </c>
      <c r="J26" s="2">
        <f t="shared" si="1"/>
        <v>3012259000</v>
      </c>
      <c r="K26" s="2">
        <f t="shared" si="2"/>
        <v>768903000</v>
      </c>
      <c r="L26" s="15">
        <f t="shared" si="3"/>
        <v>0.28338086829952891</v>
      </c>
      <c r="M26" t="s">
        <v>25</v>
      </c>
      <c r="N26" t="s">
        <v>28</v>
      </c>
    </row>
    <row r="27" spans="1:14">
      <c r="A27" t="s">
        <v>313</v>
      </c>
      <c r="B27" t="s">
        <v>17</v>
      </c>
      <c r="C27" s="1">
        <v>42735</v>
      </c>
      <c r="D27" s="2">
        <v>54379000000</v>
      </c>
      <c r="E27" s="2">
        <v>45007000000</v>
      </c>
      <c r="F27" t="s">
        <v>12</v>
      </c>
      <c r="G27" t="s">
        <v>12</v>
      </c>
      <c r="H27" s="2">
        <v>7631000000</v>
      </c>
      <c r="I27" s="2">
        <f t="shared" si="0"/>
        <v>7631000000</v>
      </c>
      <c r="J27" s="2">
        <f t="shared" si="1"/>
        <v>9372000000</v>
      </c>
      <c r="K27" s="2">
        <f t="shared" si="2"/>
        <v>1741000000</v>
      </c>
      <c r="L27" s="15">
        <f t="shared" si="3"/>
        <v>0.17234594236745804</v>
      </c>
      <c r="M27" t="s">
        <v>25</v>
      </c>
      <c r="N27" t="s">
        <v>81</v>
      </c>
    </row>
    <row r="28" spans="1:14">
      <c r="A28" t="s">
        <v>315</v>
      </c>
      <c r="B28" t="s">
        <v>17</v>
      </c>
      <c r="C28" s="1">
        <v>42369</v>
      </c>
      <c r="D28" s="2">
        <v>1601892000</v>
      </c>
      <c r="E28" s="2">
        <v>711622000</v>
      </c>
      <c r="F28" s="2">
        <v>482465000</v>
      </c>
      <c r="G28" s="2">
        <v>99681000</v>
      </c>
      <c r="H28" t="s">
        <v>12</v>
      </c>
      <c r="I28" s="2">
        <f t="shared" si="0"/>
        <v>582146000</v>
      </c>
      <c r="J28" s="2">
        <f t="shared" si="1"/>
        <v>890270000</v>
      </c>
      <c r="K28" s="2">
        <f t="shared" si="2"/>
        <v>308124000</v>
      </c>
      <c r="L28" s="15">
        <f t="shared" si="3"/>
        <v>0.55576156195299053</v>
      </c>
      <c r="M28" t="s">
        <v>25</v>
      </c>
      <c r="N28" t="s">
        <v>30</v>
      </c>
    </row>
    <row r="29" spans="1:14">
      <c r="A29" t="s">
        <v>317</v>
      </c>
      <c r="B29" t="s">
        <v>17</v>
      </c>
      <c r="C29" s="1">
        <v>42736</v>
      </c>
      <c r="D29" s="2">
        <v>2398373000</v>
      </c>
      <c r="E29" s="2">
        <v>731925000</v>
      </c>
      <c r="F29" s="2">
        <v>584491000</v>
      </c>
      <c r="G29" s="2">
        <v>504415000</v>
      </c>
      <c r="H29" t="s">
        <v>12</v>
      </c>
      <c r="I29" s="2">
        <f t="shared" si="0"/>
        <v>1088906000</v>
      </c>
      <c r="J29" s="2">
        <f t="shared" si="1"/>
        <v>1666448000</v>
      </c>
      <c r="K29" s="2">
        <f t="shared" si="2"/>
        <v>577542000</v>
      </c>
      <c r="L29" s="15">
        <f t="shared" si="3"/>
        <v>0.6948243663516892</v>
      </c>
      <c r="M29" t="s">
        <v>25</v>
      </c>
      <c r="N29" t="s">
        <v>318</v>
      </c>
    </row>
    <row r="30" spans="1:14">
      <c r="A30" t="s">
        <v>325</v>
      </c>
      <c r="B30" t="s">
        <v>17</v>
      </c>
      <c r="C30" s="1">
        <v>42735</v>
      </c>
      <c r="D30" s="2">
        <v>2704400000</v>
      </c>
      <c r="E30" s="2">
        <v>814300000</v>
      </c>
      <c r="F30" s="2">
        <v>705300000</v>
      </c>
      <c r="G30" s="2">
        <v>239600000</v>
      </c>
      <c r="H30" t="s">
        <v>12</v>
      </c>
      <c r="I30" s="2">
        <f t="shared" si="0"/>
        <v>944900000</v>
      </c>
      <c r="J30" s="2">
        <f t="shared" si="1"/>
        <v>1890100000</v>
      </c>
      <c r="K30" s="2">
        <f t="shared" si="2"/>
        <v>945200000</v>
      </c>
      <c r="L30" s="15">
        <f t="shared" si="3"/>
        <v>0.69889809199822517</v>
      </c>
      <c r="M30" t="s">
        <v>25</v>
      </c>
      <c r="N30" t="s">
        <v>30</v>
      </c>
    </row>
    <row r="31" spans="1:14">
      <c r="A31" t="s">
        <v>352</v>
      </c>
      <c r="B31" t="s">
        <v>17</v>
      </c>
      <c r="C31" s="1">
        <v>42369</v>
      </c>
      <c r="D31" s="2">
        <v>8680100000</v>
      </c>
      <c r="E31" s="2">
        <v>5776800000</v>
      </c>
      <c r="F31" s="2">
        <v>1622000000</v>
      </c>
      <c r="G31" t="s">
        <v>12</v>
      </c>
      <c r="H31" s="2">
        <v>164500000</v>
      </c>
      <c r="I31" s="2">
        <f t="shared" si="0"/>
        <v>1786500000</v>
      </c>
      <c r="J31" s="2">
        <f t="shared" si="1"/>
        <v>2903300000</v>
      </c>
      <c r="K31" s="2">
        <f t="shared" si="2"/>
        <v>1116800000</v>
      </c>
      <c r="L31" s="15">
        <f t="shared" si="3"/>
        <v>0.33447771339039872</v>
      </c>
      <c r="M31" t="s">
        <v>25</v>
      </c>
      <c r="N31" t="s">
        <v>199</v>
      </c>
    </row>
    <row r="32" spans="1:14">
      <c r="A32" t="s">
        <v>357</v>
      </c>
      <c r="B32" t="s">
        <v>17</v>
      </c>
      <c r="C32" s="1">
        <v>42369</v>
      </c>
      <c r="D32" s="2">
        <v>19958700000</v>
      </c>
      <c r="E32" s="2">
        <v>5037200000</v>
      </c>
      <c r="F32" s="2">
        <v>6432400000</v>
      </c>
      <c r="G32" s="2">
        <v>4796400000</v>
      </c>
      <c r="H32" t="s">
        <v>12</v>
      </c>
      <c r="I32" s="2">
        <f t="shared" si="0"/>
        <v>11228800000</v>
      </c>
      <c r="J32" s="2">
        <f t="shared" si="1"/>
        <v>14921500000</v>
      </c>
      <c r="K32" s="2">
        <f t="shared" si="2"/>
        <v>3692700000</v>
      </c>
      <c r="L32" s="15">
        <f t="shared" si="3"/>
        <v>0.74761883288991771</v>
      </c>
      <c r="M32" t="s">
        <v>25</v>
      </c>
      <c r="N32" t="s">
        <v>26</v>
      </c>
    </row>
    <row r="33" spans="1:14">
      <c r="A33" t="s">
        <v>377</v>
      </c>
      <c r="B33" t="s">
        <v>17</v>
      </c>
      <c r="C33" s="1">
        <v>42460</v>
      </c>
      <c r="D33" s="2">
        <v>190884000000</v>
      </c>
      <c r="E33" s="2">
        <v>179468000000</v>
      </c>
      <c r="F33" s="2">
        <v>7276000000</v>
      </c>
      <c r="G33" s="2">
        <v>392000000</v>
      </c>
      <c r="H33" t="s">
        <v>12</v>
      </c>
      <c r="I33" s="2">
        <f t="shared" si="0"/>
        <v>7668000000</v>
      </c>
      <c r="J33" s="2">
        <f t="shared" si="1"/>
        <v>11416000000</v>
      </c>
      <c r="K33" s="2">
        <f t="shared" si="2"/>
        <v>3748000000</v>
      </c>
      <c r="L33" s="15">
        <f t="shared" si="3"/>
        <v>5.9805955449382872E-2</v>
      </c>
      <c r="M33" t="s">
        <v>25</v>
      </c>
      <c r="N33" t="s">
        <v>28</v>
      </c>
    </row>
    <row r="34" spans="1:14">
      <c r="A34" t="s">
        <v>397</v>
      </c>
      <c r="B34" t="s">
        <v>17</v>
      </c>
      <c r="C34" s="1">
        <v>42369</v>
      </c>
      <c r="D34" s="2">
        <v>39498000000</v>
      </c>
      <c r="E34" s="2">
        <v>14934000000</v>
      </c>
      <c r="F34" s="2">
        <v>10313000000</v>
      </c>
      <c r="G34" s="2">
        <v>6704000000</v>
      </c>
      <c r="H34" t="s">
        <v>12</v>
      </c>
      <c r="I34" s="2">
        <f t="shared" si="0"/>
        <v>17017000000</v>
      </c>
      <c r="J34" s="2">
        <f t="shared" si="1"/>
        <v>24564000000</v>
      </c>
      <c r="K34" s="2">
        <f t="shared" si="2"/>
        <v>7547000000</v>
      </c>
      <c r="L34" s="15">
        <f t="shared" si="3"/>
        <v>0.62190490657754827</v>
      </c>
      <c r="M34" t="s">
        <v>25</v>
      </c>
      <c r="N34" t="s">
        <v>26</v>
      </c>
    </row>
    <row r="35" spans="1:14">
      <c r="A35" t="s">
        <v>402</v>
      </c>
      <c r="B35" t="s">
        <v>17</v>
      </c>
      <c r="C35" s="1">
        <v>42735</v>
      </c>
      <c r="D35" s="2">
        <v>2508257000</v>
      </c>
      <c r="E35" s="2">
        <v>1072670000</v>
      </c>
      <c r="F35" s="2">
        <v>732622000</v>
      </c>
      <c r="G35" s="2">
        <v>119968000</v>
      </c>
      <c r="H35" s="2">
        <v>36052000</v>
      </c>
      <c r="I35" s="2">
        <f t="shared" si="0"/>
        <v>888642000</v>
      </c>
      <c r="J35" s="2">
        <f t="shared" si="1"/>
        <v>1435587000</v>
      </c>
      <c r="K35" s="2">
        <f t="shared" si="2"/>
        <v>546945000</v>
      </c>
      <c r="L35" s="15">
        <f t="shared" si="3"/>
        <v>0.57234446071514999</v>
      </c>
      <c r="M35" t="s">
        <v>25</v>
      </c>
      <c r="N35" t="s">
        <v>318</v>
      </c>
    </row>
    <row r="36" spans="1:14">
      <c r="A36" t="s">
        <v>435</v>
      </c>
      <c r="B36" t="s">
        <v>17</v>
      </c>
      <c r="C36" s="1">
        <v>42490</v>
      </c>
      <c r="D36" s="2">
        <v>5386703000</v>
      </c>
      <c r="E36" s="2">
        <v>4063955000</v>
      </c>
      <c r="F36" t="s">
        <v>12</v>
      </c>
      <c r="G36" t="s">
        <v>12</v>
      </c>
      <c r="H36" t="s">
        <v>12</v>
      </c>
      <c r="I36" s="2">
        <f t="shared" si="0"/>
        <v>0</v>
      </c>
      <c r="J36" s="2">
        <f t="shared" si="1"/>
        <v>1322748000</v>
      </c>
      <c r="K36" s="2">
        <f t="shared" si="2"/>
        <v>1322748000</v>
      </c>
      <c r="L36" s="15">
        <f t="shared" si="3"/>
        <v>0.24555799716449933</v>
      </c>
      <c r="M36" t="s">
        <v>25</v>
      </c>
      <c r="N36" t="s">
        <v>166</v>
      </c>
    </row>
    <row r="37" spans="1:14">
      <c r="A37" t="s">
        <v>438</v>
      </c>
      <c r="B37" t="s">
        <v>17</v>
      </c>
      <c r="C37" s="1">
        <v>42369</v>
      </c>
      <c r="D37" s="2">
        <v>48851000000</v>
      </c>
      <c r="E37" s="2">
        <v>9648000000</v>
      </c>
      <c r="F37" s="2">
        <v>14809000000</v>
      </c>
      <c r="G37" s="2">
        <v>7690000000</v>
      </c>
      <c r="H37" s="2">
        <v>3728000000</v>
      </c>
      <c r="I37" s="2">
        <f t="shared" si="0"/>
        <v>26227000000</v>
      </c>
      <c r="J37" s="2">
        <f t="shared" si="1"/>
        <v>39203000000</v>
      </c>
      <c r="K37" s="2">
        <f t="shared" si="2"/>
        <v>12976000000</v>
      </c>
      <c r="L37" s="15">
        <f t="shared" si="3"/>
        <v>0.80250148410472666</v>
      </c>
      <c r="M37" t="s">
        <v>25</v>
      </c>
      <c r="N37" t="s">
        <v>26</v>
      </c>
    </row>
    <row r="38" spans="1:14">
      <c r="A38" t="s">
        <v>444</v>
      </c>
      <c r="B38" t="s">
        <v>17</v>
      </c>
      <c r="C38" s="1">
        <v>42372</v>
      </c>
      <c r="D38" s="2">
        <v>2262359000</v>
      </c>
      <c r="E38" s="2">
        <v>1237859000</v>
      </c>
      <c r="F38" s="2">
        <v>598848000</v>
      </c>
      <c r="G38" s="2">
        <v>125928000</v>
      </c>
      <c r="H38" t="s">
        <v>12</v>
      </c>
      <c r="I38" s="2">
        <f t="shared" si="0"/>
        <v>724776000</v>
      </c>
      <c r="J38" s="2">
        <f t="shared" si="1"/>
        <v>1024500000</v>
      </c>
      <c r="K38" s="2">
        <f t="shared" si="2"/>
        <v>299724000</v>
      </c>
      <c r="L38" s="15">
        <f t="shared" si="3"/>
        <v>0.45284590111472139</v>
      </c>
      <c r="M38" t="s">
        <v>25</v>
      </c>
      <c r="N38" t="s">
        <v>30</v>
      </c>
    </row>
    <row r="39" spans="1:14">
      <c r="A39" t="s">
        <v>460</v>
      </c>
      <c r="B39" t="s">
        <v>17</v>
      </c>
      <c r="C39" s="1">
        <v>42735</v>
      </c>
      <c r="D39" s="2">
        <v>4860427000</v>
      </c>
      <c r="E39" s="2">
        <v>299694000</v>
      </c>
      <c r="F39" s="2">
        <v>1177697000</v>
      </c>
      <c r="G39" s="2">
        <v>2052295000</v>
      </c>
      <c r="H39" t="s">
        <v>12</v>
      </c>
      <c r="I39" s="2">
        <f t="shared" si="0"/>
        <v>3229992000</v>
      </c>
      <c r="J39" s="2">
        <f t="shared" si="1"/>
        <v>4560733000</v>
      </c>
      <c r="K39" s="2">
        <f t="shared" si="2"/>
        <v>1330741000</v>
      </c>
      <c r="L39" s="15">
        <f t="shared" si="3"/>
        <v>0.93833998535519614</v>
      </c>
      <c r="M39" t="s">
        <v>25</v>
      </c>
      <c r="N39" t="s">
        <v>66</v>
      </c>
    </row>
    <row r="40" spans="1:14">
      <c r="A40" t="s">
        <v>496</v>
      </c>
      <c r="B40" t="s">
        <v>17</v>
      </c>
      <c r="C40" s="1">
        <v>42735</v>
      </c>
      <c r="D40" s="2">
        <v>11325000000</v>
      </c>
      <c r="E40" s="2">
        <v>3830000000</v>
      </c>
      <c r="F40" s="2">
        <v>4295000000</v>
      </c>
      <c r="G40" s="2">
        <v>715000000</v>
      </c>
      <c r="H40" s="2">
        <v>319000000</v>
      </c>
      <c r="I40" s="2">
        <f t="shared" si="0"/>
        <v>5329000000</v>
      </c>
      <c r="J40" s="2">
        <f t="shared" si="1"/>
        <v>7495000000</v>
      </c>
      <c r="K40" s="2">
        <f t="shared" si="2"/>
        <v>2166000000</v>
      </c>
      <c r="L40" s="15">
        <f t="shared" si="3"/>
        <v>0.66181015452538627</v>
      </c>
      <c r="M40" t="s">
        <v>25</v>
      </c>
      <c r="N40" t="s">
        <v>30</v>
      </c>
    </row>
    <row r="41" spans="1:14">
      <c r="A41" t="s">
        <v>513</v>
      </c>
      <c r="B41" t="s">
        <v>17</v>
      </c>
      <c r="C41" s="1">
        <v>42369</v>
      </c>
      <c r="D41" s="2">
        <v>16965400000</v>
      </c>
      <c r="E41" s="2">
        <v>9209500000</v>
      </c>
      <c r="F41" s="2">
        <v>4612100000</v>
      </c>
      <c r="G41" s="2">
        <v>692300000</v>
      </c>
      <c r="H41" t="s">
        <v>12</v>
      </c>
      <c r="I41" s="2">
        <f t="shared" si="0"/>
        <v>5304400000</v>
      </c>
      <c r="J41" s="2">
        <f t="shared" si="1"/>
        <v>7755900000</v>
      </c>
      <c r="K41" s="2">
        <f t="shared" si="2"/>
        <v>2451500000</v>
      </c>
      <c r="L41" s="15">
        <f t="shared" si="3"/>
        <v>0.45715986655192331</v>
      </c>
      <c r="M41" t="s">
        <v>25</v>
      </c>
      <c r="N41" t="s">
        <v>30</v>
      </c>
    </row>
    <row r="42" spans="1:14">
      <c r="A42" t="s">
        <v>528</v>
      </c>
      <c r="B42" t="s">
        <v>17</v>
      </c>
      <c r="C42" s="1">
        <v>42735</v>
      </c>
      <c r="D42" s="2">
        <v>184840000000</v>
      </c>
      <c r="E42" s="2">
        <v>117038000000</v>
      </c>
      <c r="F42" t="s">
        <v>12</v>
      </c>
      <c r="G42" t="s">
        <v>12</v>
      </c>
      <c r="H42" s="2">
        <v>54872000000</v>
      </c>
      <c r="I42" s="2">
        <f t="shared" si="0"/>
        <v>54872000000</v>
      </c>
      <c r="J42" s="2">
        <f t="shared" si="1"/>
        <v>67802000000</v>
      </c>
      <c r="K42" s="2">
        <f t="shared" si="2"/>
        <v>12930000000</v>
      </c>
      <c r="L42" s="15">
        <f t="shared" si="3"/>
        <v>0.36681454230686</v>
      </c>
      <c r="M42" t="s">
        <v>25</v>
      </c>
      <c r="N42" t="s">
        <v>81</v>
      </c>
    </row>
    <row r="43" spans="1:14">
      <c r="A43" t="s">
        <v>536</v>
      </c>
      <c r="B43" t="s">
        <v>17</v>
      </c>
      <c r="C43" s="1">
        <v>42643</v>
      </c>
      <c r="D43" s="2">
        <v>3217800000</v>
      </c>
      <c r="E43" s="2">
        <v>1856500000</v>
      </c>
      <c r="F43" s="2">
        <v>557000000</v>
      </c>
      <c r="G43" s="2">
        <v>253500000</v>
      </c>
      <c r="H43" t="s">
        <v>12</v>
      </c>
      <c r="I43" s="2">
        <f t="shared" si="0"/>
        <v>810500000</v>
      </c>
      <c r="J43" s="2">
        <f t="shared" si="1"/>
        <v>1361300000</v>
      </c>
      <c r="K43" s="2">
        <f t="shared" si="2"/>
        <v>550800000</v>
      </c>
      <c r="L43" s="15">
        <f t="shared" si="3"/>
        <v>0.42305301758965752</v>
      </c>
      <c r="M43" t="s">
        <v>25</v>
      </c>
      <c r="N43" t="s">
        <v>30</v>
      </c>
    </row>
    <row r="44" spans="1:14">
      <c r="A44" t="s">
        <v>544</v>
      </c>
      <c r="B44" t="s">
        <v>17</v>
      </c>
      <c r="C44" s="1">
        <v>42369</v>
      </c>
      <c r="D44" s="2">
        <v>1032336000</v>
      </c>
      <c r="E44" s="2">
        <v>124512000</v>
      </c>
      <c r="F44" s="2">
        <v>376575000</v>
      </c>
      <c r="G44" s="2">
        <v>995922000</v>
      </c>
      <c r="H44" t="s">
        <v>12</v>
      </c>
      <c r="I44" s="2">
        <f t="shared" si="0"/>
        <v>1372497000</v>
      </c>
      <c r="J44" s="2">
        <f t="shared" si="1"/>
        <v>907824000</v>
      </c>
      <c r="K44" s="2">
        <f t="shared" si="2"/>
        <v>-464673000</v>
      </c>
      <c r="L44" s="15">
        <f t="shared" si="3"/>
        <v>0.87938810619798202</v>
      </c>
      <c r="M44" t="s">
        <v>25</v>
      </c>
      <c r="N44" t="s">
        <v>66</v>
      </c>
    </row>
    <row r="45" spans="1:14">
      <c r="A45" t="s">
        <v>547</v>
      </c>
      <c r="B45" t="s">
        <v>17</v>
      </c>
      <c r="C45" s="1">
        <v>42369</v>
      </c>
      <c r="D45" s="2">
        <v>2042332000</v>
      </c>
      <c r="E45" s="2">
        <v>842672000</v>
      </c>
      <c r="F45" s="2">
        <v>495747000</v>
      </c>
      <c r="G45" s="2">
        <v>118545000</v>
      </c>
      <c r="H45" s="2">
        <v>10123000</v>
      </c>
      <c r="I45" s="2">
        <f t="shared" si="0"/>
        <v>624415000</v>
      </c>
      <c r="J45" s="2">
        <f t="shared" si="1"/>
        <v>1199660000</v>
      </c>
      <c r="K45" s="2">
        <f t="shared" si="2"/>
        <v>575245000</v>
      </c>
      <c r="L45" s="15">
        <f t="shared" si="3"/>
        <v>0.58739715188323938</v>
      </c>
      <c r="M45" t="s">
        <v>25</v>
      </c>
      <c r="N45" t="s">
        <v>28</v>
      </c>
    </row>
    <row r="46" spans="1:14">
      <c r="A46" t="s">
        <v>568</v>
      </c>
      <c r="B46" t="s">
        <v>17</v>
      </c>
      <c r="C46" s="1">
        <v>42369</v>
      </c>
      <c r="D46" s="2">
        <v>2674300000</v>
      </c>
      <c r="E46" s="2">
        <v>1157100000</v>
      </c>
      <c r="F46" s="2">
        <v>1077300000</v>
      </c>
      <c r="G46" t="s">
        <v>12</v>
      </c>
      <c r="H46" t="s">
        <v>12</v>
      </c>
      <c r="I46" s="2">
        <f t="shared" si="0"/>
        <v>1077300000</v>
      </c>
      <c r="J46" s="2">
        <f t="shared" si="1"/>
        <v>1517200000</v>
      </c>
      <c r="K46" s="2">
        <f t="shared" si="2"/>
        <v>439900000</v>
      </c>
      <c r="L46" s="15">
        <f t="shared" si="3"/>
        <v>0.56732602924129683</v>
      </c>
      <c r="M46" t="s">
        <v>25</v>
      </c>
      <c r="N46" t="s">
        <v>166</v>
      </c>
    </row>
    <row r="47" spans="1:14">
      <c r="A47" t="s">
        <v>573</v>
      </c>
      <c r="B47" t="s">
        <v>17</v>
      </c>
      <c r="C47" s="1">
        <v>42369</v>
      </c>
      <c r="D47" s="2">
        <v>5997800000</v>
      </c>
      <c r="E47" s="2">
        <v>1800600000</v>
      </c>
      <c r="F47" s="2">
        <v>2291900000</v>
      </c>
      <c r="G47" s="2">
        <v>268800000</v>
      </c>
      <c r="H47" s="2">
        <v>337400000</v>
      </c>
      <c r="I47" s="2">
        <f t="shared" si="0"/>
        <v>2898100000</v>
      </c>
      <c r="J47" s="2">
        <f t="shared" si="1"/>
        <v>4197200000</v>
      </c>
      <c r="K47" s="2">
        <f t="shared" si="2"/>
        <v>1299100000</v>
      </c>
      <c r="L47" s="15">
        <f t="shared" si="3"/>
        <v>0.69978992297175635</v>
      </c>
      <c r="M47" t="s">
        <v>25</v>
      </c>
      <c r="N47" t="s">
        <v>30</v>
      </c>
    </row>
    <row r="48" spans="1:14">
      <c r="A48" t="s">
        <v>575</v>
      </c>
      <c r="B48" t="s">
        <v>17</v>
      </c>
      <c r="C48" s="1">
        <v>42735</v>
      </c>
      <c r="D48" s="2">
        <v>4888000000</v>
      </c>
      <c r="E48" s="2">
        <v>1666000000</v>
      </c>
      <c r="F48" s="2">
        <v>1364000000</v>
      </c>
      <c r="G48" s="2">
        <v>376000000</v>
      </c>
      <c r="H48" s="2">
        <v>85000000</v>
      </c>
      <c r="I48" s="2">
        <f t="shared" si="0"/>
        <v>1825000000</v>
      </c>
      <c r="J48" s="2">
        <f t="shared" si="1"/>
        <v>3222000000</v>
      </c>
      <c r="K48" s="2">
        <f t="shared" si="2"/>
        <v>1397000000</v>
      </c>
      <c r="L48" s="15">
        <f t="shared" si="3"/>
        <v>0.6591653027823241</v>
      </c>
      <c r="M48" t="s">
        <v>25</v>
      </c>
      <c r="N48" t="s">
        <v>26</v>
      </c>
    </row>
    <row r="50" spans="1:12">
      <c r="D50" s="2"/>
      <c r="E50" s="2"/>
      <c r="F50" s="2"/>
      <c r="G50" s="2"/>
      <c r="H50" s="2"/>
      <c r="I50" s="2"/>
      <c r="J50" s="2"/>
      <c r="K50" s="2"/>
      <c r="L50" s="2"/>
    </row>
    <row r="52" spans="1:12">
      <c r="A52" t="s">
        <v>583</v>
      </c>
      <c r="D52" s="2">
        <f>AVERAGE(D2:D48)</f>
        <v>27312225702.127659</v>
      </c>
      <c r="E52" s="2">
        <f t="shared" ref="E52:L52" si="4">AVERAGE(E2:E48)</f>
        <v>17895979446.80851</v>
      </c>
      <c r="F52" s="2">
        <f t="shared" si="4"/>
        <v>3703130488.3720932</v>
      </c>
      <c r="G52" s="2">
        <f t="shared" si="4"/>
        <v>1686078272.7272727</v>
      </c>
      <c r="H52" s="2">
        <f t="shared" si="4"/>
        <v>3458342800</v>
      </c>
      <c r="I52" s="2">
        <f t="shared" si="4"/>
        <v>6411356680.8510637</v>
      </c>
      <c r="J52" s="2">
        <f t="shared" si="4"/>
        <v>9416246255.319149</v>
      </c>
      <c r="K52" s="2">
        <f t="shared" si="4"/>
        <v>3004889574.4680853</v>
      </c>
      <c r="L52" s="15">
        <f t="shared" si="4"/>
        <v>0.56332557333953903</v>
      </c>
    </row>
    <row r="54" spans="1:12">
      <c r="A54" t="s">
        <v>579</v>
      </c>
      <c r="D54" s="2">
        <f>MEDIAN(D2:D48)</f>
        <v>10629719000</v>
      </c>
      <c r="E54" s="2">
        <f t="shared" ref="E54:L54" si="5">MEDIAN(E2:E48)</f>
        <v>4006000000</v>
      </c>
      <c r="F54" s="2">
        <f t="shared" si="5"/>
        <v>2291900000</v>
      </c>
      <c r="G54" s="2">
        <f t="shared" si="5"/>
        <v>692300000</v>
      </c>
      <c r="H54" s="2">
        <f t="shared" si="5"/>
        <v>364735000</v>
      </c>
      <c r="I54" s="2">
        <f t="shared" si="5"/>
        <v>3229992000</v>
      </c>
      <c r="J54" s="2">
        <f t="shared" si="5"/>
        <v>4272606000</v>
      </c>
      <c r="K54" s="2">
        <f t="shared" si="5"/>
        <v>1371844000</v>
      </c>
      <c r="L54" s="15">
        <f t="shared" si="5"/>
        <v>0.58739715188323938</v>
      </c>
    </row>
    <row r="56" spans="1:12">
      <c r="A56" t="s">
        <v>586</v>
      </c>
      <c r="D56" s="2">
        <f>STDEV(D2:D48)</f>
        <v>45067079223.466515</v>
      </c>
      <c r="E56" s="2">
        <f t="shared" ref="E56:L56" si="6">STDEV(E2:E48)</f>
        <v>39554468169.403984</v>
      </c>
      <c r="F56" s="2">
        <f t="shared" si="6"/>
        <v>4659096828.5636559</v>
      </c>
      <c r="G56" s="2">
        <f t="shared" si="6"/>
        <v>2138444144.4204428</v>
      </c>
      <c r="H56" s="2">
        <f t="shared" si="6"/>
        <v>11030214467.696321</v>
      </c>
      <c r="I56" s="2">
        <f t="shared" si="6"/>
        <v>9378885586.6561413</v>
      </c>
      <c r="J56" s="2">
        <f t="shared" si="6"/>
        <v>12422275489.765923</v>
      </c>
      <c r="K56" s="2">
        <f t="shared" si="6"/>
        <v>4218588968.1476941</v>
      </c>
      <c r="L56" s="2">
        <f t="shared" si="6"/>
        <v>0.25151752141434097</v>
      </c>
    </row>
    <row r="58" spans="1:12">
      <c r="D58" s="2"/>
    </row>
    <row r="60" spans="1:12">
      <c r="A60" t="s">
        <v>585</v>
      </c>
      <c r="D60" s="2">
        <f>MIN(D2:D48)</f>
        <v>1032336000</v>
      </c>
      <c r="E60" s="2">
        <f t="shared" ref="E60:K60" si="7">MIN(E2:E48)</f>
        <v>124512000</v>
      </c>
      <c r="F60" s="2">
        <f t="shared" si="7"/>
        <v>376575000</v>
      </c>
      <c r="G60" s="2">
        <f t="shared" si="7"/>
        <v>65411000</v>
      </c>
      <c r="H60" s="2">
        <f t="shared" si="7"/>
        <v>10123000</v>
      </c>
      <c r="I60" s="2">
        <f t="shared" si="7"/>
        <v>0</v>
      </c>
      <c r="J60" s="2">
        <f t="shared" si="7"/>
        <v>890270000</v>
      </c>
      <c r="K60" s="2">
        <f t="shared" si="7"/>
        <v>-464673000</v>
      </c>
    </row>
    <row r="62" spans="1:12">
      <c r="A62" t="s">
        <v>584</v>
      </c>
    </row>
    <row r="63" spans="1:12">
      <c r="D63" s="2">
        <f>MAX(D2:D48)</f>
        <v>190884000000</v>
      </c>
      <c r="E63" s="2">
        <f t="shared" ref="E63:K63" si="8">MAX(E2:E48)</f>
        <v>179468000000</v>
      </c>
      <c r="F63" s="2">
        <f t="shared" si="8"/>
        <v>25171000000</v>
      </c>
      <c r="G63" s="2">
        <f t="shared" si="8"/>
        <v>7690000000</v>
      </c>
      <c r="H63" s="2">
        <f t="shared" si="8"/>
        <v>54872000000</v>
      </c>
      <c r="I63" s="2">
        <f t="shared" si="8"/>
        <v>54872000000</v>
      </c>
      <c r="J63" s="2">
        <f t="shared" si="8"/>
        <v>67802000000</v>
      </c>
      <c r="K63" s="2">
        <f t="shared" si="8"/>
        <v>22193000000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F939-7509-404A-B3B1-E4DABF966062}">
  <sheetPr>
    <tabColor rgb="FFFF644D"/>
  </sheetPr>
  <dimension ref="A3:B13"/>
  <sheetViews>
    <sheetView workbookViewId="0">
      <selection activeCell="C46" sqref="C46"/>
    </sheetView>
  </sheetViews>
  <sheetFormatPr baseColWidth="10" defaultRowHeight="16"/>
  <cols>
    <col min="1" max="1" width="25.83203125" bestFit="1" customWidth="1"/>
    <col min="2" max="2" width="19.6640625" bestFit="1" customWidth="1"/>
    <col min="3" max="3" width="18.1640625" bestFit="1" customWidth="1"/>
    <col min="4" max="9" width="26" bestFit="1" customWidth="1"/>
    <col min="10" max="11" width="10.83203125" bestFit="1" customWidth="1"/>
  </cols>
  <sheetData>
    <row r="3" spans="1:2">
      <c r="A3" s="3" t="s">
        <v>577</v>
      </c>
      <c r="B3" t="s">
        <v>589</v>
      </c>
    </row>
    <row r="4" spans="1:2">
      <c r="A4" s="4" t="s">
        <v>66</v>
      </c>
      <c r="B4" s="5">
        <v>76517857000</v>
      </c>
    </row>
    <row r="5" spans="1:2">
      <c r="A5" s="4" t="s">
        <v>28</v>
      </c>
      <c r="B5" s="5">
        <v>39094525000</v>
      </c>
    </row>
    <row r="6" spans="1:2">
      <c r="A6" s="4" t="s">
        <v>30</v>
      </c>
      <c r="B6" s="5">
        <v>57495370000</v>
      </c>
    </row>
    <row r="7" spans="1:2">
      <c r="A7" s="4" t="s">
        <v>199</v>
      </c>
      <c r="B7" s="5">
        <v>42736303000</v>
      </c>
    </row>
    <row r="8" spans="1:2">
      <c r="A8" s="4" t="s">
        <v>166</v>
      </c>
      <c r="B8" s="5">
        <v>4013027000</v>
      </c>
    </row>
    <row r="9" spans="1:2">
      <c r="A9" s="4" t="s">
        <v>136</v>
      </c>
      <c r="B9" s="5">
        <v>4017357000</v>
      </c>
    </row>
    <row r="10" spans="1:2">
      <c r="A10" s="4" t="s">
        <v>318</v>
      </c>
      <c r="B10" s="5">
        <v>3102035000</v>
      </c>
    </row>
    <row r="11" spans="1:2">
      <c r="A11" s="4" t="s">
        <v>81</v>
      </c>
      <c r="B11" s="5">
        <v>115317600000</v>
      </c>
    </row>
    <row r="12" spans="1:2">
      <c r="A12" s="4" t="s">
        <v>26</v>
      </c>
      <c r="B12" s="5">
        <v>100269500000</v>
      </c>
    </row>
    <row r="13" spans="1:2">
      <c r="A13" s="4" t="s">
        <v>578</v>
      </c>
      <c r="B13" s="5">
        <v>442563574000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3708-AFE1-7841-A902-2824E5674F9A}">
  <sheetPr>
    <tabColor rgb="FFFF644D"/>
  </sheetPr>
  <dimension ref="A1:N74"/>
  <sheetViews>
    <sheetView zoomScale="75" workbookViewId="0">
      <selection sqref="A1:A56"/>
    </sheetView>
  </sheetViews>
  <sheetFormatPr baseColWidth="10" defaultRowHeight="16"/>
  <cols>
    <col min="1" max="1" width="19.33203125" bestFit="1" customWidth="1"/>
    <col min="2" max="2" width="10.6640625" bestFit="1" customWidth="1"/>
    <col min="3" max="3" width="19.1640625" bestFit="1" customWidth="1"/>
    <col min="4" max="4" width="21" bestFit="1" customWidth="1"/>
    <col min="5" max="5" width="27" bestFit="1" customWidth="1"/>
    <col min="6" max="6" width="36.33203125" bestFit="1" customWidth="1"/>
    <col min="7" max="7" width="38.1640625" bestFit="1" customWidth="1"/>
    <col min="8" max="8" width="31.33203125" bestFit="1" customWidth="1"/>
    <col min="9" max="9" width="33.83203125" bestFit="1" customWidth="1"/>
    <col min="10" max="10" width="21.33203125" customWidth="1"/>
    <col min="11" max="11" width="22" bestFit="1" customWidth="1"/>
    <col min="12" max="12" width="18.1640625" bestFit="1" customWidth="1"/>
    <col min="13" max="13" width="20.6640625" bestFit="1" customWidth="1"/>
    <col min="14" max="14" width="33.6640625" bestFit="1" customWidth="1"/>
  </cols>
  <sheetData>
    <row r="1" spans="1:14" ht="2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576</v>
      </c>
      <c r="J1" s="20" t="s">
        <v>580</v>
      </c>
      <c r="K1" s="19" t="s">
        <v>581</v>
      </c>
      <c r="L1" s="19" t="s">
        <v>582</v>
      </c>
      <c r="M1" s="17" t="s">
        <v>8</v>
      </c>
      <c r="N1" s="17" t="s">
        <v>9</v>
      </c>
    </row>
    <row r="2" spans="1:14">
      <c r="A2" t="s">
        <v>21</v>
      </c>
      <c r="B2" t="s">
        <v>17</v>
      </c>
      <c r="C2" s="1">
        <v>42637</v>
      </c>
      <c r="D2" s="14">
        <v>215639000000</v>
      </c>
      <c r="E2" s="14">
        <v>131376000000</v>
      </c>
      <c r="F2" s="14">
        <v>14194000000</v>
      </c>
      <c r="G2" s="14">
        <v>10045000000</v>
      </c>
      <c r="H2" s="14" t="s">
        <v>12</v>
      </c>
      <c r="I2" s="14">
        <f>SUM(F2:H2)</f>
        <v>24239000000</v>
      </c>
      <c r="J2" s="14">
        <f>D2-E2</f>
        <v>84263000000</v>
      </c>
      <c r="K2" s="14">
        <f>J2-I2</f>
        <v>60024000000</v>
      </c>
      <c r="L2" s="15">
        <f>(D2-E2)/D2</f>
        <v>0.39075955648097049</v>
      </c>
      <c r="M2" t="s">
        <v>22</v>
      </c>
      <c r="N2" t="s">
        <v>23</v>
      </c>
    </row>
    <row r="3" spans="1:14">
      <c r="A3" t="s">
        <v>31</v>
      </c>
      <c r="B3" t="s">
        <v>17</v>
      </c>
      <c r="C3" s="1">
        <v>42706</v>
      </c>
      <c r="D3" s="14">
        <v>5854430000</v>
      </c>
      <c r="E3" s="14">
        <v>819908000</v>
      </c>
      <c r="F3" s="14">
        <v>2487907000</v>
      </c>
      <c r="G3" s="14">
        <v>975987000</v>
      </c>
      <c r="H3" s="14">
        <v>78534000</v>
      </c>
      <c r="I3" s="14">
        <f>SUM(F3:H3)</f>
        <v>3542428000</v>
      </c>
      <c r="J3" s="14">
        <f t="shared" ref="J3:J56" si="0">D3-E3</f>
        <v>5034522000</v>
      </c>
      <c r="K3" s="14">
        <f t="shared" ref="K3:K55" si="1">J3-I3</f>
        <v>1492094000</v>
      </c>
      <c r="L3" s="15">
        <f t="shared" ref="L3:L56" si="2">(D3-E3)/D3</f>
        <v>0.8599508406454599</v>
      </c>
      <c r="M3" t="s">
        <v>22</v>
      </c>
      <c r="N3" t="s">
        <v>32</v>
      </c>
    </row>
    <row r="4" spans="1:14">
      <c r="A4" t="s">
        <v>33</v>
      </c>
      <c r="B4" t="s">
        <v>17</v>
      </c>
      <c r="C4" s="1">
        <v>42672</v>
      </c>
      <c r="D4" s="14">
        <v>3421409000</v>
      </c>
      <c r="E4" s="14">
        <v>1194236000</v>
      </c>
      <c r="F4" s="14">
        <v>461438000</v>
      </c>
      <c r="G4" s="14">
        <v>653816000</v>
      </c>
      <c r="H4" s="14">
        <v>70123000</v>
      </c>
      <c r="I4" s="14">
        <f t="shared" ref="I4:I56" si="3">SUM(F4:H4)</f>
        <v>1185377000</v>
      </c>
      <c r="J4" s="14">
        <f t="shared" si="0"/>
        <v>2227173000</v>
      </c>
      <c r="K4" s="14">
        <f t="shared" si="1"/>
        <v>1041796000</v>
      </c>
      <c r="L4" s="15">
        <f t="shared" si="2"/>
        <v>0.65095199083184729</v>
      </c>
      <c r="M4" t="s">
        <v>22</v>
      </c>
      <c r="N4" t="s">
        <v>34</v>
      </c>
    </row>
    <row r="5" spans="1:14">
      <c r="A5" t="s">
        <v>38</v>
      </c>
      <c r="B5" t="s">
        <v>17</v>
      </c>
      <c r="C5" s="1">
        <v>42369</v>
      </c>
      <c r="D5" s="14">
        <v>6439746000</v>
      </c>
      <c r="E5" s="14">
        <v>4482700000</v>
      </c>
      <c r="F5" s="14">
        <v>203046000</v>
      </c>
      <c r="G5" s="14" t="s">
        <v>12</v>
      </c>
      <c r="H5" s="14">
        <v>492140000</v>
      </c>
      <c r="I5" s="14">
        <f t="shared" si="3"/>
        <v>695186000</v>
      </c>
      <c r="J5" s="14">
        <f t="shared" si="0"/>
        <v>1957046000</v>
      </c>
      <c r="K5" s="14">
        <f t="shared" si="1"/>
        <v>1261860000</v>
      </c>
      <c r="L5" s="15">
        <f t="shared" si="2"/>
        <v>0.30390111659683472</v>
      </c>
      <c r="M5" t="s">
        <v>22</v>
      </c>
      <c r="N5" t="s">
        <v>39</v>
      </c>
    </row>
    <row r="6" spans="1:14">
      <c r="A6" t="s">
        <v>40</v>
      </c>
      <c r="B6" t="s">
        <v>17</v>
      </c>
      <c r="C6" s="1">
        <v>42400</v>
      </c>
      <c r="D6" s="14">
        <v>2504100000</v>
      </c>
      <c r="E6" s="14">
        <v>370700000</v>
      </c>
      <c r="F6" s="14">
        <v>1308900000</v>
      </c>
      <c r="G6" s="14">
        <v>790000000</v>
      </c>
      <c r="H6" s="14">
        <v>33200000</v>
      </c>
      <c r="I6" s="14">
        <f t="shared" si="3"/>
        <v>2132100000</v>
      </c>
      <c r="J6" s="14">
        <f t="shared" si="0"/>
        <v>2133400000</v>
      </c>
      <c r="K6" s="14">
        <f t="shared" si="1"/>
        <v>1300000</v>
      </c>
      <c r="L6" s="15">
        <f t="shared" si="2"/>
        <v>0.85196278103909584</v>
      </c>
      <c r="M6" t="s">
        <v>22</v>
      </c>
      <c r="N6" t="s">
        <v>32</v>
      </c>
    </row>
    <row r="7" spans="1:14">
      <c r="A7" t="s">
        <v>56</v>
      </c>
      <c r="B7" t="s">
        <v>17</v>
      </c>
      <c r="C7" s="1">
        <v>42369</v>
      </c>
      <c r="D7" s="14">
        <v>2197448000</v>
      </c>
      <c r="E7" s="14">
        <v>725620000</v>
      </c>
      <c r="F7" s="14">
        <v>829253000</v>
      </c>
      <c r="G7" s="14">
        <v>148591000</v>
      </c>
      <c r="H7" s="14">
        <v>27067000</v>
      </c>
      <c r="I7" s="14">
        <f t="shared" si="3"/>
        <v>1004911000</v>
      </c>
      <c r="J7" s="14">
        <f t="shared" si="0"/>
        <v>1471828000</v>
      </c>
      <c r="K7" s="14">
        <f t="shared" si="1"/>
        <v>466917000</v>
      </c>
      <c r="L7" s="15">
        <f t="shared" si="2"/>
        <v>0.66978968330536148</v>
      </c>
      <c r="M7" t="s">
        <v>22</v>
      </c>
      <c r="N7" t="s">
        <v>57</v>
      </c>
    </row>
    <row r="8" spans="1:14">
      <c r="A8" t="s">
        <v>67</v>
      </c>
      <c r="B8" t="s">
        <v>17</v>
      </c>
      <c r="C8" s="1">
        <v>42673</v>
      </c>
      <c r="D8" s="14">
        <v>10825000000</v>
      </c>
      <c r="E8" s="14">
        <v>6314000000</v>
      </c>
      <c r="F8" s="14">
        <v>819000000</v>
      </c>
      <c r="G8" s="14">
        <v>1540000000</v>
      </c>
      <c r="H8" s="14" t="s">
        <v>12</v>
      </c>
      <c r="I8" s="14">
        <f t="shared" si="3"/>
        <v>2359000000</v>
      </c>
      <c r="J8" s="14">
        <f t="shared" si="0"/>
        <v>4511000000</v>
      </c>
      <c r="K8" s="14">
        <f t="shared" si="1"/>
        <v>2152000000</v>
      </c>
      <c r="L8" s="15">
        <f t="shared" si="2"/>
        <v>0.41672055427251731</v>
      </c>
      <c r="M8" t="s">
        <v>22</v>
      </c>
      <c r="N8" t="s">
        <v>68</v>
      </c>
    </row>
    <row r="9" spans="1:14">
      <c r="A9" t="s">
        <v>88</v>
      </c>
      <c r="B9" t="s">
        <v>17</v>
      </c>
      <c r="C9" s="1">
        <v>42369</v>
      </c>
      <c r="D9" s="14">
        <v>5568700000</v>
      </c>
      <c r="E9" s="14">
        <v>3789200000</v>
      </c>
      <c r="F9" s="14">
        <v>669100000</v>
      </c>
      <c r="G9" s="14" t="s">
        <v>12</v>
      </c>
      <c r="H9" s="14" t="s">
        <v>12</v>
      </c>
      <c r="I9" s="14">
        <f t="shared" si="3"/>
        <v>669100000</v>
      </c>
      <c r="J9" s="14">
        <f t="shared" si="0"/>
        <v>1779500000</v>
      </c>
      <c r="K9" s="14">
        <f t="shared" si="1"/>
        <v>1110400000</v>
      </c>
      <c r="L9" s="15">
        <f t="shared" si="2"/>
        <v>0.31955393538886995</v>
      </c>
      <c r="M9" t="s">
        <v>22</v>
      </c>
      <c r="N9" t="s">
        <v>89</v>
      </c>
    </row>
    <row r="10" spans="1:14">
      <c r="A10" t="s">
        <v>92</v>
      </c>
      <c r="B10" t="s">
        <v>17</v>
      </c>
      <c r="C10" s="1">
        <v>42369</v>
      </c>
      <c r="D10" s="14">
        <v>4664000000</v>
      </c>
      <c r="E10" s="14">
        <v>1585000000</v>
      </c>
      <c r="F10" s="14">
        <v>1114000000</v>
      </c>
      <c r="G10" s="14">
        <v>646000000</v>
      </c>
      <c r="H10" s="14" t="s">
        <v>12</v>
      </c>
      <c r="I10" s="14">
        <f t="shared" si="3"/>
        <v>1760000000</v>
      </c>
      <c r="J10" s="14">
        <f t="shared" si="0"/>
        <v>3079000000</v>
      </c>
      <c r="K10" s="14">
        <f t="shared" si="1"/>
        <v>1319000000</v>
      </c>
      <c r="L10" s="15">
        <f t="shared" si="2"/>
        <v>0.66016295025728988</v>
      </c>
      <c r="M10" t="s">
        <v>22</v>
      </c>
      <c r="N10" t="s">
        <v>93</v>
      </c>
    </row>
    <row r="11" spans="1:14">
      <c r="A11" t="s">
        <v>172</v>
      </c>
      <c r="B11" t="s">
        <v>17</v>
      </c>
      <c r="C11" s="1">
        <v>42400</v>
      </c>
      <c r="D11" s="14">
        <v>6667216000</v>
      </c>
      <c r="E11" s="14">
        <v>1654548000</v>
      </c>
      <c r="F11" s="14">
        <v>3951445000</v>
      </c>
      <c r="G11" s="14">
        <v>946300000</v>
      </c>
      <c r="H11" s="14" t="s">
        <v>12</v>
      </c>
      <c r="I11" s="14">
        <f t="shared" si="3"/>
        <v>4897745000</v>
      </c>
      <c r="J11" s="14">
        <f t="shared" si="0"/>
        <v>5012668000</v>
      </c>
      <c r="K11" s="14">
        <f t="shared" si="1"/>
        <v>114923000</v>
      </c>
      <c r="L11" s="15">
        <f t="shared" si="2"/>
        <v>0.75183824852832126</v>
      </c>
      <c r="M11" t="s">
        <v>22</v>
      </c>
      <c r="N11" t="s">
        <v>57</v>
      </c>
    </row>
    <row r="12" spans="1:14">
      <c r="A12" t="s">
        <v>173</v>
      </c>
      <c r="B12" t="s">
        <v>17</v>
      </c>
      <c r="C12" s="1">
        <v>42581</v>
      </c>
      <c r="D12" s="14">
        <v>49247000000</v>
      </c>
      <c r="E12" s="14">
        <v>18287000000</v>
      </c>
      <c r="F12" s="14">
        <v>11433000000</v>
      </c>
      <c r="G12" s="14">
        <v>6296000000</v>
      </c>
      <c r="H12" s="14">
        <v>303000000</v>
      </c>
      <c r="I12" s="14">
        <f t="shared" si="3"/>
        <v>18032000000</v>
      </c>
      <c r="J12" s="14">
        <f t="shared" si="0"/>
        <v>30960000000</v>
      </c>
      <c r="K12" s="14">
        <f t="shared" si="1"/>
        <v>12928000000</v>
      </c>
      <c r="L12" s="15">
        <f t="shared" si="2"/>
        <v>0.62866773610575266</v>
      </c>
      <c r="M12" t="s">
        <v>22</v>
      </c>
      <c r="N12" t="s">
        <v>174</v>
      </c>
    </row>
    <row r="13" spans="1:14">
      <c r="A13" t="s">
        <v>184</v>
      </c>
      <c r="B13" t="s">
        <v>17</v>
      </c>
      <c r="C13" s="1">
        <v>42369</v>
      </c>
      <c r="D13" s="14">
        <v>12416000000</v>
      </c>
      <c r="E13" s="14">
        <v>7440200000</v>
      </c>
      <c r="F13" s="14">
        <v>2508600000</v>
      </c>
      <c r="G13" s="14" t="s">
        <v>12</v>
      </c>
      <c r="H13" s="14">
        <v>325200000</v>
      </c>
      <c r="I13" s="14">
        <f t="shared" si="3"/>
        <v>2833800000</v>
      </c>
      <c r="J13" s="14">
        <f t="shared" si="0"/>
        <v>4975800000</v>
      </c>
      <c r="K13" s="14">
        <f t="shared" si="1"/>
        <v>2142000000</v>
      </c>
      <c r="L13" s="15">
        <f t="shared" si="2"/>
        <v>0.40075708762886597</v>
      </c>
      <c r="M13" t="s">
        <v>22</v>
      </c>
      <c r="N13" t="s">
        <v>176</v>
      </c>
    </row>
    <row r="14" spans="1:14">
      <c r="A14" t="s">
        <v>185</v>
      </c>
      <c r="B14" t="s">
        <v>17</v>
      </c>
      <c r="C14" s="1">
        <v>42735</v>
      </c>
      <c r="D14" s="14">
        <v>3418265000</v>
      </c>
      <c r="E14" s="14">
        <v>559541000</v>
      </c>
      <c r="F14" s="14">
        <v>1620006000</v>
      </c>
      <c r="G14" s="14">
        <v>489265000</v>
      </c>
      <c r="H14" s="14">
        <v>29173000</v>
      </c>
      <c r="I14" s="14">
        <f t="shared" si="3"/>
        <v>2138444000</v>
      </c>
      <c r="J14" s="14">
        <f t="shared" si="0"/>
        <v>2858724000</v>
      </c>
      <c r="K14" s="14">
        <f t="shared" si="1"/>
        <v>720280000</v>
      </c>
      <c r="L14" s="15">
        <f t="shared" si="2"/>
        <v>0.83630847813144971</v>
      </c>
      <c r="M14" t="s">
        <v>22</v>
      </c>
      <c r="N14" t="s">
        <v>57</v>
      </c>
    </row>
    <row r="15" spans="1:14">
      <c r="A15" t="s">
        <v>219</v>
      </c>
      <c r="B15" t="s">
        <v>17</v>
      </c>
      <c r="C15" s="1">
        <v>42460</v>
      </c>
      <c r="D15" s="14">
        <v>4396000000</v>
      </c>
      <c r="E15" s="14">
        <v>1354000000</v>
      </c>
      <c r="F15" s="14">
        <v>1028000000</v>
      </c>
      <c r="G15" s="14">
        <v>1109000000</v>
      </c>
      <c r="H15" s="14">
        <v>7000000</v>
      </c>
      <c r="I15" s="14">
        <f t="shared" si="3"/>
        <v>2144000000</v>
      </c>
      <c r="J15" s="14">
        <f t="shared" si="0"/>
        <v>3042000000</v>
      </c>
      <c r="K15" s="14">
        <f t="shared" si="1"/>
        <v>898000000</v>
      </c>
      <c r="L15" s="15">
        <f t="shared" si="2"/>
        <v>0.69199272065514106</v>
      </c>
      <c r="M15" t="s">
        <v>22</v>
      </c>
      <c r="N15" t="s">
        <v>93</v>
      </c>
    </row>
    <row r="16" spans="1:14">
      <c r="A16" t="s">
        <v>220</v>
      </c>
      <c r="B16" t="s">
        <v>17</v>
      </c>
      <c r="C16" s="1">
        <v>42735</v>
      </c>
      <c r="D16" s="14">
        <v>8979000000</v>
      </c>
      <c r="E16" s="14">
        <v>2007000000</v>
      </c>
      <c r="F16" s="14">
        <v>3499000000</v>
      </c>
      <c r="G16" s="14">
        <v>1114000000</v>
      </c>
      <c r="H16" s="14">
        <v>34000000</v>
      </c>
      <c r="I16" s="14">
        <f t="shared" si="3"/>
        <v>4647000000</v>
      </c>
      <c r="J16" s="14">
        <f t="shared" si="0"/>
        <v>6972000000</v>
      </c>
      <c r="K16" s="14">
        <f t="shared" si="1"/>
        <v>2325000000</v>
      </c>
      <c r="L16" s="15">
        <f t="shared" si="2"/>
        <v>0.77647844971600399</v>
      </c>
      <c r="M16" t="s">
        <v>22</v>
      </c>
      <c r="N16" t="s">
        <v>57</v>
      </c>
    </row>
    <row r="17" spans="1:14">
      <c r="A17" t="s">
        <v>247</v>
      </c>
      <c r="B17" t="s">
        <v>17</v>
      </c>
      <c r="C17" s="1">
        <v>42735</v>
      </c>
      <c r="D17" s="14">
        <v>27638000000</v>
      </c>
      <c r="E17" s="14">
        <v>3789000000</v>
      </c>
      <c r="F17" s="14">
        <v>5503000000</v>
      </c>
      <c r="G17" s="14">
        <v>5919000000</v>
      </c>
      <c r="H17" s="14" t="s">
        <v>12</v>
      </c>
      <c r="I17" s="14">
        <f t="shared" si="3"/>
        <v>11422000000</v>
      </c>
      <c r="J17" s="14">
        <f t="shared" si="0"/>
        <v>23849000000</v>
      </c>
      <c r="K17" s="14">
        <f t="shared" si="1"/>
        <v>12427000000</v>
      </c>
      <c r="L17" s="15">
        <f t="shared" si="2"/>
        <v>0.86290614371517471</v>
      </c>
      <c r="M17" t="s">
        <v>22</v>
      </c>
      <c r="N17" t="s">
        <v>57</v>
      </c>
    </row>
    <row r="18" spans="1:14">
      <c r="A18" t="s">
        <v>253</v>
      </c>
      <c r="B18" t="s">
        <v>17</v>
      </c>
      <c r="C18" s="1">
        <v>42643</v>
      </c>
      <c r="D18" s="14">
        <v>1995034000</v>
      </c>
      <c r="E18" s="14">
        <v>337205000</v>
      </c>
      <c r="F18" s="14">
        <v>767174000</v>
      </c>
      <c r="G18" s="14">
        <v>334227000</v>
      </c>
      <c r="H18" s="14" t="s">
        <v>12</v>
      </c>
      <c r="I18" s="14">
        <f t="shared" si="3"/>
        <v>1101401000</v>
      </c>
      <c r="J18" s="14">
        <f t="shared" si="0"/>
        <v>1657829000</v>
      </c>
      <c r="K18" s="14">
        <f t="shared" si="1"/>
        <v>556428000</v>
      </c>
      <c r="L18" s="15">
        <f t="shared" si="2"/>
        <v>0.83097781792190006</v>
      </c>
      <c r="M18" t="s">
        <v>22</v>
      </c>
      <c r="N18" t="s">
        <v>174</v>
      </c>
    </row>
    <row r="19" spans="1:14">
      <c r="A19" t="s">
        <v>254</v>
      </c>
      <c r="B19" t="s">
        <v>17</v>
      </c>
      <c r="C19" s="1">
        <v>42369</v>
      </c>
      <c r="D19" s="14">
        <v>6595200000</v>
      </c>
      <c r="E19" s="14">
        <v>4393200000</v>
      </c>
      <c r="F19" s="14">
        <v>1102800000</v>
      </c>
      <c r="G19" s="14" t="s">
        <v>12</v>
      </c>
      <c r="H19" s="14" t="s">
        <v>12</v>
      </c>
      <c r="I19" s="14">
        <f t="shared" si="3"/>
        <v>1102800000</v>
      </c>
      <c r="J19" s="14">
        <f t="shared" si="0"/>
        <v>2202000000</v>
      </c>
      <c r="K19" s="14">
        <f t="shared" si="1"/>
        <v>1099200000</v>
      </c>
      <c r="L19" s="15">
        <f t="shared" si="2"/>
        <v>0.33387918486171764</v>
      </c>
      <c r="M19" t="s">
        <v>22</v>
      </c>
      <c r="N19" t="s">
        <v>57</v>
      </c>
    </row>
    <row r="20" spans="1:14">
      <c r="A20" t="s">
        <v>255</v>
      </c>
      <c r="B20" t="s">
        <v>17</v>
      </c>
      <c r="C20" s="1">
        <v>42369</v>
      </c>
      <c r="D20" s="14">
        <v>5254000000</v>
      </c>
      <c r="E20" s="14">
        <v>2909000000</v>
      </c>
      <c r="F20" s="14">
        <v>1034000000</v>
      </c>
      <c r="G20" s="14" t="s">
        <v>12</v>
      </c>
      <c r="H20" s="14" t="s">
        <v>12</v>
      </c>
      <c r="I20" s="14">
        <f t="shared" si="3"/>
        <v>1034000000</v>
      </c>
      <c r="J20" s="14">
        <f t="shared" si="0"/>
        <v>2345000000</v>
      </c>
      <c r="K20" s="14">
        <f t="shared" si="1"/>
        <v>1311000000</v>
      </c>
      <c r="L20" s="15">
        <f t="shared" si="2"/>
        <v>0.44632660829843929</v>
      </c>
      <c r="M20" t="s">
        <v>22</v>
      </c>
      <c r="N20" t="s">
        <v>57</v>
      </c>
    </row>
    <row r="21" spans="1:14">
      <c r="A21" t="s">
        <v>258</v>
      </c>
      <c r="B21" t="s">
        <v>17</v>
      </c>
      <c r="C21" s="1">
        <v>42369</v>
      </c>
      <c r="D21" s="14">
        <v>1557067000</v>
      </c>
      <c r="E21" s="14">
        <v>803506000</v>
      </c>
      <c r="F21" s="14">
        <v>313544000</v>
      </c>
      <c r="G21" s="14">
        <v>132892000</v>
      </c>
      <c r="H21" s="14" t="s">
        <v>12</v>
      </c>
      <c r="I21" s="14">
        <f t="shared" si="3"/>
        <v>446436000</v>
      </c>
      <c r="J21" s="14">
        <f t="shared" si="0"/>
        <v>753561000</v>
      </c>
      <c r="K21" s="14">
        <f t="shared" si="1"/>
        <v>307125000</v>
      </c>
      <c r="L21" s="15">
        <f t="shared" si="2"/>
        <v>0.48396183337004767</v>
      </c>
      <c r="M21" t="s">
        <v>22</v>
      </c>
      <c r="N21" t="s">
        <v>259</v>
      </c>
    </row>
    <row r="22" spans="1:14">
      <c r="A22" t="s">
        <v>266</v>
      </c>
      <c r="B22" t="s">
        <v>17</v>
      </c>
      <c r="C22" s="1">
        <v>42369</v>
      </c>
      <c r="D22" s="14">
        <v>3578995000</v>
      </c>
      <c r="E22" s="14">
        <v>2659728000</v>
      </c>
      <c r="F22" s="14">
        <v>255192000</v>
      </c>
      <c r="G22" s="14">
        <v>130593000</v>
      </c>
      <c r="H22" s="14" t="s">
        <v>12</v>
      </c>
      <c r="I22" s="14">
        <f t="shared" si="3"/>
        <v>385785000</v>
      </c>
      <c r="J22" s="14">
        <f t="shared" si="0"/>
        <v>919267000</v>
      </c>
      <c r="K22" s="14">
        <f t="shared" si="1"/>
        <v>533482000</v>
      </c>
      <c r="L22" s="15">
        <f t="shared" si="2"/>
        <v>0.25685059632662244</v>
      </c>
      <c r="M22" t="s">
        <v>22</v>
      </c>
      <c r="N22" t="s">
        <v>34</v>
      </c>
    </row>
    <row r="23" spans="1:14">
      <c r="A23" t="s">
        <v>272</v>
      </c>
      <c r="B23" t="s">
        <v>17</v>
      </c>
      <c r="C23" s="1">
        <v>42735</v>
      </c>
      <c r="D23" s="14">
        <v>9390000000</v>
      </c>
      <c r="E23" s="14">
        <v>5644000000</v>
      </c>
      <c r="F23" s="14">
        <v>1472000000</v>
      </c>
      <c r="G23" s="14">
        <v>742000000</v>
      </c>
      <c r="H23" s="14">
        <v>64000000</v>
      </c>
      <c r="I23" s="14">
        <f t="shared" si="3"/>
        <v>2278000000</v>
      </c>
      <c r="J23" s="14">
        <f t="shared" si="0"/>
        <v>3746000000</v>
      </c>
      <c r="K23" s="14">
        <f t="shared" si="1"/>
        <v>1468000000</v>
      </c>
      <c r="L23" s="15">
        <f t="shared" si="2"/>
        <v>0.39893503727369545</v>
      </c>
      <c r="M23" t="s">
        <v>22</v>
      </c>
      <c r="N23" t="s">
        <v>89</v>
      </c>
    </row>
    <row r="24" spans="1:14">
      <c r="A24" t="s">
        <v>275</v>
      </c>
      <c r="B24" t="s">
        <v>17</v>
      </c>
      <c r="C24" s="1">
        <v>42521</v>
      </c>
      <c r="D24" s="14">
        <v>2898150000</v>
      </c>
      <c r="E24" s="14">
        <v>1147639000</v>
      </c>
      <c r="F24" s="14">
        <v>1325567000</v>
      </c>
      <c r="G24" s="14" t="s">
        <v>12</v>
      </c>
      <c r="H24" s="14" t="s">
        <v>12</v>
      </c>
      <c r="I24" s="14">
        <f t="shared" si="3"/>
        <v>1325567000</v>
      </c>
      <c r="J24" s="14">
        <f t="shared" si="0"/>
        <v>1750511000</v>
      </c>
      <c r="K24" s="14">
        <f t="shared" si="1"/>
        <v>424944000</v>
      </c>
      <c r="L24" s="15">
        <f t="shared" si="2"/>
        <v>0.60400979935476085</v>
      </c>
      <c r="M24" t="s">
        <v>22</v>
      </c>
      <c r="N24" t="s">
        <v>39</v>
      </c>
    </row>
    <row r="25" spans="1:14">
      <c r="A25" t="s">
        <v>305</v>
      </c>
      <c r="B25" t="s">
        <v>17</v>
      </c>
      <c r="C25" s="1">
        <v>42674</v>
      </c>
      <c r="D25" s="14">
        <v>48238000000</v>
      </c>
      <c r="E25" s="14">
        <v>39240000000</v>
      </c>
      <c r="F25" s="14">
        <v>4019000000</v>
      </c>
      <c r="G25" s="14">
        <v>1209000000</v>
      </c>
      <c r="H25" s="14">
        <v>16000000</v>
      </c>
      <c r="I25" s="14">
        <f t="shared" si="3"/>
        <v>5244000000</v>
      </c>
      <c r="J25" s="14">
        <f t="shared" si="0"/>
        <v>8998000000</v>
      </c>
      <c r="K25" s="14">
        <f t="shared" si="1"/>
        <v>3754000000</v>
      </c>
      <c r="L25" s="15">
        <f t="shared" si="2"/>
        <v>0.18653343836809155</v>
      </c>
      <c r="M25" t="s">
        <v>22</v>
      </c>
      <c r="N25" t="s">
        <v>23</v>
      </c>
    </row>
    <row r="26" spans="1:14">
      <c r="A26" t="s">
        <v>308</v>
      </c>
      <c r="B26" t="s">
        <v>17</v>
      </c>
      <c r="C26" s="1">
        <v>42552</v>
      </c>
      <c r="D26" s="14">
        <v>7467000000</v>
      </c>
      <c r="E26" s="14">
        <v>5132000000</v>
      </c>
      <c r="F26" s="14">
        <v>1186000000</v>
      </c>
      <c r="G26" s="14" t="s">
        <v>12</v>
      </c>
      <c r="H26" s="14" t="s">
        <v>12</v>
      </c>
      <c r="I26" s="14">
        <f t="shared" si="3"/>
        <v>1186000000</v>
      </c>
      <c r="J26" s="14">
        <f t="shared" si="0"/>
        <v>2335000000</v>
      </c>
      <c r="K26" s="14">
        <f t="shared" si="1"/>
        <v>1149000000</v>
      </c>
      <c r="L26" s="15">
        <f t="shared" si="2"/>
        <v>0.3127092540511584</v>
      </c>
      <c r="M26" t="s">
        <v>22</v>
      </c>
      <c r="N26" t="s">
        <v>309</v>
      </c>
    </row>
    <row r="27" spans="1:14">
      <c r="A27" t="s">
        <v>314</v>
      </c>
      <c r="B27" t="s">
        <v>17</v>
      </c>
      <c r="C27" s="1">
        <v>42369</v>
      </c>
      <c r="D27" s="14">
        <v>81741000000</v>
      </c>
      <c r="E27" s="14">
        <v>41057000000</v>
      </c>
      <c r="F27" s="14">
        <v>19748000000</v>
      </c>
      <c r="G27" s="14">
        <v>5247000000</v>
      </c>
      <c r="H27" s="14" t="s">
        <v>12</v>
      </c>
      <c r="I27" s="14">
        <f t="shared" si="3"/>
        <v>24995000000</v>
      </c>
      <c r="J27" s="14">
        <f t="shared" si="0"/>
        <v>40684000000</v>
      </c>
      <c r="K27" s="14">
        <f t="shared" si="1"/>
        <v>15689000000</v>
      </c>
      <c r="L27" s="15">
        <f t="shared" si="2"/>
        <v>0.4977184032492874</v>
      </c>
      <c r="M27" t="s">
        <v>22</v>
      </c>
      <c r="N27" t="s">
        <v>176</v>
      </c>
    </row>
    <row r="28" spans="1:14">
      <c r="A28" t="s">
        <v>319</v>
      </c>
      <c r="B28" t="s">
        <v>17</v>
      </c>
      <c r="C28" s="1">
        <v>42735</v>
      </c>
      <c r="D28" s="14">
        <v>59387000000</v>
      </c>
      <c r="E28" s="14">
        <v>23196000000</v>
      </c>
      <c r="F28" s="14">
        <v>8397000000</v>
      </c>
      <c r="G28" s="14">
        <v>12740000000</v>
      </c>
      <c r="H28" s="14">
        <v>294000000</v>
      </c>
      <c r="I28" s="14">
        <f t="shared" si="3"/>
        <v>21431000000</v>
      </c>
      <c r="J28" s="14">
        <f t="shared" si="0"/>
        <v>36191000000</v>
      </c>
      <c r="K28" s="14">
        <f t="shared" si="1"/>
        <v>14760000000</v>
      </c>
      <c r="L28" s="15">
        <f t="shared" si="2"/>
        <v>0.60940946671830531</v>
      </c>
      <c r="M28" t="s">
        <v>22</v>
      </c>
      <c r="N28" t="s">
        <v>34</v>
      </c>
    </row>
    <row r="29" spans="1:14">
      <c r="A29" t="s">
        <v>320</v>
      </c>
      <c r="B29" t="s">
        <v>17</v>
      </c>
      <c r="C29" s="1">
        <v>42582</v>
      </c>
      <c r="D29" s="14">
        <v>4694000000</v>
      </c>
      <c r="E29" s="14">
        <v>730000000</v>
      </c>
      <c r="F29" s="14">
        <v>1807000000</v>
      </c>
      <c r="G29" s="14">
        <v>881000000</v>
      </c>
      <c r="H29" s="14">
        <v>34000000</v>
      </c>
      <c r="I29" s="14">
        <f t="shared" si="3"/>
        <v>2722000000</v>
      </c>
      <c r="J29" s="14">
        <f t="shared" si="0"/>
        <v>3964000000</v>
      </c>
      <c r="K29" s="14">
        <f t="shared" si="1"/>
        <v>1242000000</v>
      </c>
      <c r="L29" s="15">
        <f t="shared" si="2"/>
        <v>0.84448231785257777</v>
      </c>
      <c r="M29" t="s">
        <v>22</v>
      </c>
      <c r="N29" t="s">
        <v>57</v>
      </c>
    </row>
    <row r="30" spans="1:14">
      <c r="A30" t="s">
        <v>331</v>
      </c>
      <c r="B30" t="s">
        <v>17</v>
      </c>
      <c r="C30" s="1">
        <v>42369</v>
      </c>
      <c r="D30" s="14">
        <v>4857800000</v>
      </c>
      <c r="E30" s="14">
        <v>1779200000</v>
      </c>
      <c r="F30" s="14">
        <v>1172700000</v>
      </c>
      <c r="G30" s="14">
        <v>994500000</v>
      </c>
      <c r="H30" s="14" t="s">
        <v>12</v>
      </c>
      <c r="I30" s="14">
        <f t="shared" si="3"/>
        <v>2167200000</v>
      </c>
      <c r="J30" s="14">
        <f t="shared" si="0"/>
        <v>3078600000</v>
      </c>
      <c r="K30" s="14">
        <f t="shared" si="1"/>
        <v>911400000</v>
      </c>
      <c r="L30" s="15">
        <f t="shared" si="2"/>
        <v>0.63374366997406228</v>
      </c>
      <c r="M30" t="s">
        <v>22</v>
      </c>
      <c r="N30" t="s">
        <v>174</v>
      </c>
    </row>
    <row r="31" spans="1:14">
      <c r="A31" t="s">
        <v>338</v>
      </c>
      <c r="B31" t="s">
        <v>17</v>
      </c>
      <c r="C31" s="1">
        <v>42551</v>
      </c>
      <c r="D31" s="14">
        <v>2984493000</v>
      </c>
      <c r="E31" s="14">
        <v>1163391000</v>
      </c>
      <c r="F31" s="14">
        <v>379399000</v>
      </c>
      <c r="G31" s="14">
        <v>481258000</v>
      </c>
      <c r="H31" s="14" t="s">
        <v>12</v>
      </c>
      <c r="I31" s="14">
        <f t="shared" si="3"/>
        <v>860657000</v>
      </c>
      <c r="J31" s="14">
        <f t="shared" si="0"/>
        <v>1821102000</v>
      </c>
      <c r="K31" s="14">
        <f t="shared" si="1"/>
        <v>960445000</v>
      </c>
      <c r="L31" s="15">
        <f t="shared" si="2"/>
        <v>0.61018806209295851</v>
      </c>
      <c r="M31" t="s">
        <v>22</v>
      </c>
      <c r="N31" t="s">
        <v>68</v>
      </c>
    </row>
    <row r="32" spans="1:14">
      <c r="A32" t="s">
        <v>356</v>
      </c>
      <c r="B32" t="s">
        <v>17</v>
      </c>
      <c r="C32" s="1">
        <v>42554</v>
      </c>
      <c r="D32" s="14">
        <v>1423936000</v>
      </c>
      <c r="E32" s="14">
        <v>343801000</v>
      </c>
      <c r="F32" s="14">
        <v>170120000</v>
      </c>
      <c r="G32" s="14">
        <v>276462000</v>
      </c>
      <c r="H32" s="14" t="s">
        <v>12</v>
      </c>
      <c r="I32" s="14">
        <f t="shared" si="3"/>
        <v>446582000</v>
      </c>
      <c r="J32" s="14">
        <f t="shared" si="0"/>
        <v>1080135000</v>
      </c>
      <c r="K32" s="14">
        <f t="shared" si="1"/>
        <v>633553000</v>
      </c>
      <c r="L32" s="15">
        <f t="shared" si="2"/>
        <v>0.75855586206121628</v>
      </c>
      <c r="M32" t="s">
        <v>22</v>
      </c>
      <c r="N32" t="s">
        <v>34</v>
      </c>
    </row>
    <row r="33" spans="1:14">
      <c r="A33" t="s">
        <v>361</v>
      </c>
      <c r="B33" t="s">
        <v>17</v>
      </c>
      <c r="C33" s="1">
        <v>42547</v>
      </c>
      <c r="D33" s="14">
        <v>5885893000</v>
      </c>
      <c r="E33" s="14">
        <v>3266971000</v>
      </c>
      <c r="F33" s="14">
        <v>630954000</v>
      </c>
      <c r="G33" s="14">
        <v>913712000</v>
      </c>
      <c r="H33" s="14" t="s">
        <v>12</v>
      </c>
      <c r="I33" s="14">
        <f t="shared" si="3"/>
        <v>1544666000</v>
      </c>
      <c r="J33" s="14">
        <f t="shared" si="0"/>
        <v>2618922000</v>
      </c>
      <c r="K33" s="14">
        <f t="shared" si="1"/>
        <v>1074256000</v>
      </c>
      <c r="L33" s="15">
        <f t="shared" si="2"/>
        <v>0.44494896526321492</v>
      </c>
      <c r="M33" t="s">
        <v>22</v>
      </c>
      <c r="N33" t="s">
        <v>68</v>
      </c>
    </row>
    <row r="34" spans="1:14">
      <c r="A34" t="s">
        <v>369</v>
      </c>
      <c r="B34" t="s">
        <v>17</v>
      </c>
      <c r="C34" s="1">
        <v>42735</v>
      </c>
      <c r="D34" s="14">
        <v>10776000000</v>
      </c>
      <c r="E34" s="14">
        <v>0</v>
      </c>
      <c r="F34" s="14">
        <v>4525000000</v>
      </c>
      <c r="G34" s="14" t="s">
        <v>12</v>
      </c>
      <c r="H34" s="14">
        <v>373000000</v>
      </c>
      <c r="I34" s="14">
        <f t="shared" si="3"/>
        <v>4898000000</v>
      </c>
      <c r="J34" s="14">
        <v>0</v>
      </c>
      <c r="K34" s="14">
        <f t="shared" si="1"/>
        <v>-4898000000</v>
      </c>
      <c r="L34" s="15">
        <f t="shared" si="2"/>
        <v>1</v>
      </c>
      <c r="M34" t="s">
        <v>22</v>
      </c>
      <c r="N34" t="s">
        <v>57</v>
      </c>
    </row>
    <row r="35" spans="1:14">
      <c r="A35" t="s">
        <v>376</v>
      </c>
      <c r="B35" t="s">
        <v>17</v>
      </c>
      <c r="C35" s="1">
        <v>42460</v>
      </c>
      <c r="D35" s="14">
        <v>2173334000</v>
      </c>
      <c r="E35" s="14">
        <v>967870000</v>
      </c>
      <c r="F35" s="14">
        <v>301670000</v>
      </c>
      <c r="G35" s="14">
        <v>372596000</v>
      </c>
      <c r="H35" s="14">
        <v>174896000</v>
      </c>
      <c r="I35" s="14">
        <f t="shared" si="3"/>
        <v>849162000</v>
      </c>
      <c r="J35" s="14">
        <f t="shared" si="0"/>
        <v>1205464000</v>
      </c>
      <c r="K35" s="14">
        <f t="shared" si="1"/>
        <v>356302000</v>
      </c>
      <c r="L35" s="15">
        <f t="shared" si="2"/>
        <v>0.5546611795517854</v>
      </c>
      <c r="M35" t="s">
        <v>22</v>
      </c>
      <c r="N35" t="s">
        <v>34</v>
      </c>
    </row>
    <row r="36" spans="1:14">
      <c r="A36" t="s">
        <v>399</v>
      </c>
      <c r="B36" t="s">
        <v>17</v>
      </c>
      <c r="C36" s="1">
        <v>42551</v>
      </c>
      <c r="D36" s="14">
        <v>85320000000</v>
      </c>
      <c r="E36" s="14">
        <v>32780000000</v>
      </c>
      <c r="F36" s="14">
        <v>19260000000</v>
      </c>
      <c r="G36" s="14">
        <v>11988000000</v>
      </c>
      <c r="H36" s="14" t="s">
        <v>12</v>
      </c>
      <c r="I36" s="14">
        <f t="shared" si="3"/>
        <v>31248000000</v>
      </c>
      <c r="J36" s="14">
        <f t="shared" si="0"/>
        <v>52540000000</v>
      </c>
      <c r="K36" s="14">
        <f t="shared" si="1"/>
        <v>21292000000</v>
      </c>
      <c r="L36" s="15">
        <f t="shared" si="2"/>
        <v>0.61579934364744493</v>
      </c>
      <c r="M36" t="s">
        <v>22</v>
      </c>
      <c r="N36" t="s">
        <v>400</v>
      </c>
    </row>
    <row r="37" spans="1:14">
      <c r="A37" t="s">
        <v>403</v>
      </c>
      <c r="B37" t="s">
        <v>17</v>
      </c>
      <c r="C37" s="1">
        <v>42614</v>
      </c>
      <c r="D37" s="14">
        <v>12399000000</v>
      </c>
      <c r="E37" s="14">
        <v>9894000000</v>
      </c>
      <c r="F37" s="14">
        <v>653000000</v>
      </c>
      <c r="G37" s="14">
        <v>1617000000</v>
      </c>
      <c r="H37" s="14" t="s">
        <v>12</v>
      </c>
      <c r="I37" s="14">
        <f t="shared" si="3"/>
        <v>2270000000</v>
      </c>
      <c r="J37" s="14">
        <f t="shared" si="0"/>
        <v>2505000000</v>
      </c>
      <c r="K37" s="14">
        <f t="shared" si="1"/>
        <v>235000000</v>
      </c>
      <c r="L37" s="15">
        <f t="shared" si="2"/>
        <v>0.20203242196951368</v>
      </c>
      <c r="M37" t="s">
        <v>22</v>
      </c>
      <c r="N37" t="s">
        <v>34</v>
      </c>
    </row>
    <row r="38" spans="1:14">
      <c r="A38" t="s">
        <v>411</v>
      </c>
      <c r="B38" t="s">
        <v>17</v>
      </c>
      <c r="C38" s="1">
        <v>42735</v>
      </c>
      <c r="D38" s="14">
        <v>8830669000</v>
      </c>
      <c r="E38" s="14">
        <v>6029901000</v>
      </c>
      <c r="F38" s="14">
        <v>1568877000</v>
      </c>
      <c r="G38" s="14">
        <v>852098000</v>
      </c>
      <c r="H38" s="14" t="s">
        <v>12</v>
      </c>
      <c r="I38" s="14">
        <f t="shared" si="3"/>
        <v>2420975000</v>
      </c>
      <c r="J38" s="14">
        <f t="shared" si="0"/>
        <v>2800768000</v>
      </c>
      <c r="K38" s="14">
        <f t="shared" si="1"/>
        <v>379793000</v>
      </c>
      <c r="L38" s="15">
        <f t="shared" si="2"/>
        <v>0.31716373923651764</v>
      </c>
      <c r="M38" t="s">
        <v>22</v>
      </c>
      <c r="N38" t="s">
        <v>57</v>
      </c>
    </row>
    <row r="39" spans="1:14">
      <c r="A39" t="s">
        <v>417</v>
      </c>
      <c r="B39" t="s">
        <v>17</v>
      </c>
      <c r="C39" s="1">
        <v>42489</v>
      </c>
      <c r="D39" s="14">
        <v>5546000000</v>
      </c>
      <c r="E39" s="14">
        <v>2173000000</v>
      </c>
      <c r="F39" s="14">
        <v>2099000000</v>
      </c>
      <c r="G39" s="14">
        <v>861000000</v>
      </c>
      <c r="H39" s="14" t="s">
        <v>12</v>
      </c>
      <c r="I39" s="14">
        <f t="shared" si="3"/>
        <v>2960000000</v>
      </c>
      <c r="J39" s="14">
        <f t="shared" si="0"/>
        <v>3373000000</v>
      </c>
      <c r="K39" s="14">
        <f t="shared" si="1"/>
        <v>413000000</v>
      </c>
      <c r="L39" s="15">
        <f t="shared" si="2"/>
        <v>0.60818608005769925</v>
      </c>
      <c r="M39" t="s">
        <v>22</v>
      </c>
      <c r="N39" t="s">
        <v>57</v>
      </c>
    </row>
    <row r="40" spans="1:14">
      <c r="A40" t="s">
        <v>420</v>
      </c>
      <c r="B40" t="s">
        <v>17</v>
      </c>
      <c r="C40" s="1">
        <v>42400</v>
      </c>
      <c r="D40" s="14">
        <v>5010000000</v>
      </c>
      <c r="E40" s="14">
        <v>2199000000</v>
      </c>
      <c r="F40" s="14">
        <v>602000000</v>
      </c>
      <c r="G40" s="14">
        <v>1331000000</v>
      </c>
      <c r="H40" s="14" t="s">
        <v>12</v>
      </c>
      <c r="I40" s="14">
        <f t="shared" si="3"/>
        <v>1933000000</v>
      </c>
      <c r="J40" s="14">
        <f t="shared" si="0"/>
        <v>2811000000</v>
      </c>
      <c r="K40" s="14">
        <f t="shared" si="1"/>
        <v>878000000</v>
      </c>
      <c r="L40" s="15">
        <f t="shared" si="2"/>
        <v>0.56107784431137719</v>
      </c>
      <c r="M40" t="s">
        <v>22</v>
      </c>
      <c r="N40" t="s">
        <v>34</v>
      </c>
    </row>
    <row r="41" spans="1:14">
      <c r="A41" t="s">
        <v>456</v>
      </c>
      <c r="B41" t="s">
        <v>17</v>
      </c>
      <c r="C41" s="1">
        <v>42638</v>
      </c>
      <c r="D41" s="14">
        <v>23554000000</v>
      </c>
      <c r="E41" s="14">
        <v>9749000000</v>
      </c>
      <c r="F41" s="14">
        <v>2159000000</v>
      </c>
      <c r="G41" s="14">
        <v>5151000000</v>
      </c>
      <c r="H41" s="14" t="s">
        <v>12</v>
      </c>
      <c r="I41" s="14">
        <f t="shared" si="3"/>
        <v>7310000000</v>
      </c>
      <c r="J41" s="14">
        <f t="shared" si="0"/>
        <v>13805000000</v>
      </c>
      <c r="K41" s="14">
        <f t="shared" si="1"/>
        <v>6495000000</v>
      </c>
      <c r="L41" s="15">
        <f t="shared" si="2"/>
        <v>0.58610002547338036</v>
      </c>
      <c r="M41" t="s">
        <v>22</v>
      </c>
      <c r="N41" t="s">
        <v>34</v>
      </c>
    </row>
    <row r="42" spans="1:14">
      <c r="A42" t="s">
        <v>463</v>
      </c>
      <c r="B42" t="s">
        <v>17</v>
      </c>
      <c r="C42" s="1">
        <v>42429</v>
      </c>
      <c r="D42" s="14">
        <v>2052230000</v>
      </c>
      <c r="E42" s="14">
        <v>309629000</v>
      </c>
      <c r="F42" s="14">
        <v>1041231000</v>
      </c>
      <c r="G42" s="14">
        <v>413322000</v>
      </c>
      <c r="H42" s="14" t="s">
        <v>12</v>
      </c>
      <c r="I42" s="14">
        <f t="shared" si="3"/>
        <v>1454553000</v>
      </c>
      <c r="J42" s="14">
        <f t="shared" si="0"/>
        <v>1742601000</v>
      </c>
      <c r="K42" s="14">
        <f t="shared" si="1"/>
        <v>288048000</v>
      </c>
      <c r="L42" s="15">
        <f t="shared" si="2"/>
        <v>0.84912558533887528</v>
      </c>
      <c r="M42" t="s">
        <v>22</v>
      </c>
      <c r="N42" t="s">
        <v>400</v>
      </c>
    </row>
    <row r="43" spans="1:14">
      <c r="A43" t="s">
        <v>488</v>
      </c>
      <c r="B43" t="s">
        <v>17</v>
      </c>
      <c r="C43" s="1">
        <v>42552</v>
      </c>
      <c r="D43" s="14">
        <v>11160000000</v>
      </c>
      <c r="E43" s="14">
        <v>8545000000</v>
      </c>
      <c r="F43" s="14">
        <v>635000000</v>
      </c>
      <c r="G43" s="14">
        <v>1237000000</v>
      </c>
      <c r="H43" s="14">
        <v>123000000</v>
      </c>
      <c r="I43" s="14">
        <f t="shared" si="3"/>
        <v>1995000000</v>
      </c>
      <c r="J43" s="14">
        <f t="shared" si="0"/>
        <v>2615000000</v>
      </c>
      <c r="K43" s="14">
        <f t="shared" si="1"/>
        <v>620000000</v>
      </c>
      <c r="L43" s="15">
        <f t="shared" si="2"/>
        <v>0.23431899641577061</v>
      </c>
      <c r="M43" t="s">
        <v>22</v>
      </c>
      <c r="N43" t="s">
        <v>489</v>
      </c>
    </row>
    <row r="44" spans="1:14">
      <c r="A44" t="s">
        <v>493</v>
      </c>
      <c r="B44" t="s">
        <v>17</v>
      </c>
      <c r="C44" s="1">
        <v>42643</v>
      </c>
      <c r="D44" s="14">
        <v>3289000000</v>
      </c>
      <c r="E44" s="14">
        <v>1623800000</v>
      </c>
      <c r="F44" s="14">
        <v>195900000</v>
      </c>
      <c r="G44" s="14">
        <v>312400000</v>
      </c>
      <c r="H44" s="14">
        <v>33400000</v>
      </c>
      <c r="I44" s="14">
        <f t="shared" si="3"/>
        <v>541700000</v>
      </c>
      <c r="J44" s="14">
        <f t="shared" si="0"/>
        <v>1665200000</v>
      </c>
      <c r="K44" s="14">
        <f t="shared" si="1"/>
        <v>1123500000</v>
      </c>
      <c r="L44" s="15">
        <f t="shared" si="2"/>
        <v>0.50629370629370629</v>
      </c>
      <c r="M44" t="s">
        <v>22</v>
      </c>
      <c r="N44" t="s">
        <v>34</v>
      </c>
    </row>
    <row r="45" spans="1:14">
      <c r="A45" t="s">
        <v>497</v>
      </c>
      <c r="B45" t="s">
        <v>17</v>
      </c>
      <c r="C45" s="1">
        <v>42461</v>
      </c>
      <c r="D45" s="14">
        <v>3600000000</v>
      </c>
      <c r="E45" s="14">
        <v>615000000</v>
      </c>
      <c r="F45" s="14">
        <v>1587000000</v>
      </c>
      <c r="G45" s="14">
        <v>748000000</v>
      </c>
      <c r="H45" s="14">
        <v>57000000</v>
      </c>
      <c r="I45" s="14">
        <f t="shared" si="3"/>
        <v>2392000000</v>
      </c>
      <c r="J45" s="14">
        <f t="shared" si="0"/>
        <v>2985000000</v>
      </c>
      <c r="K45" s="14">
        <f t="shared" si="1"/>
        <v>593000000</v>
      </c>
      <c r="L45" s="15">
        <f t="shared" si="2"/>
        <v>0.82916666666666672</v>
      </c>
      <c r="M45" t="s">
        <v>22</v>
      </c>
      <c r="N45" t="s">
        <v>32</v>
      </c>
    </row>
    <row r="46" spans="1:14">
      <c r="A46" t="s">
        <v>503</v>
      </c>
      <c r="B46" t="s">
        <v>17</v>
      </c>
      <c r="C46" s="1">
        <v>42369</v>
      </c>
      <c r="D46" s="14">
        <v>2530000000</v>
      </c>
      <c r="E46" s="14">
        <v>1254000000</v>
      </c>
      <c r="F46" s="14">
        <v>765000000</v>
      </c>
      <c r="G46" s="14">
        <v>228000000</v>
      </c>
      <c r="H46" s="14" t="s">
        <v>12</v>
      </c>
      <c r="I46" s="14">
        <f t="shared" si="3"/>
        <v>993000000</v>
      </c>
      <c r="J46" s="14">
        <f t="shared" si="0"/>
        <v>1276000000</v>
      </c>
      <c r="K46" s="14">
        <f t="shared" si="1"/>
        <v>283000000</v>
      </c>
      <c r="L46" s="15">
        <f t="shared" si="2"/>
        <v>0.5043478260869565</v>
      </c>
      <c r="M46" t="s">
        <v>22</v>
      </c>
      <c r="N46" t="s">
        <v>32</v>
      </c>
    </row>
    <row r="47" spans="1:14">
      <c r="A47" t="s">
        <v>505</v>
      </c>
      <c r="B47" t="s">
        <v>17</v>
      </c>
      <c r="C47" s="1">
        <v>42643</v>
      </c>
      <c r="D47" s="14">
        <v>12238000000</v>
      </c>
      <c r="E47" s="14">
        <v>8205000000</v>
      </c>
      <c r="F47" s="14">
        <v>1463000000</v>
      </c>
      <c r="G47" s="14">
        <v>644000000</v>
      </c>
      <c r="H47" s="14" t="s">
        <v>12</v>
      </c>
      <c r="I47" s="14">
        <f t="shared" si="3"/>
        <v>2107000000</v>
      </c>
      <c r="J47" s="14">
        <f t="shared" si="0"/>
        <v>4033000000</v>
      </c>
      <c r="K47" s="14">
        <f t="shared" si="1"/>
        <v>1926000000</v>
      </c>
      <c r="L47" s="15">
        <f t="shared" si="2"/>
        <v>0.32954731165223078</v>
      </c>
      <c r="M47" t="s">
        <v>22</v>
      </c>
      <c r="N47" t="s">
        <v>506</v>
      </c>
    </row>
    <row r="48" spans="1:14">
      <c r="A48" t="s">
        <v>520</v>
      </c>
      <c r="B48" t="s">
        <v>17</v>
      </c>
      <c r="C48" s="1">
        <v>42369</v>
      </c>
      <c r="D48" s="14">
        <v>2779541000</v>
      </c>
      <c r="E48" s="14">
        <v>1855181000</v>
      </c>
      <c r="F48" s="14">
        <v>390253000</v>
      </c>
      <c r="G48" s="14" t="s">
        <v>12</v>
      </c>
      <c r="H48" s="14" t="s">
        <v>12</v>
      </c>
      <c r="I48" s="14">
        <f t="shared" si="3"/>
        <v>390253000</v>
      </c>
      <c r="J48" s="14">
        <f t="shared" si="0"/>
        <v>924360000</v>
      </c>
      <c r="K48" s="14">
        <f t="shared" si="1"/>
        <v>534107000</v>
      </c>
      <c r="L48" s="15">
        <f t="shared" si="2"/>
        <v>0.33255850516326257</v>
      </c>
      <c r="M48" t="s">
        <v>22</v>
      </c>
      <c r="N48" t="s">
        <v>57</v>
      </c>
    </row>
    <row r="49" spans="1:14">
      <c r="A49" t="s">
        <v>521</v>
      </c>
      <c r="B49" t="s">
        <v>17</v>
      </c>
      <c r="C49" s="1">
        <v>42369</v>
      </c>
      <c r="D49" s="14">
        <v>13000000000</v>
      </c>
      <c r="E49" s="14">
        <v>5440000000</v>
      </c>
      <c r="F49" s="14">
        <v>1748000000</v>
      </c>
      <c r="G49" s="14">
        <v>1280000000</v>
      </c>
      <c r="H49" s="14" t="s">
        <v>12</v>
      </c>
      <c r="I49" s="14">
        <f t="shared" si="3"/>
        <v>3028000000</v>
      </c>
      <c r="J49" s="14">
        <f t="shared" si="0"/>
        <v>7560000000</v>
      </c>
      <c r="K49" s="14">
        <f t="shared" si="1"/>
        <v>4532000000</v>
      </c>
      <c r="L49" s="15">
        <f t="shared" si="2"/>
        <v>0.58153846153846156</v>
      </c>
      <c r="M49" t="s">
        <v>22</v>
      </c>
      <c r="N49" t="s">
        <v>34</v>
      </c>
    </row>
    <row r="50" spans="1:14">
      <c r="A50" t="s">
        <v>535</v>
      </c>
      <c r="B50" t="s">
        <v>17</v>
      </c>
      <c r="C50" s="1">
        <v>42643</v>
      </c>
      <c r="D50" s="14">
        <v>15082000000</v>
      </c>
      <c r="E50" s="14">
        <v>2226000000</v>
      </c>
      <c r="F50" s="14">
        <v>4469000000</v>
      </c>
      <c r="G50" s="14" t="s">
        <v>12</v>
      </c>
      <c r="H50" s="14">
        <v>502000000</v>
      </c>
      <c r="I50" s="14">
        <f t="shared" si="3"/>
        <v>4971000000</v>
      </c>
      <c r="J50" s="14">
        <f t="shared" si="0"/>
        <v>12856000000</v>
      </c>
      <c r="K50" s="14">
        <f t="shared" si="1"/>
        <v>7885000000</v>
      </c>
      <c r="L50" s="15">
        <f t="shared" si="2"/>
        <v>0.85240684259382049</v>
      </c>
      <c r="M50" t="s">
        <v>22</v>
      </c>
      <c r="N50" t="s">
        <v>57</v>
      </c>
    </row>
    <row r="51" spans="1:14">
      <c r="A51" t="s">
        <v>543</v>
      </c>
      <c r="B51" t="s">
        <v>17</v>
      </c>
      <c r="C51" s="1">
        <v>42369</v>
      </c>
      <c r="D51" s="14">
        <v>1059366000</v>
      </c>
      <c r="E51" s="14">
        <v>192788000</v>
      </c>
      <c r="F51" s="14">
        <v>196914000</v>
      </c>
      <c r="G51" s="14">
        <v>63718000</v>
      </c>
      <c r="H51" s="14" t="s">
        <v>12</v>
      </c>
      <c r="I51" s="14">
        <f t="shared" si="3"/>
        <v>260632000</v>
      </c>
      <c r="J51" s="14">
        <f t="shared" si="0"/>
        <v>866578000</v>
      </c>
      <c r="K51" s="14">
        <f t="shared" si="1"/>
        <v>605946000</v>
      </c>
      <c r="L51" s="15">
        <f t="shared" si="2"/>
        <v>0.8180156810771726</v>
      </c>
      <c r="M51" t="s">
        <v>22</v>
      </c>
      <c r="N51" t="s">
        <v>57</v>
      </c>
    </row>
    <row r="52" spans="1:14">
      <c r="A52" t="s">
        <v>548</v>
      </c>
      <c r="B52" t="s">
        <v>17</v>
      </c>
      <c r="C52" s="1">
        <v>42552</v>
      </c>
      <c r="D52" s="14">
        <v>12994000000</v>
      </c>
      <c r="E52" s="14">
        <v>9559000000</v>
      </c>
      <c r="F52" s="14">
        <v>1342000000</v>
      </c>
      <c r="G52" s="14">
        <v>1627000000</v>
      </c>
      <c r="H52" s="14" t="s">
        <v>12</v>
      </c>
      <c r="I52" s="14">
        <f t="shared" si="3"/>
        <v>2969000000</v>
      </c>
      <c r="J52" s="14">
        <f t="shared" si="0"/>
        <v>3435000000</v>
      </c>
      <c r="K52" s="14">
        <f t="shared" si="1"/>
        <v>466000000</v>
      </c>
      <c r="L52" s="15">
        <f t="shared" si="2"/>
        <v>0.26435277820532554</v>
      </c>
      <c r="M52" t="s">
        <v>22</v>
      </c>
      <c r="N52" t="s">
        <v>489</v>
      </c>
    </row>
    <row r="53" spans="1:14">
      <c r="A53" t="s">
        <v>558</v>
      </c>
      <c r="B53" t="s">
        <v>17</v>
      </c>
      <c r="C53" s="1">
        <v>42369</v>
      </c>
      <c r="D53" s="14">
        <v>5483700000</v>
      </c>
      <c r="E53" s="14">
        <v>3199400000</v>
      </c>
      <c r="F53" s="14">
        <v>1174900000</v>
      </c>
      <c r="G53" s="14" t="s">
        <v>12</v>
      </c>
      <c r="H53" s="14" t="s">
        <v>12</v>
      </c>
      <c r="I53" s="14">
        <f t="shared" si="3"/>
        <v>1174900000</v>
      </c>
      <c r="J53" s="14">
        <f t="shared" si="0"/>
        <v>2284300000</v>
      </c>
      <c r="K53" s="14">
        <f t="shared" si="1"/>
        <v>1109400000</v>
      </c>
      <c r="L53" s="15">
        <f t="shared" si="2"/>
        <v>0.41656181045644364</v>
      </c>
      <c r="M53" t="s">
        <v>22</v>
      </c>
      <c r="N53" t="s">
        <v>57</v>
      </c>
    </row>
    <row r="54" spans="1:14">
      <c r="A54" t="s">
        <v>566</v>
      </c>
      <c r="B54" t="s">
        <v>17</v>
      </c>
      <c r="C54" s="1">
        <v>42462</v>
      </c>
      <c r="D54" s="14">
        <v>2213881000</v>
      </c>
      <c r="E54" s="14">
        <v>671907000</v>
      </c>
      <c r="F54" s="14">
        <v>331652000</v>
      </c>
      <c r="G54" s="14">
        <v>533891000</v>
      </c>
      <c r="H54" s="14">
        <v>6550000</v>
      </c>
      <c r="I54" s="14">
        <f t="shared" si="3"/>
        <v>872093000</v>
      </c>
      <c r="J54" s="14">
        <f t="shared" si="0"/>
        <v>1541974000</v>
      </c>
      <c r="K54" s="14">
        <f t="shared" si="1"/>
        <v>669881000</v>
      </c>
      <c r="L54" s="15">
        <f t="shared" si="2"/>
        <v>0.69650265755024776</v>
      </c>
      <c r="M54" t="s">
        <v>22</v>
      </c>
      <c r="N54" t="s">
        <v>34</v>
      </c>
    </row>
    <row r="55" spans="1:14">
      <c r="A55" t="s">
        <v>569</v>
      </c>
      <c r="B55" t="s">
        <v>17</v>
      </c>
      <c r="C55" s="1">
        <v>42369</v>
      </c>
      <c r="D55" s="14">
        <v>18045000000</v>
      </c>
      <c r="E55" s="14">
        <v>12782000000</v>
      </c>
      <c r="F55" s="14">
        <v>3792000000</v>
      </c>
      <c r="G55" s="14">
        <v>563000000</v>
      </c>
      <c r="H55" s="14">
        <v>310000000</v>
      </c>
      <c r="I55" s="14">
        <f t="shared" si="3"/>
        <v>4665000000</v>
      </c>
      <c r="J55" s="14">
        <f t="shared" si="0"/>
        <v>5263000000</v>
      </c>
      <c r="K55" s="14">
        <f t="shared" si="1"/>
        <v>598000000</v>
      </c>
      <c r="L55" s="15">
        <f t="shared" si="2"/>
        <v>0.29165973954003876</v>
      </c>
      <c r="M55" t="s">
        <v>22</v>
      </c>
      <c r="N55" t="s">
        <v>176</v>
      </c>
    </row>
    <row r="56" spans="1:14">
      <c r="A56" t="s">
        <v>571</v>
      </c>
      <c r="B56" t="s">
        <v>17</v>
      </c>
      <c r="C56" s="1">
        <v>42369</v>
      </c>
      <c r="D56" s="14">
        <v>4968301000</v>
      </c>
      <c r="E56" s="14">
        <v>2077748000</v>
      </c>
      <c r="F56" s="14">
        <v>1768522000</v>
      </c>
      <c r="G56" s="14">
        <v>1177923000</v>
      </c>
      <c r="H56" s="14">
        <v>79042000</v>
      </c>
      <c r="I56" s="14">
        <f t="shared" si="3"/>
        <v>3025487000</v>
      </c>
      <c r="J56" s="14">
        <f t="shared" si="0"/>
        <v>2890553000</v>
      </c>
      <c r="K56" s="14">
        <f>J56-I56</f>
        <v>-134934000</v>
      </c>
      <c r="L56" s="15">
        <f t="shared" si="2"/>
        <v>0.58179908986995754</v>
      </c>
      <c r="M56" t="s">
        <v>22</v>
      </c>
      <c r="N56" t="s">
        <v>57</v>
      </c>
    </row>
    <row r="57" spans="1:14">
      <c r="A57" s="6"/>
    </row>
    <row r="59" spans="1:14">
      <c r="B59" t="s">
        <v>587</v>
      </c>
      <c r="C59">
        <f>COUNTA(A2:A56)</f>
        <v>55</v>
      </c>
    </row>
    <row r="62" spans="1:14">
      <c r="A62" t="s">
        <v>583</v>
      </c>
      <c r="D62" s="9">
        <f>AVERAGE(D2:D56)</f>
        <v>16035034618.181818</v>
      </c>
      <c r="E62" s="9">
        <f t="shared" ref="E62:L62" si="4">AVERAGE(E2:E56)</f>
        <v>8034554872.727273</v>
      </c>
      <c r="F62" s="9">
        <f t="shared" si="4"/>
        <v>2681437527.2727275</v>
      </c>
      <c r="G62" s="9">
        <f t="shared" si="4"/>
        <v>1949012522.7272727</v>
      </c>
      <c r="H62" s="9">
        <f t="shared" si="4"/>
        <v>150709782.60869566</v>
      </c>
      <c r="I62" s="9">
        <f t="shared" si="4"/>
        <v>4303671636.363636</v>
      </c>
      <c r="J62" s="9">
        <f t="shared" si="4"/>
        <v>7804552472.727273</v>
      </c>
      <c r="K62" s="9">
        <f t="shared" si="4"/>
        <v>3500880836.3636365</v>
      </c>
      <c r="L62" s="15">
        <f t="shared" si="4"/>
        <v>0.5610754342369757</v>
      </c>
    </row>
    <row r="63" spans="1:14">
      <c r="D63" s="9"/>
      <c r="E63" s="9"/>
      <c r="F63" s="9"/>
      <c r="G63" s="9"/>
      <c r="H63" s="9"/>
      <c r="I63" s="9"/>
      <c r="J63" s="9"/>
      <c r="K63" s="9"/>
      <c r="L63" s="15"/>
    </row>
    <row r="64" spans="1:14">
      <c r="A64" t="s">
        <v>579</v>
      </c>
      <c r="D64" s="9">
        <f>MEDIAN(D2:D56)</f>
        <v>5568700000</v>
      </c>
      <c r="E64" s="9">
        <f t="shared" ref="E64:L64" si="5">MEDIAN(E2:E56)</f>
        <v>2199000000</v>
      </c>
      <c r="F64" s="9">
        <f t="shared" si="5"/>
        <v>1186000000</v>
      </c>
      <c r="G64" s="9">
        <f t="shared" si="5"/>
        <v>871000000</v>
      </c>
      <c r="H64" s="9">
        <f t="shared" si="5"/>
        <v>70123000</v>
      </c>
      <c r="I64" s="9">
        <f t="shared" si="5"/>
        <v>2138444000</v>
      </c>
      <c r="J64" s="9">
        <f t="shared" si="5"/>
        <v>2811000000</v>
      </c>
      <c r="K64" s="9">
        <f t="shared" si="5"/>
        <v>960445000</v>
      </c>
      <c r="L64" s="15">
        <f t="shared" si="5"/>
        <v>0.58179908986995754</v>
      </c>
    </row>
    <row r="65" spans="1:12">
      <c r="D65" s="9"/>
      <c r="E65" s="9"/>
      <c r="F65" s="9"/>
      <c r="G65" s="9"/>
      <c r="H65" s="9"/>
      <c r="I65" s="9"/>
      <c r="J65" s="9"/>
      <c r="K65" s="9"/>
      <c r="L65" s="15"/>
    </row>
    <row r="66" spans="1:12">
      <c r="A66" t="s">
        <v>586</v>
      </c>
      <c r="D66" s="9">
        <f>STDEV(D2:D56)</f>
        <v>32915809921.489708</v>
      </c>
      <c r="E66" s="9">
        <f t="shared" ref="E66:L66" si="6">STDEV(E2:E56)</f>
        <v>19169514592.308731</v>
      </c>
      <c r="F66" s="9">
        <f t="shared" si="6"/>
        <v>4218321151.465548</v>
      </c>
      <c r="G66" s="9">
        <f t="shared" si="6"/>
        <v>3038907342.8877826</v>
      </c>
      <c r="H66" s="9">
        <f t="shared" si="6"/>
        <v>160663707.81314856</v>
      </c>
      <c r="I66" s="9">
        <f t="shared" si="6"/>
        <v>6704222896.661108</v>
      </c>
      <c r="J66" s="9">
        <f t="shared" si="6"/>
        <v>14839612815.403448</v>
      </c>
      <c r="K66" s="9">
        <f t="shared" si="6"/>
        <v>9003014683.2347145</v>
      </c>
      <c r="L66" s="15">
        <f t="shared" si="6"/>
        <v>0.21083176959172684</v>
      </c>
    </row>
    <row r="67" spans="1:12">
      <c r="D67" s="9"/>
      <c r="E67" s="9"/>
      <c r="F67" s="9"/>
      <c r="G67" s="9"/>
      <c r="H67" s="9"/>
      <c r="I67" s="9"/>
      <c r="J67" s="9"/>
      <c r="K67" s="9"/>
      <c r="L67" s="15"/>
    </row>
    <row r="68" spans="1:12">
      <c r="D68" s="9"/>
      <c r="E68" s="9"/>
      <c r="F68" s="9"/>
      <c r="G68" s="9"/>
      <c r="H68" s="9"/>
      <c r="I68" s="9"/>
      <c r="J68" s="9"/>
      <c r="K68" s="9"/>
      <c r="L68" s="15"/>
    </row>
    <row r="69" spans="1:12">
      <c r="D69" s="9"/>
      <c r="E69" s="9"/>
      <c r="F69" s="9"/>
      <c r="G69" s="9"/>
      <c r="H69" s="9"/>
      <c r="I69" s="9"/>
      <c r="J69" s="9"/>
      <c r="K69" s="9"/>
      <c r="L69" s="15"/>
    </row>
    <row r="70" spans="1:12">
      <c r="A70" t="s">
        <v>585</v>
      </c>
      <c r="D70" s="9">
        <f>MIN(D2:D56)</f>
        <v>1059366000</v>
      </c>
      <c r="E70" s="9">
        <f t="shared" ref="E70:L70" si="7">MIN(E2:E56)</f>
        <v>0</v>
      </c>
      <c r="F70" s="9">
        <f t="shared" si="7"/>
        <v>170120000</v>
      </c>
      <c r="G70" s="9">
        <f t="shared" si="7"/>
        <v>63718000</v>
      </c>
      <c r="H70" s="9">
        <f t="shared" si="7"/>
        <v>6550000</v>
      </c>
      <c r="I70" s="9">
        <f t="shared" si="7"/>
        <v>260632000</v>
      </c>
      <c r="J70" s="9">
        <f t="shared" si="7"/>
        <v>0</v>
      </c>
      <c r="K70" s="9">
        <f t="shared" si="7"/>
        <v>-4898000000</v>
      </c>
      <c r="L70" s="15">
        <f t="shared" si="7"/>
        <v>0.18653343836809155</v>
      </c>
    </row>
    <row r="71" spans="1:12">
      <c r="D71" s="9"/>
      <c r="E71" s="9"/>
      <c r="F71" s="9"/>
      <c r="G71" s="9"/>
      <c r="H71" s="9"/>
      <c r="I71" s="9"/>
      <c r="J71" s="9"/>
      <c r="K71" s="9"/>
      <c r="L71" s="15"/>
    </row>
    <row r="72" spans="1:12">
      <c r="A72" t="s">
        <v>584</v>
      </c>
      <c r="D72" s="9"/>
      <c r="E72" s="9"/>
      <c r="F72" s="9"/>
      <c r="G72" s="9"/>
      <c r="H72" s="9"/>
      <c r="I72" s="9"/>
      <c r="J72" s="9"/>
      <c r="K72" s="9"/>
      <c r="L72" s="15"/>
    </row>
    <row r="73" spans="1:12">
      <c r="D73" s="9">
        <f>MAX(D2:D58)</f>
        <v>215639000000</v>
      </c>
      <c r="E73" s="9">
        <f t="shared" ref="E73:L73" si="8">MAX(E2:E58)</f>
        <v>131376000000</v>
      </c>
      <c r="F73" s="9">
        <f t="shared" si="8"/>
        <v>19748000000</v>
      </c>
      <c r="G73" s="9">
        <f t="shared" si="8"/>
        <v>12740000000</v>
      </c>
      <c r="H73" s="9">
        <f t="shared" si="8"/>
        <v>502000000</v>
      </c>
      <c r="I73" s="9">
        <f t="shared" si="8"/>
        <v>31248000000</v>
      </c>
      <c r="J73" s="9">
        <f t="shared" si="8"/>
        <v>84263000000</v>
      </c>
      <c r="K73" s="9">
        <f t="shared" si="8"/>
        <v>60024000000</v>
      </c>
      <c r="L73" s="15">
        <f t="shared" si="8"/>
        <v>1</v>
      </c>
    </row>
    <row r="74" spans="1:12">
      <c r="D74" s="9"/>
      <c r="E74" s="9"/>
      <c r="F74" s="9"/>
      <c r="G74" s="9"/>
      <c r="H74" s="9"/>
      <c r="I74" s="9"/>
      <c r="J74" s="9"/>
      <c r="K7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597F-90CF-9641-AFFB-C7F426E6BCD0}">
  <sheetPr>
    <tabColor rgb="FFFF644D"/>
  </sheetPr>
  <dimension ref="A3:B19"/>
  <sheetViews>
    <sheetView workbookViewId="0">
      <selection activeCell="C41" sqref="C41"/>
    </sheetView>
  </sheetViews>
  <sheetFormatPr baseColWidth="10" defaultRowHeight="16"/>
  <cols>
    <col min="1" max="1" width="33.6640625" bestFit="1" customWidth="1"/>
    <col min="2" max="2" width="20" customWidth="1"/>
    <col min="3" max="3" width="18.1640625" bestFit="1" customWidth="1"/>
  </cols>
  <sheetData>
    <row r="3" spans="1:2">
      <c r="A3" s="3" t="s">
        <v>577</v>
      </c>
      <c r="B3" t="s">
        <v>589</v>
      </c>
    </row>
    <row r="4" spans="1:2">
      <c r="A4" s="4" t="s">
        <v>32</v>
      </c>
      <c r="B4" s="5">
        <v>11428922000</v>
      </c>
    </row>
    <row r="5" spans="1:2">
      <c r="A5" s="4" t="s">
        <v>23</v>
      </c>
      <c r="B5" s="5">
        <v>93261000000</v>
      </c>
    </row>
    <row r="6" spans="1:2">
      <c r="A6" s="4" t="s">
        <v>489</v>
      </c>
      <c r="B6" s="5">
        <v>6050000000</v>
      </c>
    </row>
    <row r="7" spans="1:2">
      <c r="A7" s="4" t="s">
        <v>39</v>
      </c>
      <c r="B7" s="5">
        <v>3707557000</v>
      </c>
    </row>
    <row r="8" spans="1:2">
      <c r="A8" s="4" t="s">
        <v>89</v>
      </c>
      <c r="B8" s="5">
        <v>5525500000</v>
      </c>
    </row>
    <row r="9" spans="1:2">
      <c r="A9" s="4" t="s">
        <v>259</v>
      </c>
      <c r="B9" s="5">
        <v>753561000</v>
      </c>
    </row>
    <row r="10" spans="1:2">
      <c r="A10" s="4" t="s">
        <v>506</v>
      </c>
      <c r="B10" s="5">
        <v>4033000000</v>
      </c>
    </row>
    <row r="11" spans="1:2">
      <c r="A11" s="4" t="s">
        <v>93</v>
      </c>
      <c r="B11" s="5">
        <v>6121000000</v>
      </c>
    </row>
    <row r="12" spans="1:2">
      <c r="A12" s="4" t="s">
        <v>57</v>
      </c>
      <c r="B12" s="5">
        <v>74670779000</v>
      </c>
    </row>
    <row r="13" spans="1:2">
      <c r="A13" s="4" t="s">
        <v>176</v>
      </c>
      <c r="B13" s="5">
        <v>50922800000</v>
      </c>
    </row>
    <row r="14" spans="1:2">
      <c r="A14" s="4" t="s">
        <v>174</v>
      </c>
      <c r="B14" s="5">
        <v>35696429000</v>
      </c>
    </row>
    <row r="15" spans="1:2">
      <c r="A15" s="4" t="s">
        <v>68</v>
      </c>
      <c r="B15" s="5">
        <v>8951024000</v>
      </c>
    </row>
    <row r="16" spans="1:2">
      <c r="A16" s="4" t="s">
        <v>34</v>
      </c>
      <c r="B16" s="5">
        <v>71511213000</v>
      </c>
    </row>
    <row r="17" spans="1:2">
      <c r="A17" s="4" t="s">
        <v>400</v>
      </c>
      <c r="B17" s="5">
        <v>54282601000</v>
      </c>
    </row>
    <row r="18" spans="1:2">
      <c r="A18" s="4" t="s">
        <v>309</v>
      </c>
      <c r="B18" s="5">
        <v>2335000000</v>
      </c>
    </row>
    <row r="19" spans="1:2">
      <c r="A19" s="4" t="s">
        <v>578</v>
      </c>
      <c r="B19" s="5">
        <v>429250386000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6D01-5A6C-184E-8DE3-7D04F3951FA7}">
  <sheetPr>
    <tabColor rgb="FFFF644D"/>
  </sheetPr>
  <dimension ref="A1:EW37"/>
  <sheetViews>
    <sheetView zoomScale="63" workbookViewId="0">
      <selection activeCell="K51" sqref="K51"/>
    </sheetView>
  </sheetViews>
  <sheetFormatPr baseColWidth="10" defaultRowHeight="16"/>
  <cols>
    <col min="1" max="1" width="64.6640625" style="13" bestFit="1" customWidth="1"/>
    <col min="2" max="2" width="34" bestFit="1" customWidth="1"/>
    <col min="3" max="3" width="31" bestFit="1" customWidth="1"/>
    <col min="4" max="4" width="10.83203125" customWidth="1"/>
    <col min="5" max="5" width="49.33203125" bestFit="1" customWidth="1"/>
    <col min="6" max="6" width="34" bestFit="1" customWidth="1"/>
    <col min="8" max="8" width="31" bestFit="1" customWidth="1"/>
    <col min="9" max="9" width="28.83203125" bestFit="1" customWidth="1"/>
  </cols>
  <sheetData>
    <row r="1" spans="1:153" ht="21">
      <c r="A1" s="30" t="s">
        <v>614</v>
      </c>
      <c r="B1" s="31"/>
      <c r="C1" s="31"/>
      <c r="I1" s="22"/>
      <c r="J1" s="22"/>
      <c r="K1" s="22"/>
      <c r="L1" s="22"/>
      <c r="M1" s="23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</row>
    <row r="2" spans="1:153">
      <c r="A2" s="31"/>
      <c r="B2" s="31"/>
      <c r="C2" s="31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</row>
    <row r="3" spans="1:153" s="10" customFormat="1">
      <c r="A3" s="32"/>
      <c r="B3" s="32"/>
      <c r="C3" s="3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</row>
    <row r="4" spans="1:153" s="22" customFormat="1">
      <c r="A4" s="24"/>
    </row>
    <row r="5" spans="1:153" s="10" customFormat="1" ht="24">
      <c r="A5" s="29"/>
      <c r="B5"/>
      <c r="C5"/>
      <c r="D5"/>
      <c r="E5"/>
      <c r="F5"/>
      <c r="G5"/>
      <c r="H5"/>
      <c r="I5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</row>
    <row r="6" spans="1:153" s="22" customFormat="1" ht="24">
      <c r="A6" s="29"/>
      <c r="B6"/>
      <c r="C6"/>
      <c r="D6"/>
      <c r="E6"/>
      <c r="F6"/>
      <c r="G6"/>
      <c r="H6"/>
      <c r="I6"/>
    </row>
    <row r="7" spans="1:153" s="10" customFormat="1" ht="24">
      <c r="A7" s="29"/>
      <c r="B7"/>
      <c r="C7"/>
      <c r="D7"/>
      <c r="E7"/>
      <c r="F7"/>
      <c r="G7"/>
      <c r="H7"/>
      <c r="I7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</row>
    <row r="8" spans="1:153" s="22" customFormat="1" ht="24">
      <c r="A8" s="29"/>
      <c r="B8"/>
      <c r="C8"/>
      <c r="D8"/>
      <c r="E8"/>
      <c r="F8"/>
      <c r="G8"/>
      <c r="H8"/>
      <c r="I8"/>
    </row>
    <row r="9" spans="1:153" s="10" customFormat="1" ht="37">
      <c r="A9" s="48" t="s">
        <v>590</v>
      </c>
      <c r="B9" s="41"/>
      <c r="C9" s="34"/>
      <c r="D9" s="34"/>
      <c r="E9" s="48" t="s">
        <v>591</v>
      </c>
      <c r="F9" s="41"/>
      <c r="G9"/>
      <c r="H9"/>
      <c r="I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</row>
    <row r="10" spans="1:153" s="22" customFormat="1" ht="24">
      <c r="A10" s="42" t="s">
        <v>592</v>
      </c>
      <c r="B10" s="45"/>
      <c r="C10" s="7"/>
      <c r="D10" s="7"/>
      <c r="E10" s="42" t="s">
        <v>592</v>
      </c>
      <c r="F10" s="43"/>
      <c r="G10"/>
      <c r="H10"/>
      <c r="I10"/>
    </row>
    <row r="11" spans="1:153" s="10" customFormat="1" ht="24">
      <c r="A11" s="38" t="s">
        <v>66</v>
      </c>
      <c r="B11" s="39">
        <v>76517857000</v>
      </c>
      <c r="C11"/>
      <c r="D11"/>
      <c r="E11" s="38" t="s">
        <v>32</v>
      </c>
      <c r="F11" s="39">
        <v>11428922000</v>
      </c>
      <c r="G11"/>
      <c r="H11"/>
      <c r="I1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</row>
    <row r="12" spans="1:153" s="22" customFormat="1" ht="24">
      <c r="A12" s="38" t="s">
        <v>28</v>
      </c>
      <c r="B12" s="39">
        <v>39094525000</v>
      </c>
      <c r="C12"/>
      <c r="D12"/>
      <c r="E12" s="38" t="s">
        <v>23</v>
      </c>
      <c r="F12" s="39">
        <v>93261000000</v>
      </c>
      <c r="G12"/>
      <c r="H12"/>
      <c r="I12"/>
    </row>
    <row r="13" spans="1:153" s="10" customFormat="1" ht="24">
      <c r="A13" s="38" t="s">
        <v>30</v>
      </c>
      <c r="B13" s="39">
        <v>57495370000</v>
      </c>
      <c r="C13"/>
      <c r="D13"/>
      <c r="E13" s="38" t="s">
        <v>489</v>
      </c>
      <c r="F13" s="39">
        <v>6050000000</v>
      </c>
      <c r="G13"/>
      <c r="H13"/>
      <c r="I13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</row>
    <row r="14" spans="1:153" s="22" customFormat="1" ht="24">
      <c r="A14" s="38" t="s">
        <v>199</v>
      </c>
      <c r="B14" s="39">
        <v>42736303000</v>
      </c>
      <c r="C14"/>
      <c r="D14"/>
      <c r="E14" s="38" t="s">
        <v>39</v>
      </c>
      <c r="F14" s="39">
        <v>3707557000</v>
      </c>
      <c r="G14"/>
      <c r="H14"/>
      <c r="I14"/>
    </row>
    <row r="15" spans="1:153" s="22" customFormat="1" ht="24">
      <c r="A15" s="38" t="s">
        <v>166</v>
      </c>
      <c r="B15" s="39">
        <v>4013027000</v>
      </c>
      <c r="C15"/>
      <c r="D15"/>
      <c r="E15" s="38" t="s">
        <v>89</v>
      </c>
      <c r="F15" s="39">
        <v>5525500000</v>
      </c>
      <c r="G15"/>
      <c r="H15"/>
      <c r="I15"/>
    </row>
    <row r="16" spans="1:153" s="22" customFormat="1" ht="24">
      <c r="A16" s="38" t="s">
        <v>136</v>
      </c>
      <c r="B16" s="39">
        <v>4017357000</v>
      </c>
      <c r="C16"/>
      <c r="D16"/>
      <c r="E16" s="38" t="s">
        <v>259</v>
      </c>
      <c r="F16" s="39">
        <v>753561000</v>
      </c>
      <c r="G16"/>
      <c r="H16"/>
      <c r="I16"/>
    </row>
    <row r="17" spans="1:153" s="22" customFormat="1" ht="24">
      <c r="A17" s="38" t="s">
        <v>318</v>
      </c>
      <c r="B17" s="39">
        <v>3102035000</v>
      </c>
      <c r="C17"/>
      <c r="D17"/>
      <c r="E17" s="38" t="s">
        <v>506</v>
      </c>
      <c r="F17" s="39">
        <v>4033000000</v>
      </c>
      <c r="G17"/>
      <c r="H17"/>
      <c r="I17"/>
    </row>
    <row r="18" spans="1:153" s="10" customFormat="1" ht="24">
      <c r="A18" s="38" t="s">
        <v>81</v>
      </c>
      <c r="B18" s="39">
        <v>115317600000</v>
      </c>
      <c r="C18"/>
      <c r="D18"/>
      <c r="E18" s="38" t="s">
        <v>93</v>
      </c>
      <c r="F18" s="39">
        <v>6121000000</v>
      </c>
      <c r="G18"/>
      <c r="H18"/>
      <c r="I18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</row>
    <row r="19" spans="1:153" s="21" customFormat="1" ht="24">
      <c r="A19" s="38" t="s">
        <v>26</v>
      </c>
      <c r="B19" s="39">
        <v>100269500000</v>
      </c>
      <c r="C19"/>
      <c r="D19"/>
      <c r="E19" s="38" t="s">
        <v>57</v>
      </c>
      <c r="F19" s="39">
        <v>74670779000</v>
      </c>
      <c r="G19"/>
      <c r="H19"/>
      <c r="I19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</row>
    <row r="20" spans="1:153" s="21" customFormat="1" ht="24">
      <c r="A20" s="46"/>
      <c r="B20" s="47"/>
      <c r="C20"/>
      <c r="D20"/>
      <c r="E20" s="38" t="s">
        <v>176</v>
      </c>
      <c r="F20" s="39">
        <v>50922800000</v>
      </c>
      <c r="G20"/>
      <c r="H20"/>
      <c r="I20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</row>
    <row r="21" spans="1:153" ht="24">
      <c r="A21" s="46" t="s">
        <v>593</v>
      </c>
      <c r="B21" s="51">
        <f>SUM(B11:B20)</f>
        <v>442563574000</v>
      </c>
      <c r="E21" s="38" t="s">
        <v>174</v>
      </c>
      <c r="F21" s="39">
        <v>35696429000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</row>
    <row r="22" spans="1:153" ht="24">
      <c r="B22" s="6"/>
      <c r="E22" s="38" t="s">
        <v>68</v>
      </c>
      <c r="F22" s="39">
        <v>8951024000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</row>
    <row r="23" spans="1:153" ht="24">
      <c r="B23" s="6"/>
      <c r="E23" s="38" t="s">
        <v>34</v>
      </c>
      <c r="F23" s="39">
        <v>71511213000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</row>
    <row r="24" spans="1:153" ht="24">
      <c r="B24" s="6"/>
      <c r="E24" s="38" t="s">
        <v>400</v>
      </c>
      <c r="F24" s="39">
        <v>54282601000</v>
      </c>
    </row>
    <row r="25" spans="1:153" ht="24">
      <c r="B25" s="6"/>
      <c r="E25" s="38" t="s">
        <v>309</v>
      </c>
      <c r="F25" s="39">
        <v>2335000000</v>
      </c>
    </row>
    <row r="26" spans="1:153" ht="24">
      <c r="E26" s="44"/>
      <c r="F26" s="40"/>
    </row>
    <row r="27" spans="1:153" ht="24">
      <c r="E27" s="49" t="s">
        <v>593</v>
      </c>
      <c r="F27" s="50">
        <f>SUM(F11:F26)</f>
        <v>429250386000</v>
      </c>
    </row>
    <row r="30" spans="1:153" ht="29">
      <c r="A30" s="35" t="s">
        <v>588</v>
      </c>
      <c r="B30" s="36"/>
      <c r="C30" s="36"/>
      <c r="D30" s="36"/>
      <c r="E30" s="36"/>
      <c r="F30" s="37"/>
    </row>
    <row r="31" spans="1:153">
      <c r="C31" s="22"/>
      <c r="D31" s="22"/>
    </row>
    <row r="32" spans="1:153" ht="24">
      <c r="A32" s="60" t="s">
        <v>594</v>
      </c>
      <c r="B32" s="61"/>
      <c r="C32" s="62"/>
      <c r="D32" s="62"/>
      <c r="E32" s="52" t="s">
        <v>591</v>
      </c>
      <c r="F32" s="39"/>
    </row>
    <row r="33" spans="1:6" ht="24">
      <c r="A33" s="53" t="s">
        <v>583</v>
      </c>
      <c r="B33" s="56">
        <f>AVERAGE(B11:B19)</f>
        <v>49173730444.444443</v>
      </c>
      <c r="C33" s="57"/>
      <c r="D33" s="57"/>
      <c r="E33" s="26" t="s">
        <v>583</v>
      </c>
      <c r="F33" s="54">
        <f>AVERAGE(F10:F25)</f>
        <v>28616692400</v>
      </c>
    </row>
    <row r="34" spans="1:6" ht="24">
      <c r="A34" s="53"/>
      <c r="B34" s="56"/>
      <c r="C34" s="57"/>
      <c r="D34" s="57"/>
      <c r="E34" s="26"/>
      <c r="F34" s="54"/>
    </row>
    <row r="35" spans="1:6" ht="24">
      <c r="A35" s="53" t="s">
        <v>579</v>
      </c>
      <c r="B35" s="56">
        <f>MEDIAN(B11:B19)</f>
        <v>42736303000</v>
      </c>
      <c r="C35" s="57"/>
      <c r="D35" s="57"/>
      <c r="E35" s="26" t="s">
        <v>579</v>
      </c>
      <c r="F35" s="54">
        <f>MEDIAN(F10:F25)</f>
        <v>8951024000</v>
      </c>
    </row>
    <row r="36" spans="1:6" ht="24">
      <c r="A36" s="53"/>
      <c r="B36" s="56"/>
      <c r="C36" s="57"/>
      <c r="D36" s="57"/>
      <c r="E36" s="26"/>
      <c r="F36" s="54"/>
    </row>
    <row r="37" spans="1:6" ht="24">
      <c r="A37" s="55" t="s">
        <v>586</v>
      </c>
      <c r="B37" s="58">
        <f>STDEV(B11:B19)</f>
        <v>42051990532.711777</v>
      </c>
      <c r="C37" s="59"/>
      <c r="D37" s="59"/>
      <c r="E37" s="25" t="s">
        <v>586</v>
      </c>
      <c r="F37" s="50">
        <f>STDEV(F10:F25)</f>
        <v>31924919269.437939</v>
      </c>
    </row>
  </sheetData>
  <mergeCells count="1">
    <mergeCell ref="A1:C3"/>
  </mergeCells>
  <phoneticPr fontId="2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D992-C9AC-034D-9498-53EFC783BDFD}">
  <sheetPr>
    <tabColor rgb="FF05A39E"/>
  </sheetPr>
  <dimension ref="A1:N29"/>
  <sheetViews>
    <sheetView workbookViewId="0">
      <selection activeCell="C40" sqref="C40"/>
    </sheetView>
  </sheetViews>
  <sheetFormatPr baseColWidth="10" defaultRowHeight="16"/>
  <cols>
    <col min="1" max="1" width="20.83203125" bestFit="1" customWidth="1"/>
    <col min="2" max="2" width="9" bestFit="1" customWidth="1"/>
    <col min="3" max="3" width="21" bestFit="1" customWidth="1"/>
    <col min="4" max="4" width="23.5" bestFit="1" customWidth="1"/>
    <col min="5" max="5" width="30.1640625" bestFit="1" customWidth="1"/>
    <col min="6" max="6" width="40.6640625" bestFit="1" customWidth="1"/>
    <col min="7" max="7" width="42.1640625" bestFit="1" customWidth="1"/>
    <col min="8" max="8" width="35" bestFit="1" customWidth="1"/>
    <col min="9" max="9" width="22.33203125" bestFit="1" customWidth="1"/>
    <col min="10" max="11" width="15.33203125" bestFit="1" customWidth="1"/>
    <col min="12" max="12" width="12.1640625" bestFit="1" customWidth="1"/>
    <col min="13" max="13" width="20.6640625" bestFit="1" customWidth="1"/>
    <col min="14" max="14" width="26.5" bestFit="1" customWidth="1"/>
  </cols>
  <sheetData>
    <row r="1" spans="1:14" ht="26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70" t="s">
        <v>576</v>
      </c>
      <c r="J1" s="71" t="s">
        <v>580</v>
      </c>
      <c r="K1" s="72" t="s">
        <v>581</v>
      </c>
      <c r="L1" s="72" t="s">
        <v>582</v>
      </c>
      <c r="M1" s="69" t="s">
        <v>8</v>
      </c>
      <c r="N1" s="69" t="s">
        <v>9</v>
      </c>
    </row>
    <row r="2" spans="1:14">
      <c r="A2" s="72" t="s">
        <v>21</v>
      </c>
      <c r="B2" s="72" t="s">
        <v>11</v>
      </c>
      <c r="C2" s="73">
        <v>41545</v>
      </c>
      <c r="D2" s="74">
        <v>170910000000</v>
      </c>
      <c r="E2" s="74">
        <v>106606000000</v>
      </c>
      <c r="F2" s="74">
        <v>10830000000</v>
      </c>
      <c r="G2" s="74">
        <v>4475000000</v>
      </c>
      <c r="H2" s="72" t="s">
        <v>12</v>
      </c>
      <c r="I2" s="74">
        <v>15305000000</v>
      </c>
      <c r="J2" s="74">
        <v>64304000000</v>
      </c>
      <c r="K2" s="74">
        <v>48999000000</v>
      </c>
      <c r="L2" s="75">
        <v>0.38</v>
      </c>
      <c r="M2" s="72" t="s">
        <v>22</v>
      </c>
      <c r="N2" s="72" t="s">
        <v>23</v>
      </c>
    </row>
    <row r="3" spans="1:14">
      <c r="A3" s="72" t="s">
        <v>21</v>
      </c>
      <c r="B3" s="72" t="s">
        <v>15</v>
      </c>
      <c r="C3" s="73">
        <v>41909</v>
      </c>
      <c r="D3" s="74">
        <v>182795000000</v>
      </c>
      <c r="E3" s="74">
        <v>112258000000</v>
      </c>
      <c r="F3" s="74">
        <v>11993000000</v>
      </c>
      <c r="G3" s="74">
        <v>6041000000</v>
      </c>
      <c r="H3" s="72" t="s">
        <v>12</v>
      </c>
      <c r="I3" s="74">
        <v>18034000000</v>
      </c>
      <c r="J3" s="74">
        <v>70537000000</v>
      </c>
      <c r="K3" s="74">
        <v>52503000000</v>
      </c>
      <c r="L3" s="75">
        <v>0.39</v>
      </c>
      <c r="M3" s="72" t="s">
        <v>22</v>
      </c>
      <c r="N3" s="72" t="s">
        <v>23</v>
      </c>
    </row>
    <row r="4" spans="1:14">
      <c r="A4" s="72" t="s">
        <v>21</v>
      </c>
      <c r="B4" s="72" t="s">
        <v>16</v>
      </c>
      <c r="C4" s="73">
        <v>42273</v>
      </c>
      <c r="D4" s="74">
        <v>233715000000</v>
      </c>
      <c r="E4" s="74">
        <v>140089000000</v>
      </c>
      <c r="F4" s="74">
        <v>14329000000</v>
      </c>
      <c r="G4" s="74">
        <v>8067000000</v>
      </c>
      <c r="H4" s="72" t="s">
        <v>12</v>
      </c>
      <c r="I4" s="74">
        <v>22396000000</v>
      </c>
      <c r="J4" s="74">
        <v>93626000000</v>
      </c>
      <c r="K4" s="74">
        <v>71230000000</v>
      </c>
      <c r="L4" s="75">
        <v>0.4</v>
      </c>
      <c r="M4" s="72" t="s">
        <v>22</v>
      </c>
      <c r="N4" s="72" t="s">
        <v>23</v>
      </c>
    </row>
    <row r="5" spans="1:14">
      <c r="A5" s="72" t="s">
        <v>21</v>
      </c>
      <c r="B5" s="72" t="s">
        <v>17</v>
      </c>
      <c r="C5" s="73">
        <v>42637</v>
      </c>
      <c r="D5" s="74">
        <v>215639000000</v>
      </c>
      <c r="E5" s="74">
        <v>131376000000</v>
      </c>
      <c r="F5" s="74">
        <v>14194000000</v>
      </c>
      <c r="G5" s="74">
        <v>10045000000</v>
      </c>
      <c r="H5" s="72" t="s">
        <v>12</v>
      </c>
      <c r="I5" s="74">
        <v>24239000000</v>
      </c>
      <c r="J5" s="74">
        <v>84263000000</v>
      </c>
      <c r="K5" s="74">
        <v>60024000000</v>
      </c>
      <c r="L5" s="75">
        <v>0.39</v>
      </c>
      <c r="M5" s="72" t="s">
        <v>22</v>
      </c>
      <c r="N5" s="72" t="s">
        <v>23</v>
      </c>
    </row>
    <row r="6" spans="1:14">
      <c r="A6" s="72" t="s">
        <v>172</v>
      </c>
      <c r="B6" s="72" t="s">
        <v>11</v>
      </c>
      <c r="C6" s="73">
        <v>41305</v>
      </c>
      <c r="D6" s="74">
        <v>3050195000</v>
      </c>
      <c r="E6" s="74">
        <v>683579000</v>
      </c>
      <c r="F6" s="74">
        <v>2047847000</v>
      </c>
      <c r="G6" s="74">
        <v>429479000</v>
      </c>
      <c r="H6" s="72" t="s">
        <v>12</v>
      </c>
      <c r="I6" s="74">
        <v>2477326000</v>
      </c>
      <c r="J6" s="74">
        <v>2366616000</v>
      </c>
      <c r="K6" s="74">
        <v>-110710000</v>
      </c>
      <c r="L6" s="75">
        <v>0.78</v>
      </c>
      <c r="M6" s="72" t="s">
        <v>22</v>
      </c>
      <c r="N6" s="72" t="s">
        <v>57</v>
      </c>
    </row>
    <row r="7" spans="1:14">
      <c r="A7" s="72" t="s">
        <v>172</v>
      </c>
      <c r="B7" s="72" t="s">
        <v>15</v>
      </c>
      <c r="C7" s="73">
        <v>41670</v>
      </c>
      <c r="D7" s="74">
        <v>4071003000</v>
      </c>
      <c r="E7" s="74">
        <v>968428000</v>
      </c>
      <c r="F7" s="74">
        <v>2764851000</v>
      </c>
      <c r="G7" s="74">
        <v>623798000</v>
      </c>
      <c r="H7" s="72" t="s">
        <v>12</v>
      </c>
      <c r="I7" s="74">
        <v>3388649000</v>
      </c>
      <c r="J7" s="74">
        <v>3102575000</v>
      </c>
      <c r="K7" s="74">
        <v>-286074000</v>
      </c>
      <c r="L7" s="75">
        <v>0.76</v>
      </c>
      <c r="M7" s="72" t="s">
        <v>22</v>
      </c>
      <c r="N7" s="72" t="s">
        <v>57</v>
      </c>
    </row>
    <row r="8" spans="1:14">
      <c r="A8" s="72" t="s">
        <v>172</v>
      </c>
      <c r="B8" s="72" t="s">
        <v>16</v>
      </c>
      <c r="C8" s="73">
        <v>42035</v>
      </c>
      <c r="D8" s="74">
        <v>5373586000</v>
      </c>
      <c r="E8" s="74">
        <v>1289270000</v>
      </c>
      <c r="F8" s="74">
        <v>3437032000</v>
      </c>
      <c r="G8" s="74">
        <v>792917000</v>
      </c>
      <c r="H8" s="72" t="s">
        <v>12</v>
      </c>
      <c r="I8" s="74">
        <v>4229949000</v>
      </c>
      <c r="J8" s="74">
        <v>4084316000</v>
      </c>
      <c r="K8" s="74">
        <v>-145633000</v>
      </c>
      <c r="L8" s="75">
        <v>0.76</v>
      </c>
      <c r="M8" s="72" t="s">
        <v>22</v>
      </c>
      <c r="N8" s="72" t="s">
        <v>57</v>
      </c>
    </row>
    <row r="9" spans="1:14">
      <c r="A9" s="72" t="s">
        <v>172</v>
      </c>
      <c r="B9" s="72" t="s">
        <v>17</v>
      </c>
      <c r="C9" s="73">
        <v>42400</v>
      </c>
      <c r="D9" s="74">
        <v>6667216000</v>
      </c>
      <c r="E9" s="74">
        <v>1654548000</v>
      </c>
      <c r="F9" s="74">
        <v>3951445000</v>
      </c>
      <c r="G9" s="74">
        <v>946300000</v>
      </c>
      <c r="H9" s="72" t="s">
        <v>12</v>
      </c>
      <c r="I9" s="74">
        <v>4897745000</v>
      </c>
      <c r="J9" s="74">
        <v>5012668000</v>
      </c>
      <c r="K9" s="74">
        <v>114923000</v>
      </c>
      <c r="L9" s="75">
        <v>0.75</v>
      </c>
      <c r="M9" s="72" t="s">
        <v>22</v>
      </c>
      <c r="N9" s="72" t="s">
        <v>57</v>
      </c>
    </row>
    <row r="10" spans="1:14">
      <c r="A10" s="72" t="s">
        <v>220</v>
      </c>
      <c r="B10" s="72" t="s">
        <v>11</v>
      </c>
      <c r="C10" s="73">
        <v>41639</v>
      </c>
      <c r="D10" s="74">
        <v>8257000000</v>
      </c>
      <c r="E10" s="74">
        <v>1492000000</v>
      </c>
      <c r="F10" s="74">
        <v>3260000000</v>
      </c>
      <c r="G10" s="74">
        <v>915000000</v>
      </c>
      <c r="H10" s="74">
        <v>136000000</v>
      </c>
      <c r="I10" s="74">
        <v>4311000000</v>
      </c>
      <c r="J10" s="74">
        <v>6765000000</v>
      </c>
      <c r="K10" s="74">
        <v>2454000000</v>
      </c>
      <c r="L10" s="75">
        <v>0.82</v>
      </c>
      <c r="M10" s="72" t="s">
        <v>22</v>
      </c>
      <c r="N10" s="72" t="s">
        <v>57</v>
      </c>
    </row>
    <row r="11" spans="1:14">
      <c r="A11" s="72" t="s">
        <v>220</v>
      </c>
      <c r="B11" s="72" t="s">
        <v>15</v>
      </c>
      <c r="C11" s="73">
        <v>42004</v>
      </c>
      <c r="D11" s="74">
        <v>8790000000</v>
      </c>
      <c r="E11" s="74">
        <v>1663000000</v>
      </c>
      <c r="F11" s="74">
        <v>3593000000</v>
      </c>
      <c r="G11" s="74">
        <v>983000000</v>
      </c>
      <c r="H11" s="74">
        <v>75000000</v>
      </c>
      <c r="I11" s="74">
        <v>4651000000</v>
      </c>
      <c r="J11" s="74">
        <v>7127000000</v>
      </c>
      <c r="K11" s="74">
        <v>2476000000</v>
      </c>
      <c r="L11" s="75">
        <v>0.81</v>
      </c>
      <c r="M11" s="72" t="s">
        <v>22</v>
      </c>
      <c r="N11" s="72" t="s">
        <v>57</v>
      </c>
    </row>
    <row r="12" spans="1:14">
      <c r="A12" s="72" t="s">
        <v>220</v>
      </c>
      <c r="B12" s="72" t="s">
        <v>16</v>
      </c>
      <c r="C12" s="73">
        <v>42369</v>
      </c>
      <c r="D12" s="74">
        <v>8592000000</v>
      </c>
      <c r="E12" s="74">
        <v>1771000000</v>
      </c>
      <c r="F12" s="74">
        <v>3660000000</v>
      </c>
      <c r="G12" s="74">
        <v>923000000</v>
      </c>
      <c r="H12" s="74">
        <v>41000000</v>
      </c>
      <c r="I12" s="74">
        <v>4624000000</v>
      </c>
      <c r="J12" s="74">
        <v>6821000000</v>
      </c>
      <c r="K12" s="74">
        <v>2197000000</v>
      </c>
      <c r="L12" s="75">
        <v>0.79</v>
      </c>
      <c r="M12" s="72" t="s">
        <v>22</v>
      </c>
      <c r="N12" s="72" t="s">
        <v>57</v>
      </c>
    </row>
    <row r="13" spans="1:14">
      <c r="A13" s="72" t="s">
        <v>220</v>
      </c>
      <c r="B13" s="72" t="s">
        <v>17</v>
      </c>
      <c r="C13" s="73">
        <v>42735</v>
      </c>
      <c r="D13" s="74">
        <v>8979000000</v>
      </c>
      <c r="E13" s="74">
        <v>2007000000</v>
      </c>
      <c r="F13" s="74">
        <v>3499000000</v>
      </c>
      <c r="G13" s="74">
        <v>1114000000</v>
      </c>
      <c r="H13" s="74">
        <v>34000000</v>
      </c>
      <c r="I13" s="74">
        <v>4647000000</v>
      </c>
      <c r="J13" s="74">
        <v>6972000000</v>
      </c>
      <c r="K13" s="74">
        <v>2325000000</v>
      </c>
      <c r="L13" s="75">
        <v>0.78</v>
      </c>
      <c r="M13" s="72" t="s">
        <v>22</v>
      </c>
      <c r="N13" s="72" t="s">
        <v>57</v>
      </c>
    </row>
    <row r="14" spans="1:14">
      <c r="A14" s="72" t="s">
        <v>247</v>
      </c>
      <c r="B14" s="72" t="s">
        <v>11</v>
      </c>
      <c r="C14" s="73">
        <v>41639</v>
      </c>
      <c r="D14" s="74">
        <v>7872000000</v>
      </c>
      <c r="E14" s="74">
        <v>1875000000</v>
      </c>
      <c r="F14" s="74">
        <v>1778000000</v>
      </c>
      <c r="G14" s="74">
        <v>1415000000</v>
      </c>
      <c r="H14" s="72" t="s">
        <v>12</v>
      </c>
      <c r="I14" s="74">
        <v>3193000000</v>
      </c>
      <c r="J14" s="74">
        <v>5997000000</v>
      </c>
      <c r="K14" s="74">
        <v>2804000000</v>
      </c>
      <c r="L14" s="75">
        <v>0.76</v>
      </c>
      <c r="M14" s="72" t="s">
        <v>22</v>
      </c>
      <c r="N14" s="72" t="s">
        <v>57</v>
      </c>
    </row>
    <row r="15" spans="1:14">
      <c r="A15" s="72" t="s">
        <v>247</v>
      </c>
      <c r="B15" s="72" t="s">
        <v>15</v>
      </c>
      <c r="C15" s="73">
        <v>42004</v>
      </c>
      <c r="D15" s="74">
        <v>12466000000</v>
      </c>
      <c r="E15" s="74">
        <v>2153000000</v>
      </c>
      <c r="F15" s="74">
        <v>2653000000</v>
      </c>
      <c r="G15" s="74">
        <v>2666000000</v>
      </c>
      <c r="H15" s="72" t="s">
        <v>12</v>
      </c>
      <c r="I15" s="74">
        <v>5319000000</v>
      </c>
      <c r="J15" s="74">
        <v>10313000000</v>
      </c>
      <c r="K15" s="74">
        <v>4994000000</v>
      </c>
      <c r="L15" s="75">
        <v>0.83</v>
      </c>
      <c r="M15" s="72" t="s">
        <v>22</v>
      </c>
      <c r="N15" s="72" t="s">
        <v>57</v>
      </c>
    </row>
    <row r="16" spans="1:14">
      <c r="A16" s="72" t="s">
        <v>247</v>
      </c>
      <c r="B16" s="72" t="s">
        <v>16</v>
      </c>
      <c r="C16" s="73">
        <v>42369</v>
      </c>
      <c r="D16" s="74">
        <v>17928000000</v>
      </c>
      <c r="E16" s="74">
        <v>2867000000</v>
      </c>
      <c r="F16" s="74">
        <v>4020000000</v>
      </c>
      <c r="G16" s="74">
        <v>4816000000</v>
      </c>
      <c r="H16" s="72" t="s">
        <v>12</v>
      </c>
      <c r="I16" s="74">
        <v>8836000000</v>
      </c>
      <c r="J16" s="74">
        <v>15061000000</v>
      </c>
      <c r="K16" s="74">
        <v>6225000000</v>
      </c>
      <c r="L16" s="75">
        <v>0.84</v>
      </c>
      <c r="M16" s="72" t="s">
        <v>22</v>
      </c>
      <c r="N16" s="72" t="s">
        <v>57</v>
      </c>
    </row>
    <row r="17" spans="1:14">
      <c r="A17" s="72" t="s">
        <v>247</v>
      </c>
      <c r="B17" s="72" t="s">
        <v>17</v>
      </c>
      <c r="C17" s="73">
        <v>42735</v>
      </c>
      <c r="D17" s="74">
        <v>27638000000</v>
      </c>
      <c r="E17" s="74">
        <v>3789000000</v>
      </c>
      <c r="F17" s="74">
        <v>5503000000</v>
      </c>
      <c r="G17" s="74">
        <v>5919000000</v>
      </c>
      <c r="H17" s="72" t="s">
        <v>12</v>
      </c>
      <c r="I17" s="74">
        <v>11422000000</v>
      </c>
      <c r="J17" s="74">
        <v>23849000000</v>
      </c>
      <c r="K17" s="74">
        <v>12427000000</v>
      </c>
      <c r="L17" s="75">
        <v>0.86</v>
      </c>
      <c r="M17" s="72" t="s">
        <v>22</v>
      </c>
      <c r="N17" s="72" t="s">
        <v>57</v>
      </c>
    </row>
    <row r="18" spans="1:14">
      <c r="A18" s="72" t="s">
        <v>571</v>
      </c>
      <c r="B18" s="72" t="s">
        <v>11</v>
      </c>
      <c r="C18" s="73">
        <v>41274</v>
      </c>
      <c r="D18" s="74">
        <v>4986566000</v>
      </c>
      <c r="E18" s="74">
        <v>1620566000</v>
      </c>
      <c r="F18" s="74">
        <v>1641819000</v>
      </c>
      <c r="G18" s="74">
        <v>885824000</v>
      </c>
      <c r="H18" s="74">
        <v>35819000</v>
      </c>
      <c r="I18" s="74">
        <v>2563462000</v>
      </c>
      <c r="J18" s="74">
        <v>3366000000</v>
      </c>
      <c r="K18" s="74">
        <v>802538000</v>
      </c>
      <c r="L18" s="75">
        <v>0.68</v>
      </c>
      <c r="M18" s="72" t="s">
        <v>22</v>
      </c>
      <c r="N18" s="72" t="s">
        <v>57</v>
      </c>
    </row>
    <row r="19" spans="1:14">
      <c r="A19" s="72" t="s">
        <v>571</v>
      </c>
      <c r="B19" s="72" t="s">
        <v>15</v>
      </c>
      <c r="C19" s="73">
        <v>41639</v>
      </c>
      <c r="D19" s="74">
        <v>4680380000</v>
      </c>
      <c r="E19" s="74">
        <v>1349380000</v>
      </c>
      <c r="F19" s="74">
        <v>1751275000</v>
      </c>
      <c r="G19" s="74">
        <v>957587000</v>
      </c>
      <c r="H19" s="74">
        <v>44841000</v>
      </c>
      <c r="I19" s="74">
        <v>2753703000</v>
      </c>
      <c r="J19" s="74">
        <v>3331000000</v>
      </c>
      <c r="K19" s="74">
        <v>577297000</v>
      </c>
      <c r="L19" s="75">
        <v>0.71</v>
      </c>
      <c r="M19" s="72" t="s">
        <v>22</v>
      </c>
      <c r="N19" s="72" t="s">
        <v>57</v>
      </c>
    </row>
    <row r="20" spans="1:14">
      <c r="A20" s="72" t="s">
        <v>571</v>
      </c>
      <c r="B20" s="72" t="s">
        <v>16</v>
      </c>
      <c r="C20" s="73">
        <v>42004</v>
      </c>
      <c r="D20" s="74">
        <v>4618133000</v>
      </c>
      <c r="E20" s="74">
        <v>1387375000</v>
      </c>
      <c r="F20" s="74">
        <v>1770710000</v>
      </c>
      <c r="G20" s="74">
        <v>1156386000</v>
      </c>
      <c r="H20" s="74">
        <v>66750000</v>
      </c>
      <c r="I20" s="74">
        <v>2993846000</v>
      </c>
      <c r="J20" s="74">
        <v>3230758000</v>
      </c>
      <c r="K20" s="74">
        <v>236912000</v>
      </c>
      <c r="L20" s="75">
        <v>0.7</v>
      </c>
      <c r="M20" s="72" t="s">
        <v>22</v>
      </c>
      <c r="N20" s="72" t="s">
        <v>57</v>
      </c>
    </row>
    <row r="21" spans="1:14">
      <c r="A21" s="72" t="s">
        <v>571</v>
      </c>
      <c r="B21" s="72" t="s">
        <v>17</v>
      </c>
      <c r="C21" s="73">
        <v>42369</v>
      </c>
      <c r="D21" s="74">
        <v>4968301000</v>
      </c>
      <c r="E21" s="74">
        <v>2077748000</v>
      </c>
      <c r="F21" s="74">
        <v>1768522000</v>
      </c>
      <c r="G21" s="74">
        <v>1177923000</v>
      </c>
      <c r="H21" s="74">
        <v>79042000</v>
      </c>
      <c r="I21" s="74">
        <v>3025487000</v>
      </c>
      <c r="J21" s="74">
        <v>2890553000</v>
      </c>
      <c r="K21" s="74">
        <v>-134934000</v>
      </c>
      <c r="L21" s="75">
        <v>0.57999999999999996</v>
      </c>
      <c r="M21" s="72" t="s">
        <v>22</v>
      </c>
      <c r="N21" s="72" t="s">
        <v>57</v>
      </c>
    </row>
    <row r="25" spans="1:14">
      <c r="A25" s="4" t="s">
        <v>21</v>
      </c>
    </row>
    <row r="26" spans="1:14">
      <c r="A26" s="4" t="s">
        <v>172</v>
      </c>
    </row>
    <row r="27" spans="1:14">
      <c r="A27" s="4" t="s">
        <v>220</v>
      </c>
    </row>
    <row r="28" spans="1:14">
      <c r="A28" s="4" t="s">
        <v>247</v>
      </c>
    </row>
    <row r="29" spans="1:14">
      <c r="A29" s="4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55DF-0419-9145-921B-FAB990EA2B62}">
  <sheetPr>
    <tabColor rgb="FF05A39E"/>
  </sheetPr>
  <dimension ref="A2:G15"/>
  <sheetViews>
    <sheetView tabSelected="1" zoomScale="125" workbookViewId="0">
      <selection activeCell="K7" sqref="K7"/>
    </sheetView>
  </sheetViews>
  <sheetFormatPr baseColWidth="10" defaultRowHeight="16"/>
  <cols>
    <col min="1" max="1" width="12.5" bestFit="1" customWidth="1"/>
    <col min="2" max="2" width="11.6640625" customWidth="1"/>
    <col min="4" max="7" width="17.83203125" bestFit="1" customWidth="1"/>
  </cols>
  <sheetData>
    <row r="2" spans="1:7">
      <c r="A2" t="s">
        <v>603</v>
      </c>
      <c r="B2" s="80" t="s">
        <v>220</v>
      </c>
    </row>
    <row r="5" spans="1:7">
      <c r="B5" s="66" t="s">
        <v>595</v>
      </c>
      <c r="C5" s="66"/>
      <c r="D5" s="66"/>
      <c r="E5" s="66"/>
      <c r="F5" s="66"/>
      <c r="G5" s="66"/>
    </row>
    <row r="6" spans="1:7" ht="17" thickBot="1">
      <c r="D6" s="65" t="s">
        <v>601</v>
      </c>
      <c r="E6" s="65"/>
      <c r="F6" s="65"/>
      <c r="G6" s="65"/>
    </row>
    <row r="7" spans="1:7">
      <c r="D7" s="64" t="s">
        <v>11</v>
      </c>
      <c r="E7" s="64" t="s">
        <v>15</v>
      </c>
      <c r="F7" s="64" t="s">
        <v>16</v>
      </c>
      <c r="G7" s="64" t="s">
        <v>17</v>
      </c>
    </row>
    <row r="8" spans="1:7">
      <c r="B8" s="7" t="s">
        <v>596</v>
      </c>
      <c r="D8" s="14" cm="1">
        <f t="array" ref="D8">INDEX(total_revenue,MATCH(1,($B$2=companies)*(D7=dates),0))</f>
        <v>8257000000</v>
      </c>
      <c r="E8" s="14">
        <f t="array" ref="E8">INDEX(total_revenue,MATCH(1,(B2=companies)*(E7=dates),0))</f>
        <v>8790000000</v>
      </c>
      <c r="F8" s="14">
        <f t="array" ref="F8">INDEX(total_revenue,MATCH(1,(B2=companies)*(F7=dates),0))</f>
        <v>8592000000</v>
      </c>
      <c r="G8" s="14">
        <f t="array" ref="G8">INDEX(total_revenue,MATCH(1,(B2=companies)*(G7=dates),0))</f>
        <v>8979000000</v>
      </c>
    </row>
    <row r="9" spans="1:7">
      <c r="B9" s="33" t="s">
        <v>597</v>
      </c>
      <c r="D9" s="14">
        <f t="array" ref="D9">INDEX(COGS,MATCH(1,(B2=companies)*(D7=dates),0))</f>
        <v>1492000000</v>
      </c>
      <c r="E9" s="14" cm="1">
        <f t="array" ref="E9">INDEX(COGS,MATCH(1,(B2=companies)*(E7=dates),0))</f>
        <v>1663000000</v>
      </c>
      <c r="F9" s="14" cm="1">
        <f t="array" ref="F9">INDEX(COGS,MATCH(1,(B2=companies)*(F7=dates),0))</f>
        <v>1771000000</v>
      </c>
      <c r="G9" s="14" cm="1">
        <f t="array" ref="G9">INDEX(COGS,MATCH(1,(B2=companies)*(G7=dates),0))</f>
        <v>2007000000</v>
      </c>
    </row>
    <row r="10" spans="1:7">
      <c r="B10" s="7" t="s">
        <v>580</v>
      </c>
      <c r="D10" s="76">
        <f>D8-D9</f>
        <v>6765000000</v>
      </c>
      <c r="E10" s="76">
        <f t="shared" ref="E10:G10" si="0">E8-E9</f>
        <v>7127000000</v>
      </c>
      <c r="F10" s="76">
        <f t="shared" si="0"/>
        <v>6821000000</v>
      </c>
      <c r="G10" s="76">
        <f t="shared" si="0"/>
        <v>6972000000</v>
      </c>
    </row>
    <row r="11" spans="1:7">
      <c r="B11" s="33" t="s">
        <v>598</v>
      </c>
      <c r="D11" s="68">
        <f t="array" ref="D11">INDEX(SGA,MATCH(1,(B2=companies)*(D7=dates),0))</f>
        <v>3260000000</v>
      </c>
      <c r="E11" s="68" cm="1">
        <f t="array" ref="E11">INDEX(SGA,MATCH(1,(B2=companies)*(E7=dates),0))</f>
        <v>3593000000</v>
      </c>
      <c r="F11" s="68" cm="1">
        <f t="array" ref="F11">INDEX(SGA,MATCH(1,(B2=companies)*(F7=dates),0))</f>
        <v>3660000000</v>
      </c>
      <c r="G11" s="68" cm="1">
        <f t="array" ref="G11">INDEX(SGA,MATCH(1,(B2=companies)*(G7=dates),0))</f>
        <v>3499000000</v>
      </c>
    </row>
    <row r="12" spans="1:7">
      <c r="B12" s="33" t="s">
        <v>599</v>
      </c>
      <c r="D12" s="68" cm="1">
        <f t="array" ref="D12">INDEX(other_operating_items,MATCH(1,(B2=companies)*(D7=dates),0))</f>
        <v>136000000</v>
      </c>
      <c r="E12" s="68" cm="1">
        <f t="array" ref="E12">INDEX(other_operating_items,MATCH(1,(B2=companies)*(E7=dates),0))</f>
        <v>75000000</v>
      </c>
      <c r="F12" s="68" cm="1">
        <f t="array" ref="F12">INDEX(other_operating_items,MATCH(1,(B2=companies)*(F7=dates),0))</f>
        <v>41000000</v>
      </c>
      <c r="G12" s="68" cm="1">
        <f t="array" ref="G12">INDEX(other_operating_items,MATCH(1,(B2=companies)*(G7=dates),0))</f>
        <v>34000000</v>
      </c>
    </row>
    <row r="13" spans="1:7">
      <c r="B13" s="33" t="s">
        <v>600</v>
      </c>
      <c r="D13" s="68" cm="1">
        <f t="array" ref="D13">INDEX(RD,MATCH(1,(B2=companies)*(D7=dates),0))</f>
        <v>915000000</v>
      </c>
      <c r="E13" s="68" cm="1">
        <f t="array" ref="E13">INDEX(RD,MATCH(1,(B2=companies)*(E7=dates),0))</f>
        <v>983000000</v>
      </c>
      <c r="F13" s="68" cm="1">
        <f t="array" ref="F13">INDEX(RD,MATCH(1,(B2=companies)*(F7=dates),0))</f>
        <v>923000000</v>
      </c>
      <c r="G13" s="68" cm="1">
        <f t="array" ref="G13">INDEX(RD,MATCH(1,(B2=companies)*(G7=dates),0))</f>
        <v>1114000000</v>
      </c>
    </row>
    <row r="14" spans="1:7">
      <c r="B14" s="67" t="s">
        <v>576</v>
      </c>
      <c r="C14" s="7"/>
      <c r="D14" s="76">
        <f>SUM(D11:D13)</f>
        <v>4311000000</v>
      </c>
      <c r="E14" s="76">
        <f t="shared" ref="E14:G14" si="1">SUM(E11:E13)</f>
        <v>4651000000</v>
      </c>
      <c r="F14" s="76">
        <f t="shared" si="1"/>
        <v>4624000000</v>
      </c>
      <c r="G14" s="76">
        <f t="shared" si="1"/>
        <v>4647000000</v>
      </c>
    </row>
    <row r="15" spans="1:7">
      <c r="B15" s="77" t="s">
        <v>602</v>
      </c>
      <c r="C15" s="78"/>
      <c r="D15" s="79">
        <f>D10-SUM(D11:D13)</f>
        <v>2454000000</v>
      </c>
      <c r="E15" s="79">
        <f t="shared" ref="E15:G15" si="2">E10-SUM(E11:E13)</f>
        <v>2476000000</v>
      </c>
      <c r="F15" s="79">
        <f t="shared" si="2"/>
        <v>2197000000</v>
      </c>
      <c r="G15" s="79">
        <f t="shared" si="2"/>
        <v>2325000000</v>
      </c>
    </row>
  </sheetData>
  <mergeCells count="2">
    <mergeCell ref="D6:G6"/>
    <mergeCell ref="B5:G5"/>
  </mergeCells>
  <phoneticPr fontId="2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A4E281-61D9-5C4B-9007-0290E575B20F}">
          <x14:formula1>
            <xm:f>'Task 2 - data'!$A$25:$A$29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66B6-FE9F-234A-BCCE-BE5CDBEEB7EF}">
  <sheetPr>
    <tabColor rgb="FF00B0F0"/>
  </sheetPr>
  <dimension ref="A1:O47"/>
  <sheetViews>
    <sheetView topLeftCell="D1" workbookViewId="0">
      <selection activeCell="L20" sqref="L20"/>
    </sheetView>
  </sheetViews>
  <sheetFormatPr baseColWidth="10" defaultRowHeight="16"/>
  <cols>
    <col min="1" max="1" width="18.33203125" bestFit="1" customWidth="1"/>
    <col min="2" max="2" width="7.83203125" bestFit="1" customWidth="1"/>
    <col min="3" max="3" width="18" bestFit="1" customWidth="1"/>
    <col min="4" max="4" width="20.1640625" bestFit="1" customWidth="1"/>
    <col min="5" max="5" width="25.33203125" bestFit="1" customWidth="1"/>
    <col min="6" max="6" width="34.1640625" bestFit="1" customWidth="1"/>
    <col min="7" max="7" width="36.33203125" bestFit="1" customWidth="1"/>
    <col min="8" max="8" width="30.1640625" bestFit="1" customWidth="1"/>
    <col min="9" max="9" width="32.5" style="95" bestFit="1" customWidth="1"/>
    <col min="10" max="10" width="15.33203125" style="95" bestFit="1" customWidth="1"/>
    <col min="11" max="11" width="20.6640625" style="95" bestFit="1" customWidth="1"/>
    <col min="12" max="12" width="17.33203125" style="95" bestFit="1" customWidth="1"/>
    <col min="13" max="13" width="22.6640625" style="95" bestFit="1" customWidth="1"/>
    <col min="14" max="14" width="15.33203125" bestFit="1" customWidth="1"/>
    <col min="15" max="15" width="22.6640625" bestFit="1" customWidth="1"/>
  </cols>
  <sheetData>
    <row r="1" spans="1:15" ht="24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9" t="s">
        <v>576</v>
      </c>
      <c r="J1" s="97" t="s">
        <v>580</v>
      </c>
      <c r="K1" s="82" t="s">
        <v>581</v>
      </c>
      <c r="L1" s="82" t="s">
        <v>582</v>
      </c>
      <c r="M1" s="82" t="s">
        <v>611</v>
      </c>
      <c r="N1" s="29" t="s">
        <v>8</v>
      </c>
      <c r="O1" s="29" t="s">
        <v>9</v>
      </c>
    </row>
    <row r="2" spans="1:15">
      <c r="A2" t="s">
        <v>104</v>
      </c>
      <c r="B2" t="s">
        <v>11</v>
      </c>
      <c r="C2" s="1">
        <v>41274</v>
      </c>
      <c r="D2" s="2">
        <v>100078000000</v>
      </c>
      <c r="E2" s="2">
        <v>3753000000</v>
      </c>
      <c r="F2" s="2">
        <v>70829000000</v>
      </c>
      <c r="G2" t="s">
        <v>12</v>
      </c>
      <c r="H2" s="2">
        <v>9433000000</v>
      </c>
      <c r="I2" s="96">
        <v>80262000000</v>
      </c>
      <c r="J2" s="96">
        <v>96325000000</v>
      </c>
      <c r="K2" s="96">
        <v>16063000000</v>
      </c>
      <c r="L2" s="98">
        <f>1-(E2/D2)</f>
        <v>0.962499250584544</v>
      </c>
      <c r="M2" s="98">
        <f>K2/D2</f>
        <v>0.16050480625112412</v>
      </c>
      <c r="N2" t="s">
        <v>47</v>
      </c>
      <c r="O2" t="s">
        <v>105</v>
      </c>
    </row>
    <row r="3" spans="1:15">
      <c r="A3" t="s">
        <v>104</v>
      </c>
      <c r="B3" t="s">
        <v>15</v>
      </c>
      <c r="C3" s="1">
        <v>41639</v>
      </c>
      <c r="D3" s="2">
        <v>101697000000</v>
      </c>
      <c r="E3" s="2">
        <v>3034000000</v>
      </c>
      <c r="F3" s="2">
        <v>68128000000</v>
      </c>
      <c r="G3" t="s">
        <v>12</v>
      </c>
      <c r="H3" s="2">
        <v>4642000000</v>
      </c>
      <c r="I3" s="96">
        <v>72770000000</v>
      </c>
      <c r="J3" s="96">
        <v>98663000000</v>
      </c>
      <c r="K3" s="96">
        <v>25893000000</v>
      </c>
      <c r="L3" s="98">
        <f t="shared" ref="L3:L37" si="0">1-(E3/D3)</f>
        <v>0.97016627825796242</v>
      </c>
      <c r="M3" s="98">
        <f t="shared" ref="M3:M37" si="1">K3/D3</f>
        <v>0.25460928050974957</v>
      </c>
      <c r="N3" t="s">
        <v>47</v>
      </c>
      <c r="O3" t="s">
        <v>105</v>
      </c>
    </row>
    <row r="4" spans="1:15">
      <c r="A4" t="s">
        <v>104</v>
      </c>
      <c r="B4" t="s">
        <v>16</v>
      </c>
      <c r="C4" s="1">
        <v>42004</v>
      </c>
      <c r="D4" s="2">
        <v>95181000000</v>
      </c>
      <c r="E4" s="2">
        <v>2656000000</v>
      </c>
      <c r="F4" s="2">
        <v>74181000000</v>
      </c>
      <c r="G4" t="s">
        <v>12</v>
      </c>
      <c r="H4" s="2">
        <v>3211000000</v>
      </c>
      <c r="I4" s="96">
        <v>77392000000</v>
      </c>
      <c r="J4" s="96">
        <v>92525000000</v>
      </c>
      <c r="K4" s="96">
        <v>15133000000</v>
      </c>
      <c r="L4" s="98">
        <f t="shared" si="0"/>
        <v>0.97209527111503347</v>
      </c>
      <c r="M4" s="98">
        <f t="shared" si="1"/>
        <v>0.15899181559344827</v>
      </c>
      <c r="N4" t="s">
        <v>47</v>
      </c>
      <c r="O4" t="s">
        <v>105</v>
      </c>
    </row>
    <row r="5" spans="1:15">
      <c r="A5" t="s">
        <v>104</v>
      </c>
      <c r="B5" t="s">
        <v>17</v>
      </c>
      <c r="C5" s="1">
        <v>42369</v>
      </c>
      <c r="D5" s="2">
        <v>93056000000</v>
      </c>
      <c r="E5" s="2">
        <v>2204000000</v>
      </c>
      <c r="F5" s="2">
        <v>56358000000</v>
      </c>
      <c r="G5" t="s">
        <v>12</v>
      </c>
      <c r="H5" s="2">
        <v>3995000000</v>
      </c>
      <c r="I5" s="96">
        <v>60353000000</v>
      </c>
      <c r="J5" s="96">
        <v>90852000000</v>
      </c>
      <c r="K5" s="96">
        <v>30499000000</v>
      </c>
      <c r="L5" s="98">
        <f t="shared" si="0"/>
        <v>0.97631533700137552</v>
      </c>
      <c r="M5" s="98">
        <f t="shared" si="1"/>
        <v>0.3277488823933975</v>
      </c>
      <c r="N5" t="s">
        <v>47</v>
      </c>
      <c r="O5" t="s">
        <v>105</v>
      </c>
    </row>
    <row r="6" spans="1:15">
      <c r="A6" t="s">
        <v>108</v>
      </c>
      <c r="B6" t="s">
        <v>11</v>
      </c>
      <c r="C6" s="1">
        <v>41274</v>
      </c>
      <c r="D6" s="2">
        <v>10737000000</v>
      </c>
      <c r="E6" s="2">
        <v>429000000</v>
      </c>
      <c r="F6" s="2">
        <v>5650000000</v>
      </c>
      <c r="G6" t="s">
        <v>12</v>
      </c>
      <c r="H6" s="2">
        <v>1167000000</v>
      </c>
      <c r="I6" s="96">
        <v>6817000000</v>
      </c>
      <c r="J6" s="96">
        <v>10308000000</v>
      </c>
      <c r="K6" s="96">
        <v>3491000000</v>
      </c>
      <c r="L6" s="98">
        <f t="shared" si="0"/>
        <v>0.96004470522492313</v>
      </c>
      <c r="M6" s="98">
        <f t="shared" si="1"/>
        <v>0.32513737543075349</v>
      </c>
      <c r="N6" t="s">
        <v>47</v>
      </c>
      <c r="O6" t="s">
        <v>105</v>
      </c>
    </row>
    <row r="7" spans="1:15">
      <c r="A7" t="s">
        <v>108</v>
      </c>
      <c r="B7" t="s">
        <v>15</v>
      </c>
      <c r="C7" s="1">
        <v>41639</v>
      </c>
      <c r="D7" s="2">
        <v>10543000000</v>
      </c>
      <c r="E7" s="2">
        <v>301000000</v>
      </c>
      <c r="F7" s="2">
        <v>5625000000</v>
      </c>
      <c r="G7" t="s">
        <v>12</v>
      </c>
      <c r="H7" s="2">
        <v>698000000</v>
      </c>
      <c r="I7" s="96">
        <v>6323000000</v>
      </c>
      <c r="J7" s="96">
        <v>10242000000</v>
      </c>
      <c r="K7" s="96">
        <v>3919000000</v>
      </c>
      <c r="L7" s="98">
        <f t="shared" si="0"/>
        <v>0.97145025135160767</v>
      </c>
      <c r="M7" s="98">
        <f t="shared" si="1"/>
        <v>0.37171583040880207</v>
      </c>
      <c r="N7" t="s">
        <v>47</v>
      </c>
      <c r="O7" t="s">
        <v>105</v>
      </c>
    </row>
    <row r="8" spans="1:15">
      <c r="A8" t="s">
        <v>108</v>
      </c>
      <c r="B8" t="s">
        <v>16</v>
      </c>
      <c r="C8" s="1">
        <v>42004</v>
      </c>
      <c r="D8" s="2">
        <v>9998000000</v>
      </c>
      <c r="E8" s="2">
        <v>239000000</v>
      </c>
      <c r="F8" s="2">
        <v>5715000000</v>
      </c>
      <c r="G8" t="s">
        <v>12</v>
      </c>
      <c r="H8" s="2">
        <v>342000000</v>
      </c>
      <c r="I8" s="96">
        <v>6057000000</v>
      </c>
      <c r="J8" s="96">
        <v>9759000000</v>
      </c>
      <c r="K8" s="96">
        <v>3702000000</v>
      </c>
      <c r="L8" s="98">
        <f t="shared" si="0"/>
        <v>0.9760952190438088</v>
      </c>
      <c r="M8" s="98">
        <f t="shared" si="1"/>
        <v>0.37027405481096221</v>
      </c>
      <c r="N8" t="s">
        <v>47</v>
      </c>
      <c r="O8" t="s">
        <v>105</v>
      </c>
    </row>
    <row r="9" spans="1:15">
      <c r="A9" t="s">
        <v>108</v>
      </c>
      <c r="B9" t="s">
        <v>17</v>
      </c>
      <c r="C9" s="1">
        <v>42369</v>
      </c>
      <c r="D9" s="2">
        <v>10346000000</v>
      </c>
      <c r="E9" s="2">
        <v>233000000</v>
      </c>
      <c r="F9" s="2">
        <v>5996000000</v>
      </c>
      <c r="G9" t="s">
        <v>12</v>
      </c>
      <c r="H9" s="2">
        <v>533000000</v>
      </c>
      <c r="I9" s="96">
        <v>6529000000</v>
      </c>
      <c r="J9" s="96">
        <v>10113000000</v>
      </c>
      <c r="K9" s="96">
        <v>3584000000</v>
      </c>
      <c r="L9" s="98">
        <f t="shared" si="0"/>
        <v>0.9774792190218442</v>
      </c>
      <c r="M9" s="98">
        <f t="shared" si="1"/>
        <v>0.34641407307171856</v>
      </c>
      <c r="N9" t="s">
        <v>47</v>
      </c>
      <c r="O9" t="s">
        <v>105</v>
      </c>
    </row>
    <row r="10" spans="1:15">
      <c r="A10" t="s">
        <v>287</v>
      </c>
      <c r="B10" t="s">
        <v>11</v>
      </c>
      <c r="C10" s="1">
        <v>41274</v>
      </c>
      <c r="D10" s="2">
        <v>3036584000</v>
      </c>
      <c r="E10" s="2">
        <v>162167000</v>
      </c>
      <c r="F10" s="2">
        <v>1789327000</v>
      </c>
      <c r="G10" t="s">
        <v>12</v>
      </c>
      <c r="H10" s="2">
        <v>193937000</v>
      </c>
      <c r="I10" s="96">
        <v>1983264000</v>
      </c>
      <c r="J10" s="96">
        <v>2874417000</v>
      </c>
      <c r="K10" s="96">
        <v>891153000</v>
      </c>
      <c r="L10" s="98">
        <f t="shared" si="0"/>
        <v>0.94659558240443864</v>
      </c>
      <c r="M10" s="98">
        <f t="shared" si="1"/>
        <v>0.29347220429271842</v>
      </c>
      <c r="N10" t="s">
        <v>47</v>
      </c>
      <c r="O10" t="s">
        <v>105</v>
      </c>
    </row>
    <row r="11" spans="1:15">
      <c r="A11" t="s">
        <v>287</v>
      </c>
      <c r="B11" t="s">
        <v>15</v>
      </c>
      <c r="C11" s="1">
        <v>41639</v>
      </c>
      <c r="D11" s="2">
        <v>2872833000</v>
      </c>
      <c r="E11" s="2">
        <v>116241000</v>
      </c>
      <c r="F11" s="2">
        <v>1716639000</v>
      </c>
      <c r="G11" t="s">
        <v>12</v>
      </c>
      <c r="H11" s="2">
        <v>131409000</v>
      </c>
      <c r="I11" s="96">
        <v>1848048000</v>
      </c>
      <c r="J11" s="96">
        <v>2756592000</v>
      </c>
      <c r="K11" s="96">
        <v>908544000</v>
      </c>
      <c r="L11" s="98">
        <f t="shared" si="0"/>
        <v>0.95953784992027036</v>
      </c>
      <c r="M11" s="98">
        <f t="shared" si="1"/>
        <v>0.31625367711941488</v>
      </c>
      <c r="N11" t="s">
        <v>47</v>
      </c>
      <c r="O11" t="s">
        <v>105</v>
      </c>
    </row>
    <row r="12" spans="1:15">
      <c r="A12" t="s">
        <v>287</v>
      </c>
      <c r="B12" t="s">
        <v>16</v>
      </c>
      <c r="C12" s="1">
        <v>42004</v>
      </c>
      <c r="D12" s="2">
        <v>2955641000</v>
      </c>
      <c r="E12" s="2">
        <v>86453000</v>
      </c>
      <c r="F12" s="2">
        <v>1843069000</v>
      </c>
      <c r="G12" t="s">
        <v>12</v>
      </c>
      <c r="H12" s="2">
        <v>120266000</v>
      </c>
      <c r="I12" s="96">
        <v>1963335000</v>
      </c>
      <c r="J12" s="96">
        <v>2869188000</v>
      </c>
      <c r="K12" s="96">
        <v>905853000</v>
      </c>
      <c r="L12" s="98">
        <f t="shared" si="0"/>
        <v>0.97074983057820619</v>
      </c>
      <c r="M12" s="98">
        <f t="shared" si="1"/>
        <v>0.30648275619400328</v>
      </c>
      <c r="N12" t="s">
        <v>47</v>
      </c>
      <c r="O12" t="s">
        <v>105</v>
      </c>
    </row>
    <row r="13" spans="1:15">
      <c r="A13" t="s">
        <v>287</v>
      </c>
      <c r="B13" t="s">
        <v>17</v>
      </c>
      <c r="C13" s="1">
        <v>42369</v>
      </c>
      <c r="D13" s="2">
        <v>3153251000</v>
      </c>
      <c r="E13" s="2">
        <v>82175000</v>
      </c>
      <c r="F13" s="2">
        <v>1948041000</v>
      </c>
      <c r="G13" t="s">
        <v>12</v>
      </c>
      <c r="H13" s="2">
        <v>127821000</v>
      </c>
      <c r="I13" s="96">
        <v>2075862000</v>
      </c>
      <c r="J13" s="96">
        <v>3071076000</v>
      </c>
      <c r="K13" s="96">
        <v>995214000</v>
      </c>
      <c r="L13" s="98">
        <f t="shared" si="0"/>
        <v>0.9739395944059005</v>
      </c>
      <c r="M13" s="98">
        <f t="shared" si="1"/>
        <v>0.31561521743749549</v>
      </c>
      <c r="N13" t="s">
        <v>47</v>
      </c>
      <c r="O13" t="s">
        <v>105</v>
      </c>
    </row>
    <row r="14" spans="1:15">
      <c r="A14" t="s">
        <v>336</v>
      </c>
      <c r="B14" t="s">
        <v>11</v>
      </c>
      <c r="C14" s="1">
        <v>41547</v>
      </c>
      <c r="D14" s="2">
        <v>1287577000</v>
      </c>
      <c r="E14" s="2">
        <v>1073447000</v>
      </c>
      <c r="F14" s="2">
        <v>174085000</v>
      </c>
      <c r="G14" t="s">
        <v>12</v>
      </c>
      <c r="H14" s="2">
        <v>12784000</v>
      </c>
      <c r="I14" s="96">
        <v>186869000</v>
      </c>
      <c r="J14" s="96">
        <v>214130000</v>
      </c>
      <c r="K14" s="96">
        <v>27261000</v>
      </c>
      <c r="L14" s="98">
        <f t="shared" si="0"/>
        <v>0.16630461712192746</v>
      </c>
      <c r="M14" s="98">
        <f t="shared" si="1"/>
        <v>2.1172326004580695E-2</v>
      </c>
      <c r="N14" t="s">
        <v>47</v>
      </c>
      <c r="O14" t="s">
        <v>105</v>
      </c>
    </row>
    <row r="15" spans="1:15">
      <c r="A15" t="s">
        <v>336</v>
      </c>
      <c r="B15" t="s">
        <v>15</v>
      </c>
      <c r="C15" s="1">
        <v>41912</v>
      </c>
      <c r="D15" s="2">
        <v>1463767000</v>
      </c>
      <c r="E15" s="2">
        <v>1200308000</v>
      </c>
      <c r="F15" s="2">
        <v>194491000</v>
      </c>
      <c r="G15" t="s">
        <v>12</v>
      </c>
      <c r="H15" s="2">
        <v>13279000</v>
      </c>
      <c r="I15" s="96">
        <v>207770000</v>
      </c>
      <c r="J15" s="96">
        <v>263459000</v>
      </c>
      <c r="K15" s="96">
        <v>55689000</v>
      </c>
      <c r="L15" s="98">
        <f t="shared" si="0"/>
        <v>0.17998697880195413</v>
      </c>
      <c r="M15" s="98">
        <f t="shared" si="1"/>
        <v>3.8044989400635484E-2</v>
      </c>
      <c r="N15" t="s">
        <v>47</v>
      </c>
      <c r="O15" t="s">
        <v>105</v>
      </c>
    </row>
    <row r="16" spans="1:15">
      <c r="A16" t="s">
        <v>336</v>
      </c>
      <c r="B16" t="s">
        <v>16</v>
      </c>
      <c r="C16" s="1">
        <v>42277</v>
      </c>
      <c r="D16" s="2">
        <v>1627413000</v>
      </c>
      <c r="E16" s="2">
        <v>1354969000</v>
      </c>
      <c r="F16" s="2">
        <v>207519000</v>
      </c>
      <c r="G16" t="s">
        <v>12</v>
      </c>
      <c r="H16" s="2">
        <v>13338000</v>
      </c>
      <c r="I16" s="96">
        <v>220857000</v>
      </c>
      <c r="J16" s="96">
        <v>272444000</v>
      </c>
      <c r="K16" s="96">
        <v>51587000</v>
      </c>
      <c r="L16" s="98">
        <f t="shared" si="0"/>
        <v>0.16740925628589665</v>
      </c>
      <c r="M16" s="98">
        <f t="shared" si="1"/>
        <v>3.1698775909987202E-2</v>
      </c>
      <c r="N16" t="s">
        <v>47</v>
      </c>
      <c r="O16" t="s">
        <v>105</v>
      </c>
    </row>
    <row r="17" spans="1:15">
      <c r="A17" t="s">
        <v>336</v>
      </c>
      <c r="B17" t="s">
        <v>17</v>
      </c>
      <c r="C17" s="1">
        <v>42643</v>
      </c>
      <c r="D17" s="2">
        <v>1822114000</v>
      </c>
      <c r="E17" s="2">
        <v>1524907000</v>
      </c>
      <c r="F17" s="2">
        <v>224088000</v>
      </c>
      <c r="G17" t="s">
        <v>12</v>
      </c>
      <c r="H17" s="2">
        <v>13794000</v>
      </c>
      <c r="I17" s="96">
        <v>237882000</v>
      </c>
      <c r="J17" s="96">
        <v>297207000</v>
      </c>
      <c r="K17" s="96">
        <v>59325000</v>
      </c>
      <c r="L17" s="98">
        <f t="shared" si="0"/>
        <v>0.16311108964642174</v>
      </c>
      <c r="M17" s="98">
        <f t="shared" si="1"/>
        <v>3.2558336086545625E-2</v>
      </c>
      <c r="N17" t="s">
        <v>47</v>
      </c>
      <c r="O17" t="s">
        <v>105</v>
      </c>
    </row>
    <row r="18" spans="1:15">
      <c r="A18" t="s">
        <v>401</v>
      </c>
      <c r="B18" t="s">
        <v>11</v>
      </c>
      <c r="C18" s="1">
        <v>41274</v>
      </c>
      <c r="D18" s="2">
        <v>4608955000</v>
      </c>
      <c r="E18" s="2">
        <v>116586000</v>
      </c>
      <c r="F18" s="2">
        <v>2448629000</v>
      </c>
      <c r="G18" t="s">
        <v>12</v>
      </c>
      <c r="H18" s="2">
        <v>264631000</v>
      </c>
      <c r="I18" s="96">
        <v>2713260000</v>
      </c>
      <c r="J18" s="96">
        <v>4492369000</v>
      </c>
      <c r="K18" s="96">
        <v>1779109000</v>
      </c>
      <c r="L18" s="98">
        <f t="shared" si="0"/>
        <v>0.97470446120649912</v>
      </c>
      <c r="M18" s="98">
        <f t="shared" si="1"/>
        <v>0.38601136266246905</v>
      </c>
      <c r="N18" t="s">
        <v>47</v>
      </c>
      <c r="O18" t="s">
        <v>105</v>
      </c>
    </row>
    <row r="19" spans="1:15">
      <c r="A19" t="s">
        <v>401</v>
      </c>
      <c r="B19" t="s">
        <v>15</v>
      </c>
      <c r="C19" s="1">
        <v>41639</v>
      </c>
      <c r="D19" s="2">
        <v>4822539000</v>
      </c>
      <c r="E19" s="2">
        <v>83692000</v>
      </c>
      <c r="F19" s="2">
        <v>2540954000</v>
      </c>
      <c r="G19" t="s">
        <v>12</v>
      </c>
      <c r="H19" s="2">
        <v>231912000</v>
      </c>
      <c r="I19" s="96">
        <v>2772866000</v>
      </c>
      <c r="J19" s="96">
        <v>4738847000</v>
      </c>
      <c r="K19" s="96">
        <v>1965981000</v>
      </c>
      <c r="L19" s="98">
        <f t="shared" si="0"/>
        <v>0.98264565615747224</v>
      </c>
      <c r="M19" s="98">
        <f t="shared" si="1"/>
        <v>0.40766513241261504</v>
      </c>
      <c r="N19" t="s">
        <v>47</v>
      </c>
      <c r="O19" t="s">
        <v>105</v>
      </c>
    </row>
    <row r="20" spans="1:15">
      <c r="A20" t="s">
        <v>401</v>
      </c>
      <c r="B20" t="s">
        <v>16</v>
      </c>
      <c r="C20" s="1">
        <v>42004</v>
      </c>
      <c r="D20" s="2">
        <v>4736150000</v>
      </c>
      <c r="E20" s="2">
        <v>63083000</v>
      </c>
      <c r="F20" s="2">
        <v>2655650000</v>
      </c>
      <c r="G20" t="s">
        <v>12</v>
      </c>
      <c r="H20" s="2">
        <v>157824000</v>
      </c>
      <c r="I20" s="96">
        <v>2813474000</v>
      </c>
      <c r="J20" s="96">
        <v>4673067000</v>
      </c>
      <c r="K20" s="96">
        <v>1859593000</v>
      </c>
      <c r="L20" s="98">
        <f t="shared" si="0"/>
        <v>0.98668053165545855</v>
      </c>
      <c r="M20" s="98">
        <f t="shared" si="1"/>
        <v>0.39263811323543385</v>
      </c>
      <c r="N20" t="s">
        <v>47</v>
      </c>
      <c r="O20" t="s">
        <v>105</v>
      </c>
    </row>
    <row r="21" spans="1:15">
      <c r="A21" t="s">
        <v>401</v>
      </c>
      <c r="B21" t="s">
        <v>17</v>
      </c>
      <c r="C21" s="1">
        <v>42369</v>
      </c>
      <c r="D21" s="2">
        <v>4995881000</v>
      </c>
      <c r="E21" s="2">
        <v>73814000</v>
      </c>
      <c r="F21" s="2">
        <v>2796508000</v>
      </c>
      <c r="G21" t="s">
        <v>12</v>
      </c>
      <c r="H21" s="2">
        <v>196424000</v>
      </c>
      <c r="I21" s="96">
        <v>2992932000</v>
      </c>
      <c r="J21" s="96">
        <v>4922067000</v>
      </c>
      <c r="K21" s="96">
        <v>1929135000</v>
      </c>
      <c r="L21" s="98">
        <f t="shared" si="0"/>
        <v>0.98522502837837811</v>
      </c>
      <c r="M21" s="98">
        <f t="shared" si="1"/>
        <v>0.38614510633860172</v>
      </c>
      <c r="N21" t="s">
        <v>47</v>
      </c>
      <c r="O21" t="s">
        <v>105</v>
      </c>
    </row>
    <row r="22" spans="1:15">
      <c r="A22" t="s">
        <v>446</v>
      </c>
      <c r="B22" t="s">
        <v>11</v>
      </c>
      <c r="C22" s="1">
        <v>41274</v>
      </c>
      <c r="D22" s="2">
        <v>16606000000</v>
      </c>
      <c r="E22" s="2">
        <v>386000000</v>
      </c>
      <c r="F22" s="2">
        <v>10486000000</v>
      </c>
      <c r="G22" t="s">
        <v>12</v>
      </c>
      <c r="H22" s="2">
        <v>987000000</v>
      </c>
      <c r="I22" s="96">
        <v>11473000000</v>
      </c>
      <c r="J22" s="96">
        <v>16220000000</v>
      </c>
      <c r="K22" s="96">
        <v>4747000000</v>
      </c>
      <c r="L22" s="98">
        <f t="shared" si="0"/>
        <v>0.97675538961821029</v>
      </c>
      <c r="M22" s="98">
        <f t="shared" si="1"/>
        <v>0.28586053233770925</v>
      </c>
      <c r="N22" t="s">
        <v>47</v>
      </c>
      <c r="O22" t="s">
        <v>105</v>
      </c>
    </row>
    <row r="23" spans="1:15">
      <c r="A23" t="s">
        <v>446</v>
      </c>
      <c r="B23" t="s">
        <v>15</v>
      </c>
      <c r="C23" s="1">
        <v>41639</v>
      </c>
      <c r="D23" s="2">
        <v>16872000000</v>
      </c>
      <c r="E23" s="2">
        <v>344000000</v>
      </c>
      <c r="F23" s="2">
        <v>9681000000</v>
      </c>
      <c r="G23" t="s">
        <v>12</v>
      </c>
      <c r="H23" s="2">
        <v>643000000</v>
      </c>
      <c r="I23" s="96">
        <v>10324000000</v>
      </c>
      <c r="J23" s="96">
        <v>16528000000</v>
      </c>
      <c r="K23" s="96">
        <v>6204000000</v>
      </c>
      <c r="L23" s="98">
        <f t="shared" si="0"/>
        <v>0.97961119013750597</v>
      </c>
      <c r="M23" s="98">
        <f t="shared" si="1"/>
        <v>0.36770981507823614</v>
      </c>
      <c r="N23" t="s">
        <v>47</v>
      </c>
      <c r="O23" t="s">
        <v>105</v>
      </c>
    </row>
    <row r="24" spans="1:15">
      <c r="A24" t="s">
        <v>446</v>
      </c>
      <c r="B24" t="s">
        <v>16</v>
      </c>
      <c r="C24" s="1">
        <v>42004</v>
      </c>
      <c r="D24" s="2">
        <v>16281000000</v>
      </c>
      <c r="E24" s="2">
        <v>325000000</v>
      </c>
      <c r="F24" s="2">
        <v>9488000000</v>
      </c>
      <c r="G24" t="s">
        <v>12</v>
      </c>
      <c r="H24" s="2">
        <v>273000000</v>
      </c>
      <c r="I24" s="96">
        <v>9761000000</v>
      </c>
      <c r="J24" s="96">
        <v>15956000000</v>
      </c>
      <c r="K24" s="96">
        <v>6195000000</v>
      </c>
      <c r="L24" s="98">
        <f t="shared" si="0"/>
        <v>0.98003808119894353</v>
      </c>
      <c r="M24" s="98">
        <f t="shared" si="1"/>
        <v>0.38050488299244517</v>
      </c>
      <c r="N24" t="s">
        <v>47</v>
      </c>
      <c r="O24" t="s">
        <v>105</v>
      </c>
    </row>
    <row r="25" spans="1:15">
      <c r="A25" t="s">
        <v>446</v>
      </c>
      <c r="B25" t="s">
        <v>17</v>
      </c>
      <c r="C25" s="1">
        <v>42369</v>
      </c>
      <c r="D25" s="2">
        <v>16270000000</v>
      </c>
      <c r="E25" s="2">
        <v>403000000</v>
      </c>
      <c r="F25" s="2">
        <v>9463000000</v>
      </c>
      <c r="G25" t="s">
        <v>12</v>
      </c>
      <c r="H25" s="2">
        <v>255000000</v>
      </c>
      <c r="I25" s="96">
        <v>9718000000</v>
      </c>
      <c r="J25" s="96">
        <v>15867000000</v>
      </c>
      <c r="K25" s="96">
        <v>6149000000</v>
      </c>
      <c r="L25" s="98">
        <f t="shared" si="0"/>
        <v>0.97523048555623848</v>
      </c>
      <c r="M25" s="98">
        <f t="shared" si="1"/>
        <v>0.37793484941610328</v>
      </c>
      <c r="N25" t="s">
        <v>47</v>
      </c>
      <c r="O25" t="s">
        <v>105</v>
      </c>
    </row>
    <row r="26" spans="1:15">
      <c r="A26" t="s">
        <v>487</v>
      </c>
      <c r="B26" t="s">
        <v>11</v>
      </c>
      <c r="C26" s="1">
        <v>41274</v>
      </c>
      <c r="D26" s="2">
        <v>11240000000</v>
      </c>
      <c r="E26" s="2">
        <v>429000000</v>
      </c>
      <c r="F26" s="2">
        <v>6073000000</v>
      </c>
      <c r="G26" t="s">
        <v>12</v>
      </c>
      <c r="H26" s="2">
        <v>1441000000</v>
      </c>
      <c r="I26" s="96">
        <v>7514000000</v>
      </c>
      <c r="J26" s="96">
        <v>10811000000</v>
      </c>
      <c r="K26" s="96">
        <v>3297000000</v>
      </c>
      <c r="L26" s="98">
        <f t="shared" si="0"/>
        <v>0.96183274021352316</v>
      </c>
      <c r="M26" s="98">
        <f t="shared" si="1"/>
        <v>0.29332740213523134</v>
      </c>
      <c r="N26" t="s">
        <v>47</v>
      </c>
      <c r="O26" t="s">
        <v>105</v>
      </c>
    </row>
    <row r="27" spans="1:15">
      <c r="A27" t="s">
        <v>487</v>
      </c>
      <c r="B27" t="s">
        <v>15</v>
      </c>
      <c r="C27" s="1">
        <v>41639</v>
      </c>
      <c r="D27" s="2">
        <v>8602000000</v>
      </c>
      <c r="E27" s="2">
        <v>291000000</v>
      </c>
      <c r="F27" s="2">
        <v>5808000000</v>
      </c>
      <c r="G27" t="s">
        <v>12</v>
      </c>
      <c r="H27" s="2">
        <v>576000000</v>
      </c>
      <c r="I27" s="96">
        <v>6384000000</v>
      </c>
      <c r="J27" s="96">
        <v>8311000000</v>
      </c>
      <c r="K27" s="96">
        <v>1927000000</v>
      </c>
      <c r="L27" s="98">
        <f t="shared" si="0"/>
        <v>0.9661706579865148</v>
      </c>
      <c r="M27" s="98">
        <f t="shared" si="1"/>
        <v>0.22401767030923042</v>
      </c>
      <c r="N27" t="s">
        <v>47</v>
      </c>
      <c r="O27" t="s">
        <v>105</v>
      </c>
    </row>
    <row r="28" spans="1:15">
      <c r="A28" t="s">
        <v>487</v>
      </c>
      <c r="B28" t="s">
        <v>16</v>
      </c>
      <c r="C28" s="1">
        <v>42004</v>
      </c>
      <c r="D28" s="2">
        <v>8707000000</v>
      </c>
      <c r="E28" s="2">
        <v>235000000</v>
      </c>
      <c r="F28" s="2">
        <v>5518000000</v>
      </c>
      <c r="G28" t="s">
        <v>12</v>
      </c>
      <c r="H28" s="2">
        <v>367000000</v>
      </c>
      <c r="I28" s="96">
        <v>5885000000</v>
      </c>
      <c r="J28" s="96">
        <v>8472000000</v>
      </c>
      <c r="K28" s="96">
        <v>2587000000</v>
      </c>
      <c r="L28" s="98">
        <f t="shared" si="0"/>
        <v>0.9730102216607327</v>
      </c>
      <c r="M28" s="98">
        <f t="shared" si="1"/>
        <v>0.29711726197312505</v>
      </c>
      <c r="N28" t="s">
        <v>47</v>
      </c>
      <c r="O28" t="s">
        <v>105</v>
      </c>
    </row>
    <row r="29" spans="1:15">
      <c r="A29" t="s">
        <v>487</v>
      </c>
      <c r="B29" t="s">
        <v>17</v>
      </c>
      <c r="C29" s="1">
        <v>42369</v>
      </c>
      <c r="D29" s="2">
        <v>8533000000</v>
      </c>
      <c r="E29" s="2">
        <v>219000000</v>
      </c>
      <c r="F29" s="2">
        <v>5120000000</v>
      </c>
      <c r="G29" t="s">
        <v>12</v>
      </c>
      <c r="H29" s="2">
        <v>205000000</v>
      </c>
      <c r="I29" s="96">
        <v>5325000000</v>
      </c>
      <c r="J29" s="96">
        <v>8314000000</v>
      </c>
      <c r="K29" s="96">
        <v>2989000000</v>
      </c>
      <c r="L29" s="98">
        <f t="shared" si="0"/>
        <v>0.97433493495839685</v>
      </c>
      <c r="M29" s="98">
        <f t="shared" si="1"/>
        <v>0.35028712059064809</v>
      </c>
      <c r="N29" t="s">
        <v>47</v>
      </c>
      <c r="O29" t="s">
        <v>105</v>
      </c>
    </row>
    <row r="30" spans="1:15">
      <c r="A30" t="s">
        <v>533</v>
      </c>
      <c r="B30" t="s">
        <v>11</v>
      </c>
      <c r="C30" s="1">
        <v>41486</v>
      </c>
      <c r="D30" s="2">
        <v>2436948000</v>
      </c>
      <c r="E30" s="2">
        <v>1589821000</v>
      </c>
      <c r="F30" s="2">
        <v>441168000</v>
      </c>
      <c r="G30" s="2">
        <v>62630000</v>
      </c>
      <c r="H30" t="s">
        <v>12</v>
      </c>
      <c r="I30" s="96">
        <v>503798000</v>
      </c>
      <c r="J30" s="96">
        <v>847127000</v>
      </c>
      <c r="K30" s="96">
        <v>343329000</v>
      </c>
      <c r="L30" s="98">
        <f t="shared" si="0"/>
        <v>0.34761800415930089</v>
      </c>
      <c r="M30" s="98">
        <f t="shared" si="1"/>
        <v>0.14088482807183411</v>
      </c>
      <c r="N30" t="s">
        <v>47</v>
      </c>
      <c r="O30" t="s">
        <v>105</v>
      </c>
    </row>
    <row r="31" spans="1:15">
      <c r="A31" t="s">
        <v>533</v>
      </c>
      <c r="B31" t="s">
        <v>15</v>
      </c>
      <c r="C31" s="1">
        <v>41851</v>
      </c>
      <c r="D31" s="2">
        <v>2473500000</v>
      </c>
      <c r="E31" s="2">
        <v>1595700000</v>
      </c>
      <c r="F31" s="2">
        <v>460300000</v>
      </c>
      <c r="G31" s="2">
        <v>61800000</v>
      </c>
      <c r="H31" t="s">
        <v>12</v>
      </c>
      <c r="I31" s="96">
        <v>522100000</v>
      </c>
      <c r="J31" s="96">
        <v>877800000</v>
      </c>
      <c r="K31" s="96">
        <v>355700000</v>
      </c>
      <c r="L31" s="98">
        <f t="shared" si="0"/>
        <v>0.35488174651303817</v>
      </c>
      <c r="M31" s="98">
        <f t="shared" si="1"/>
        <v>0.14380432585405295</v>
      </c>
      <c r="N31" t="s">
        <v>47</v>
      </c>
      <c r="O31" t="s">
        <v>105</v>
      </c>
    </row>
    <row r="32" spans="1:15">
      <c r="A32" t="s">
        <v>533</v>
      </c>
      <c r="B32" t="s">
        <v>16</v>
      </c>
      <c r="C32" s="1">
        <v>42216</v>
      </c>
      <c r="D32" s="2">
        <v>2371200000</v>
      </c>
      <c r="E32" s="2">
        <v>1562600000</v>
      </c>
      <c r="F32" s="2">
        <v>460100000</v>
      </c>
      <c r="G32" s="2">
        <v>60200000</v>
      </c>
      <c r="H32" t="s">
        <v>12</v>
      </c>
      <c r="I32" s="96">
        <v>520300000</v>
      </c>
      <c r="J32" s="96">
        <v>808600000</v>
      </c>
      <c r="K32" s="96">
        <v>288300000</v>
      </c>
      <c r="L32" s="98">
        <f t="shared" si="0"/>
        <v>0.34100877192982459</v>
      </c>
      <c r="M32" s="98">
        <f t="shared" si="1"/>
        <v>0.12158400809716599</v>
      </c>
      <c r="N32" t="s">
        <v>47</v>
      </c>
      <c r="O32" t="s">
        <v>105</v>
      </c>
    </row>
    <row r="33" spans="1:15">
      <c r="A33" t="s">
        <v>533</v>
      </c>
      <c r="B33" t="s">
        <v>17</v>
      </c>
      <c r="C33" s="1">
        <v>42582</v>
      </c>
      <c r="D33" s="2">
        <v>2220300000</v>
      </c>
      <c r="E33" s="2">
        <v>1465500000</v>
      </c>
      <c r="F33" s="2">
        <v>425100000</v>
      </c>
      <c r="G33" s="2">
        <v>55500000</v>
      </c>
      <c r="H33" t="s">
        <v>12</v>
      </c>
      <c r="I33" s="96">
        <v>480600000</v>
      </c>
      <c r="J33" s="96">
        <v>754800000</v>
      </c>
      <c r="K33" s="96">
        <v>274200000</v>
      </c>
      <c r="L33" s="98">
        <f t="shared" si="0"/>
        <v>0.33995406026212671</v>
      </c>
      <c r="M33" s="98">
        <f t="shared" si="1"/>
        <v>0.1234968247534117</v>
      </c>
      <c r="N33" t="s">
        <v>47</v>
      </c>
      <c r="O33" t="s">
        <v>105</v>
      </c>
    </row>
    <row r="34" spans="1:15">
      <c r="A34" t="s">
        <v>550</v>
      </c>
      <c r="B34" t="s">
        <v>11</v>
      </c>
      <c r="C34" s="1">
        <v>41274</v>
      </c>
      <c r="D34" s="2">
        <v>91247000000</v>
      </c>
      <c r="E34" s="2">
        <v>1727000000</v>
      </c>
      <c r="F34" s="2">
        <v>48724000000</v>
      </c>
      <c r="G34" t="s">
        <v>12</v>
      </c>
      <c r="H34" s="2">
        <v>8891000000</v>
      </c>
      <c r="I34" s="96">
        <v>57615000000</v>
      </c>
      <c r="J34" s="96">
        <v>89520000000</v>
      </c>
      <c r="K34" s="96">
        <v>31905000000</v>
      </c>
      <c r="L34" s="98">
        <f t="shared" si="0"/>
        <v>0.98107335035672405</v>
      </c>
      <c r="M34" s="98">
        <f t="shared" si="1"/>
        <v>0.3496553311341743</v>
      </c>
      <c r="N34" t="s">
        <v>47</v>
      </c>
      <c r="O34" t="s">
        <v>105</v>
      </c>
    </row>
    <row r="35" spans="1:15">
      <c r="A35" t="s">
        <v>550</v>
      </c>
      <c r="B35" t="s">
        <v>15</v>
      </c>
      <c r="C35" s="1">
        <v>41639</v>
      </c>
      <c r="D35" s="2">
        <v>88069000000</v>
      </c>
      <c r="E35" s="2">
        <v>1337000000</v>
      </c>
      <c r="F35" s="2">
        <v>47338000000</v>
      </c>
      <c r="G35" t="s">
        <v>12</v>
      </c>
      <c r="H35" s="2">
        <v>3813000000</v>
      </c>
      <c r="I35" s="96">
        <v>51151000000</v>
      </c>
      <c r="J35" s="96">
        <v>86732000000</v>
      </c>
      <c r="K35" s="96">
        <v>35581000000</v>
      </c>
      <c r="L35" s="98">
        <f t="shared" si="0"/>
        <v>0.98481872168413398</v>
      </c>
      <c r="M35" s="98">
        <f t="shared" si="1"/>
        <v>0.40401276272013992</v>
      </c>
      <c r="N35" t="s">
        <v>47</v>
      </c>
      <c r="O35" t="s">
        <v>105</v>
      </c>
    </row>
    <row r="36" spans="1:15">
      <c r="A36" t="s">
        <v>550</v>
      </c>
      <c r="B36" t="s">
        <v>16</v>
      </c>
      <c r="C36" s="1">
        <v>42004</v>
      </c>
      <c r="D36" s="2">
        <v>88372000000</v>
      </c>
      <c r="E36" s="2">
        <v>1096000000</v>
      </c>
      <c r="F36" s="2">
        <v>47667000000</v>
      </c>
      <c r="G36" t="s">
        <v>12</v>
      </c>
      <c r="H36" s="2">
        <v>2765000000</v>
      </c>
      <c r="I36" s="96">
        <v>50432000000</v>
      </c>
      <c r="J36" s="96">
        <v>87276000000</v>
      </c>
      <c r="K36" s="96">
        <v>36844000000</v>
      </c>
      <c r="L36" s="98">
        <f t="shared" si="0"/>
        <v>0.9875978816819807</v>
      </c>
      <c r="M36" s="98">
        <f t="shared" si="1"/>
        <v>0.41691938623093289</v>
      </c>
      <c r="N36" t="s">
        <v>47</v>
      </c>
      <c r="O36" t="s">
        <v>105</v>
      </c>
    </row>
    <row r="37" spans="1:15">
      <c r="A37" t="s">
        <v>550</v>
      </c>
      <c r="B37" t="s">
        <v>17</v>
      </c>
      <c r="C37" s="1">
        <v>42369</v>
      </c>
      <c r="D37" s="2">
        <v>90033000000</v>
      </c>
      <c r="E37" s="2">
        <v>963000000</v>
      </c>
      <c r="F37" s="2">
        <v>48728000000</v>
      </c>
      <c r="G37" t="s">
        <v>12</v>
      </c>
      <c r="H37" s="2">
        <v>3688000000</v>
      </c>
      <c r="I37" s="96">
        <v>52416000000</v>
      </c>
      <c r="J37" s="96">
        <v>89070000000</v>
      </c>
      <c r="K37" s="96">
        <v>36654000000</v>
      </c>
      <c r="L37" s="98">
        <f t="shared" si="0"/>
        <v>0.98930392189530503</v>
      </c>
      <c r="M37" s="98">
        <f t="shared" si="1"/>
        <v>0.40711739029022692</v>
      </c>
      <c r="N37" t="s">
        <v>47</v>
      </c>
      <c r="O37" t="s">
        <v>105</v>
      </c>
    </row>
    <row r="40" spans="1:15">
      <c r="B40" t="s">
        <v>104</v>
      </c>
    </row>
    <row r="41" spans="1:15">
      <c r="B41" t="s">
        <v>108</v>
      </c>
    </row>
    <row r="42" spans="1:15">
      <c r="B42" t="s">
        <v>287</v>
      </c>
      <c r="C42" t="s">
        <v>607</v>
      </c>
    </row>
    <row r="43" spans="1:15">
      <c r="B43" t="s">
        <v>336</v>
      </c>
      <c r="C43" t="s">
        <v>608</v>
      </c>
    </row>
    <row r="44" spans="1:15">
      <c r="B44" t="s">
        <v>401</v>
      </c>
      <c r="C44" t="s">
        <v>609</v>
      </c>
    </row>
    <row r="45" spans="1:15">
      <c r="B45" t="s">
        <v>446</v>
      </c>
    </row>
    <row r="46" spans="1:15">
      <c r="B46" t="s">
        <v>487</v>
      </c>
    </row>
    <row r="47" spans="1:15">
      <c r="B47" t="s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51C0-F01D-BD46-A428-E9D5414BC950}">
  <sheetPr>
    <tabColor rgb="FF00B0F0"/>
  </sheetPr>
  <dimension ref="A2:P43"/>
  <sheetViews>
    <sheetView zoomScale="85" workbookViewId="0">
      <selection activeCell="G50" sqref="G50"/>
    </sheetView>
  </sheetViews>
  <sheetFormatPr baseColWidth="10" defaultRowHeight="16"/>
  <cols>
    <col min="3" max="3" width="19.6640625" customWidth="1"/>
    <col min="5" max="6" width="17.83203125" bestFit="1" customWidth="1"/>
    <col min="7" max="8" width="17.33203125" bestFit="1" customWidth="1"/>
    <col min="9" max="10" width="17.1640625" bestFit="1" customWidth="1"/>
  </cols>
  <sheetData>
    <row r="2" spans="1:10">
      <c r="A2" s="100" t="s">
        <v>105</v>
      </c>
      <c r="B2" s="101" t="s">
        <v>104</v>
      </c>
    </row>
    <row r="6" spans="1:10">
      <c r="C6" s="66" t="s">
        <v>595</v>
      </c>
      <c r="D6" s="66"/>
      <c r="E6" s="66"/>
      <c r="F6" s="66"/>
      <c r="G6" s="66"/>
      <c r="H6" s="66"/>
    </row>
    <row r="7" spans="1:10" ht="17" thickBot="1">
      <c r="E7" s="65" t="s">
        <v>601</v>
      </c>
      <c r="F7" s="65"/>
      <c r="G7" s="65"/>
      <c r="H7" s="65"/>
      <c r="I7" s="63" t="s">
        <v>612</v>
      </c>
      <c r="J7" s="63"/>
    </row>
    <row r="8" spans="1:10">
      <c r="E8" s="84" t="s">
        <v>11</v>
      </c>
      <c r="F8" s="64" t="s">
        <v>15</v>
      </c>
      <c r="G8" s="64" t="s">
        <v>16</v>
      </c>
      <c r="H8" s="64" t="s">
        <v>17</v>
      </c>
      <c r="I8" s="83" t="s">
        <v>604</v>
      </c>
      <c r="J8" s="83" t="s">
        <v>605</v>
      </c>
    </row>
    <row r="9" spans="1:10">
      <c r="C9" s="7" t="s">
        <v>596</v>
      </c>
      <c r="E9" s="85" cm="1">
        <f t="array" ref="E9">INDEX(f_revenue,MATCH(1,($B$2=banks)*(E8=f_year),0))</f>
        <v>100078000000</v>
      </c>
      <c r="F9" s="90" cm="1">
        <f t="array" ref="F9">INDEX(f_revenue,MATCH(1,($B$2=banks)*(F8=f_year),0))</f>
        <v>101697000000</v>
      </c>
      <c r="G9" s="89" cm="1">
        <f t="array" ref="G9">INDEX(f_revenue,MATCH(1,($B$2=banks)*(G8=f_year),0))</f>
        <v>95181000000</v>
      </c>
      <c r="H9" s="14" cm="1">
        <f t="array" ref="H9">INDEX(f_revenue,MATCH(1,($B$2=banks)*(H8=f_year),0))</f>
        <v>93056000000</v>
      </c>
      <c r="I9" s="6">
        <f ca="1">H9*(1+I19)</f>
        <v>90264320000</v>
      </c>
      <c r="J9" s="6">
        <f ca="1">I9*(1+J19)</f>
        <v>87556390400</v>
      </c>
    </row>
    <row r="10" spans="1:10">
      <c r="C10" s="33" t="s">
        <v>597</v>
      </c>
      <c r="E10" s="85" cm="1">
        <f t="array" ref="E10">INDEX(f_COGS,MATCH(1,($B$2=banks)*(E8=f_year),0))</f>
        <v>3753000000</v>
      </c>
      <c r="F10" s="91" cm="1">
        <f t="array" ref="F10">INDEX(f_COGS,MATCH(1,($B$2=banks)*(F8=f_year),0))</f>
        <v>3034000000</v>
      </c>
      <c r="G10" s="85" cm="1">
        <f t="array" ref="G10">INDEX(f_COGS,MATCH(1,($B$2=banks)*(G8=f_year),0))</f>
        <v>2656000000</v>
      </c>
      <c r="H10" s="14" cm="1">
        <f t="array" ref="H10">INDEX(f_COGS,MATCH(1,($B$2=banks)*(H8=f_year),0))</f>
        <v>2204000000</v>
      </c>
      <c r="I10" s="109"/>
      <c r="J10" s="109"/>
    </row>
    <row r="11" spans="1:10">
      <c r="C11" s="7" t="s">
        <v>580</v>
      </c>
      <c r="E11" s="86">
        <f>E9-E10</f>
        <v>96325000000</v>
      </c>
      <c r="F11" s="92">
        <f t="shared" ref="F11:H11" si="0">F9-F10</f>
        <v>98663000000</v>
      </c>
      <c r="G11" s="86">
        <f t="shared" si="0"/>
        <v>92525000000</v>
      </c>
      <c r="H11" s="76">
        <f t="shared" si="0"/>
        <v>90852000000</v>
      </c>
      <c r="I11" s="6">
        <f ca="1">I9*I20</f>
        <v>87556390400</v>
      </c>
      <c r="J11" s="6">
        <f ca="1">J9*J20</f>
        <v>84929698688</v>
      </c>
    </row>
    <row r="12" spans="1:10">
      <c r="C12" s="33" t="s">
        <v>598</v>
      </c>
      <c r="E12" s="87" cm="1">
        <f t="array" ref="E12">INDEX(f_SGA,MATCH(1,($B$2=banks)*(E8=f_year),0))</f>
        <v>70829000000</v>
      </c>
      <c r="F12" s="93" cm="1">
        <f t="array" ref="F12">INDEX(f_SGA,MATCH(1,($B$2=banks)*(F8=f_year),0))</f>
        <v>68128000000</v>
      </c>
      <c r="G12" s="87" cm="1">
        <f t="array" ref="G12">INDEX(f_SGA,MATCH(1,($B$2=banks)*(G8=f_year),0))</f>
        <v>74181000000</v>
      </c>
      <c r="H12" s="68" cm="1">
        <f t="array" ref="H12">INDEX(f_SGA,MATCH(1,($B$2=banks)*(H8=f_year),0))</f>
        <v>56358000000</v>
      </c>
      <c r="I12" s="109"/>
      <c r="J12" s="109"/>
    </row>
    <row r="13" spans="1:10">
      <c r="C13" s="33" t="s">
        <v>599</v>
      </c>
      <c r="E13" s="87" cm="1">
        <f t="array" ref="E13">INDEX(f_SGA,MATCH(1,($B$2=banks)*(E8=f_year),0))</f>
        <v>70829000000</v>
      </c>
      <c r="F13" s="93" cm="1">
        <f t="array" ref="F13">INDEX(f_SGA,MATCH(1,($B$2=banks)*(F8=f_year),0))</f>
        <v>68128000000</v>
      </c>
      <c r="G13" s="87" cm="1">
        <f t="array" ref="G13">INDEX(f_SGA,MATCH(1,($B$2=banks)*(G8=f_year),0))</f>
        <v>74181000000</v>
      </c>
      <c r="H13" s="68" cm="1">
        <f t="array" ref="H13">INDEX(f_SGA,MATCH(1,($B$2=banks)*(H8=f_year),0))</f>
        <v>56358000000</v>
      </c>
      <c r="I13" s="109"/>
      <c r="J13" s="109"/>
    </row>
    <row r="14" spans="1:10">
      <c r="C14" s="67" t="s">
        <v>576</v>
      </c>
      <c r="D14" s="7"/>
      <c r="E14" s="86">
        <f>SUM(E12:E13)</f>
        <v>141658000000</v>
      </c>
      <c r="F14" s="92">
        <f>SUM(F12:F13)</f>
        <v>136256000000</v>
      </c>
      <c r="G14" s="86">
        <f>SUM(G12:G13)</f>
        <v>148362000000</v>
      </c>
      <c r="H14" s="76">
        <f>SUM(H12:H13)</f>
        <v>112716000000</v>
      </c>
      <c r="I14" s="109"/>
      <c r="J14" s="109"/>
    </row>
    <row r="15" spans="1:10">
      <c r="C15" s="77" t="s">
        <v>602</v>
      </c>
      <c r="D15" s="78"/>
      <c r="E15" s="88">
        <f>E11-(SUM(E12:E13))</f>
        <v>-45333000000</v>
      </c>
      <c r="F15" s="94">
        <f>F11-SUM(F12:F13)</f>
        <v>-37593000000</v>
      </c>
      <c r="G15" s="88">
        <f>G11-SUM(G12:G13)</f>
        <v>-55837000000</v>
      </c>
      <c r="H15" s="79">
        <f>H11-SUM(H12:H13)</f>
        <v>-21864000000</v>
      </c>
      <c r="I15" s="79">
        <f ca="1">I9*I21</f>
        <v>13539648000</v>
      </c>
      <c r="J15" s="79">
        <f ca="1">J9*J21</f>
        <v>13133458560</v>
      </c>
    </row>
    <row r="17" spans="3:16">
      <c r="C17" s="66" t="s">
        <v>610</v>
      </c>
      <c r="D17" s="66"/>
      <c r="E17" s="66"/>
      <c r="F17" s="66"/>
      <c r="G17" s="66"/>
      <c r="H17" s="66"/>
      <c r="I17" s="102"/>
      <c r="J17" s="102"/>
    </row>
    <row r="18" spans="3:16" ht="17" thickBot="1">
      <c r="E18" s="65" t="s">
        <v>601</v>
      </c>
      <c r="F18" s="65"/>
      <c r="G18" s="65"/>
      <c r="H18" s="65"/>
      <c r="I18" s="63" t="s">
        <v>612</v>
      </c>
      <c r="J18" s="63"/>
    </row>
    <row r="19" spans="3:16">
      <c r="C19" t="s">
        <v>613</v>
      </c>
      <c r="E19" s="106"/>
      <c r="F19" s="107">
        <f>F9/E9-1</f>
        <v>1.6177381642318966E-2</v>
      </c>
      <c r="G19" s="107">
        <f>G9/F9-1</f>
        <v>-6.4072686509926591E-2</v>
      </c>
      <c r="H19" s="107">
        <f>H9/G9-1</f>
        <v>-2.2325884367678461E-2</v>
      </c>
      <c r="I19" s="15">
        <f ca="1">OFFSET(I30,MATCH($D$24,$C$31:$C$33,0),0)</f>
        <v>-0.03</v>
      </c>
      <c r="J19" s="15">
        <f ca="1">OFFSET(J30,MATCH(D24,C31:C33,0),0)</f>
        <v>-0.03</v>
      </c>
    </row>
    <row r="20" spans="3:16">
      <c r="C20" t="s">
        <v>582</v>
      </c>
      <c r="E20" s="99" cm="1">
        <f t="array" ref="E20">INDEX(f_gross_margin,MATCH(1,($B$2=banks)*(E8=f_year),0))</f>
        <v>0.962499250584544</v>
      </c>
      <c r="F20" s="99" cm="1">
        <f t="array" ref="F20">INDEX(f_gross_margin,MATCH(1,($B$2=banks)*(F8=f_year),0))</f>
        <v>0.97016627825796242</v>
      </c>
      <c r="G20" s="99" cm="1">
        <f t="array" ref="G20">INDEX(f_gross_margin,MATCH(1,($B$2=banks)*(G8=f_year),0))</f>
        <v>0.97209527111503347</v>
      </c>
      <c r="H20" s="99" cm="1">
        <f t="array" ref="H20">INDEX(f_gross_margin,MATCH(1,($B$2=banks)*(H8=f_year),0))</f>
        <v>0.97631533700137552</v>
      </c>
      <c r="I20" s="108">
        <f ca="1">OFFSET(I35,MATCH($D$24,$C$36:$C$38,0),0)</f>
        <v>0.97</v>
      </c>
      <c r="J20" s="108">
        <f ca="1">OFFSET(J35,MATCH($D$24,$C$36:$C$38,0),0)</f>
        <v>0.97</v>
      </c>
    </row>
    <row r="21" spans="3:16">
      <c r="C21" t="s">
        <v>611</v>
      </c>
      <c r="E21" s="99" cm="1">
        <f t="array" ref="E21">INDEX(f_operating_margin,MATCH(1,($B$2=banks)*(E8=f_year),0))</f>
        <v>0.16050480625112412</v>
      </c>
      <c r="F21" s="99" cm="1">
        <f t="array" ref="F21">INDEX(f_operating_margin,MATCH(1,($B$2=banks)*(F8=f_year),0))</f>
        <v>0.25460928050974957</v>
      </c>
      <c r="G21" s="99" cm="1">
        <f t="array" ref="G21">INDEX(f_operating_margin,MATCH(1,($B$2=banks)*(G8=f_year),0))</f>
        <v>0.15899181559344827</v>
      </c>
      <c r="H21" s="99" cm="1">
        <f t="array" ref="H21">INDEX(f_operating_margin,MATCH(1,($B$2=banks)*(H8=f_year),0))</f>
        <v>0.3277488823933975</v>
      </c>
      <c r="I21" s="108">
        <f ca="1">OFFSET(I40,MATCH($D$24,$C$41:$C$43,0),0)</f>
        <v>0.15</v>
      </c>
      <c r="J21" s="108">
        <f ca="1">OFFSET(J40,MATCH($D$24,$C$41:$C$43,0),0)</f>
        <v>0.15</v>
      </c>
    </row>
    <row r="24" spans="3:16">
      <c r="C24" s="100" t="s">
        <v>606</v>
      </c>
      <c r="D24" s="101" t="s">
        <v>609</v>
      </c>
    </row>
    <row r="28" spans="3:16">
      <c r="C28" s="66" t="s">
        <v>610</v>
      </c>
      <c r="D28" s="66"/>
      <c r="E28" s="66"/>
      <c r="F28" s="66"/>
      <c r="G28" s="66"/>
      <c r="H28" s="66"/>
      <c r="I28" s="102"/>
      <c r="J28" s="102"/>
      <c r="K28" s="103"/>
      <c r="L28" s="103"/>
      <c r="M28" s="103"/>
      <c r="N28" s="103"/>
      <c r="O28" s="104"/>
      <c r="P28" s="104"/>
    </row>
    <row r="30" spans="3:16">
      <c r="C30" s="11" t="s">
        <v>613</v>
      </c>
      <c r="D30" s="10"/>
      <c r="E30" s="10"/>
      <c r="F30" s="10"/>
      <c r="G30" s="10"/>
      <c r="H30" s="10"/>
      <c r="I30" s="105" t="s">
        <v>604</v>
      </c>
      <c r="J30" s="105" t="s">
        <v>605</v>
      </c>
    </row>
    <row r="31" spans="3:16">
      <c r="C31" t="s">
        <v>607</v>
      </c>
      <c r="D31">
        <v>1</v>
      </c>
      <c r="I31" s="15">
        <v>-0.01</v>
      </c>
      <c r="J31" s="15">
        <v>-0.01</v>
      </c>
    </row>
    <row r="32" spans="3:16">
      <c r="C32" t="s">
        <v>608</v>
      </c>
      <c r="D32">
        <v>2</v>
      </c>
      <c r="I32" s="15">
        <v>-0.02</v>
      </c>
      <c r="J32" s="15">
        <v>-0.02</v>
      </c>
    </row>
    <row r="33" spans="3:10">
      <c r="C33" t="s">
        <v>609</v>
      </c>
      <c r="D33">
        <v>3</v>
      </c>
      <c r="I33" s="15">
        <v>-0.03</v>
      </c>
      <c r="J33" s="15">
        <v>-0.03</v>
      </c>
    </row>
    <row r="34" spans="3:10">
      <c r="I34" s="15"/>
      <c r="J34" s="15"/>
    </row>
    <row r="35" spans="3:10">
      <c r="C35" s="11" t="s">
        <v>582</v>
      </c>
      <c r="D35" s="10"/>
      <c r="E35" s="10"/>
      <c r="F35" s="10"/>
      <c r="G35" s="10"/>
      <c r="H35" s="10"/>
      <c r="I35" s="10"/>
      <c r="J35" s="10"/>
    </row>
    <row r="36" spans="3:10">
      <c r="C36" t="s">
        <v>607</v>
      </c>
      <c r="D36" s="12">
        <v>1</v>
      </c>
      <c r="I36" s="108">
        <v>0.99</v>
      </c>
      <c r="J36" s="108">
        <v>0.99</v>
      </c>
    </row>
    <row r="37" spans="3:10">
      <c r="C37" t="s">
        <v>608</v>
      </c>
      <c r="D37" s="12">
        <v>2</v>
      </c>
      <c r="I37">
        <v>0.98</v>
      </c>
      <c r="J37">
        <v>0.98</v>
      </c>
    </row>
    <row r="38" spans="3:10">
      <c r="C38" t="s">
        <v>609</v>
      </c>
      <c r="D38" s="12">
        <v>3</v>
      </c>
      <c r="I38">
        <v>0.97</v>
      </c>
      <c r="J38">
        <v>0.97</v>
      </c>
    </row>
    <row r="39" spans="3:10">
      <c r="D39" s="12"/>
    </row>
    <row r="40" spans="3:10">
      <c r="C40" s="11" t="s">
        <v>611</v>
      </c>
      <c r="D40" s="10"/>
      <c r="E40" s="10"/>
      <c r="F40" s="10"/>
      <c r="G40" s="10"/>
      <c r="H40" s="10"/>
      <c r="I40" s="10"/>
      <c r="J40" s="10"/>
    </row>
    <row r="41" spans="3:10">
      <c r="C41" t="s">
        <v>607</v>
      </c>
      <c r="D41" s="12">
        <v>1</v>
      </c>
      <c r="I41" s="12">
        <v>0.35</v>
      </c>
      <c r="J41" s="12">
        <v>0.35</v>
      </c>
    </row>
    <row r="42" spans="3:10">
      <c r="C42" t="s">
        <v>608</v>
      </c>
      <c r="D42" s="12">
        <v>2</v>
      </c>
      <c r="I42" s="12">
        <v>0.25</v>
      </c>
      <c r="J42" s="12">
        <v>0.25</v>
      </c>
    </row>
    <row r="43" spans="3:10">
      <c r="C43" t="s">
        <v>609</v>
      </c>
      <c r="D43" s="12">
        <v>3</v>
      </c>
      <c r="I43" s="12">
        <v>0.15</v>
      </c>
      <c r="J43" s="12">
        <v>0.15</v>
      </c>
    </row>
  </sheetData>
  <mergeCells count="7">
    <mergeCell ref="C28:H28"/>
    <mergeCell ref="C6:H6"/>
    <mergeCell ref="E7:H7"/>
    <mergeCell ref="C17:H17"/>
    <mergeCell ref="E18:H18"/>
    <mergeCell ref="I7:J7"/>
    <mergeCell ref="I18:J18"/>
  </mergeCells>
  <phoneticPr fontId="22" type="noConversion"/>
  <dataValidations count="2">
    <dataValidation type="list" allowBlank="1" showInputMessage="1" showErrorMessage="1" sqref="B2" xr:uid="{A3494D4C-252D-E742-AA8F-823F77E3A116}">
      <formula1>fin_list</formula1>
    </dataValidation>
    <dataValidation type="list" allowBlank="1" showInputMessage="1" showErrorMessage="1" sqref="D24" xr:uid="{9EEC6BEA-7EFE-7744-B118-0FE5ED77CB54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projectdata-nyse</vt:lpstr>
      <vt:lpstr>HC Year 4</vt:lpstr>
      <vt:lpstr>Pivot Table for HC</vt:lpstr>
      <vt:lpstr>IT Year 4s</vt:lpstr>
      <vt:lpstr>IT Pivot Table</vt:lpstr>
      <vt:lpstr>Task 1 summary statistics</vt:lpstr>
      <vt:lpstr>Task 2 - data</vt:lpstr>
      <vt:lpstr>Task 2 P&amp;L Dashboard</vt:lpstr>
      <vt:lpstr>Task 3 - data</vt:lpstr>
      <vt:lpstr>Task 3 Scenario</vt:lpstr>
      <vt:lpstr>banks</vt:lpstr>
      <vt:lpstr>COGS</vt:lpstr>
      <vt:lpstr>companies</vt:lpstr>
      <vt:lpstr>dates</vt:lpstr>
      <vt:lpstr>f_COGS</vt:lpstr>
      <vt:lpstr>f_gross_margin</vt:lpstr>
      <vt:lpstr>f_gross_profit</vt:lpstr>
      <vt:lpstr>f_operating_margin</vt:lpstr>
      <vt:lpstr>f_RD</vt:lpstr>
      <vt:lpstr>f_revenue</vt:lpstr>
      <vt:lpstr>f_SGA</vt:lpstr>
      <vt:lpstr>f_total_operating_expenses</vt:lpstr>
      <vt:lpstr>f_year</vt:lpstr>
      <vt:lpstr>fin_list</vt:lpstr>
      <vt:lpstr>IT_list</vt:lpstr>
      <vt:lpstr>other_operating_items</vt:lpstr>
      <vt:lpstr>RD</vt:lpstr>
      <vt:lpstr>Scenarios</vt:lpstr>
      <vt:lpstr>SGA</vt:lpstr>
      <vt:lpstr>total_revenue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Alrashidan</dc:creator>
  <cp:lastModifiedBy>Mohammed Alrashidan</cp:lastModifiedBy>
  <dcterms:created xsi:type="dcterms:W3CDTF">2020-03-30T14:12:52Z</dcterms:created>
  <dcterms:modified xsi:type="dcterms:W3CDTF">2020-04-02T13:10:03Z</dcterms:modified>
</cp:coreProperties>
</file>