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0" yWindow="0" windowWidth="20490" windowHeight="7620" activeTab="1"/>
  </bookViews>
  <sheets>
    <sheet name="COUNTIF and SUMIF 1" sheetId="1" r:id="rId1"/>
    <sheet name="COUNTIF and SUMIF 2" sheetId="3" r:id="rId2"/>
    <sheet name="COUNTIFS and SUMIFS" sheetId="4" r:id="rId3"/>
    <sheet name="AVERAGEIF and MINIF" sheetId="5" r:id="rId4"/>
    <sheet name="SUMPRODUCT" sheetId="6" r:id="rId5"/>
    <sheet name="Pivot table" sheetId="7" r:id="rId6"/>
    <sheet name="PVT1" sheetId="10" r:id="rId7"/>
    <sheet name="Array formulas" sheetId="8" r:id="rId8"/>
    <sheet name="Address formulas" sheetId="9" r:id="rId9"/>
  </sheets>
  <definedNames>
    <definedName name="_xlnm._FilterDatabase" localSheetId="2" hidden="1">'COUNTIFS and SUMIFS'!$A$1:$E$51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2" i="9"/>
  <c r="A21" i="8"/>
  <c r="F2" i="6"/>
  <c r="C10" i="6"/>
  <c r="C3" i="6"/>
  <c r="C4" i="6"/>
  <c r="C5" i="6"/>
  <c r="C6" i="6"/>
  <c r="C7" i="6"/>
  <c r="C8" i="6"/>
  <c r="C9" i="6"/>
  <c r="C2" i="6"/>
  <c r="M3" i="5"/>
  <c r="N3" i="5"/>
  <c r="L3" i="5"/>
  <c r="L12" i="4"/>
  <c r="M12" i="4"/>
  <c r="N12" i="4"/>
  <c r="L13" i="4"/>
  <c r="M13" i="4"/>
  <c r="N13" i="4"/>
  <c r="M11" i="4"/>
  <c r="N11" i="4"/>
  <c r="L11" i="4"/>
  <c r="L4" i="4"/>
  <c r="M4" i="4"/>
  <c r="N4" i="4"/>
  <c r="L5" i="4"/>
  <c r="M5" i="4"/>
  <c r="N5" i="4"/>
  <c r="M3" i="4"/>
  <c r="N3" i="4"/>
  <c r="L3" i="4"/>
  <c r="J14" i="3"/>
  <c r="J12" i="3"/>
  <c r="J11" i="3"/>
  <c r="J9" i="3"/>
  <c r="J10" i="3"/>
  <c r="J8" i="3"/>
  <c r="N7" i="5"/>
  <c r="M7" i="5"/>
  <c r="L7" i="5"/>
  <c r="D1" i="9"/>
  <c r="J5" i="3" l="1"/>
  <c r="I14" i="3"/>
  <c r="I12" i="3"/>
  <c r="I11" i="3"/>
  <c r="I1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I9" i="3"/>
  <c r="I8" i="3"/>
  <c r="I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I5" i="3"/>
  <c r="J4" i="3"/>
  <c r="I4" i="3"/>
  <c r="M7" i="1"/>
  <c r="N7" i="1"/>
  <c r="L7" i="1"/>
  <c r="N3" i="1"/>
  <c r="M3" i="1"/>
  <c r="L3" i="1"/>
  <c r="E51" i="7" l="1"/>
  <c r="E51" i="5"/>
  <c r="E51" i="4"/>
  <c r="E51" i="3" l="1"/>
  <c r="J13" i="3" l="1"/>
  <c r="J7" i="3"/>
  <c r="I13" i="3"/>
  <c r="F51" i="3"/>
  <c r="J6" i="3" l="1"/>
  <c r="I6" i="3"/>
</calcChain>
</file>

<file path=xl/sharedStrings.xml><?xml version="1.0" encoding="utf-8"?>
<sst xmlns="http://schemas.openxmlformats.org/spreadsheetml/2006/main" count="614" uniqueCount="66">
  <si>
    <t>Apple</t>
  </si>
  <si>
    <t>Samsung</t>
  </si>
  <si>
    <t>Sony</t>
  </si>
  <si>
    <t>LG</t>
  </si>
  <si>
    <t>Nokia</t>
  </si>
  <si>
    <t>Tablet</t>
  </si>
  <si>
    <t>A2</t>
  </si>
  <si>
    <t>test</t>
  </si>
  <si>
    <t>test2</t>
  </si>
  <si>
    <t>test3</t>
  </si>
  <si>
    <t>Product ID</t>
  </si>
  <si>
    <t>Producer</t>
  </si>
  <si>
    <t>Category</t>
  </si>
  <si>
    <t>Sales amount</t>
  </si>
  <si>
    <t>Date</t>
  </si>
  <si>
    <t>Smartphone</t>
  </si>
  <si>
    <t>Cell phone</t>
  </si>
  <si>
    <t>Using the COUNTIF function, count how many products from each of these manufacturers are in the table.</t>
  </si>
  <si>
    <t>Use the SUMIF function to count the sum of each manufacturer's sales in the table.</t>
  </si>
  <si>
    <t>Using the COUNTIF and SUMIF functions, calculate the number of rows and sum of sales for:</t>
  </si>
  <si>
    <t>No. of rows</t>
  </si>
  <si>
    <t>Sum of Sales</t>
  </si>
  <si>
    <t>category other than Smartphone</t>
  </si>
  <si>
    <t>values ​​&lt;= 120</t>
  </si>
  <si>
    <t>year 2009</t>
  </si>
  <si>
    <t>negative sales value</t>
  </si>
  <si>
    <t>sales greater than H8</t>
  </si>
  <si>
    <t>Product ID starting with 104</t>
  </si>
  <si>
    <t>Product ID containing 03</t>
  </si>
  <si>
    <t>3-digit product ID</t>
  </si>
  <si>
    <t>today</t>
  </si>
  <si>
    <t>sales greater than average sales</t>
  </si>
  <si>
    <t>Using the COUNTIFS formula, count how many products from each of these manufacturers are in each category.</t>
  </si>
  <si>
    <t>Use the SUMIFS function to calculate the sum of each manufacturer's sales in each category.</t>
  </si>
  <si>
    <t>Using the AVERAGEIF function, calculate the average sales for each of these manufacturers.</t>
  </si>
  <si>
    <t>Using the MINIF function, count the smallest sales value of each of these manufacturers.</t>
  </si>
  <si>
    <t>Sales</t>
  </si>
  <si>
    <t>Margin (%)</t>
  </si>
  <si>
    <t>Margin = Sales * Margin (%)</t>
  </si>
  <si>
    <t>Using the SUMPRODUCT formula, calculate the sum of the margin.</t>
  </si>
  <si>
    <t>Insert a pivot table and calculate the sum of sales and number of rows for each manufacturer in each category.</t>
  </si>
  <si>
    <t>Using the array formula, calculate the sum of the value margin (Sales * Margin (%)) in one cell.</t>
  </si>
  <si>
    <t>Enter the array {1; 2; 3; 4; 5}.</t>
  </si>
  <si>
    <t>Enter the array {1 \ 2 \ 3 \ 4 \ 5}.</t>
  </si>
  <si>
    <t>Enter the array {1 \ 2 \ 3; 4 \ 5 \ 6; 7 \ 8 \ 9}.</t>
  </si>
  <si>
    <t>Find the maximum from the array {1; 2; 3; 4; 5}.</t>
  </si>
  <si>
    <t>Transpose the table ROW(1:10).</t>
  </si>
  <si>
    <t>Use the INDEX formula to return the second cell in the cell range A1: A3.</t>
  </si>
  <si>
    <t>Insert the formula INDIRECT into cell A1.</t>
  </si>
  <si>
    <t>With the formula OFFSET, select a cell 2 rows below A1 and 1 column after A1.</t>
  </si>
  <si>
    <t>Product ID 1014</t>
  </si>
  <si>
    <t>Year</t>
  </si>
  <si>
    <t>ID</t>
  </si>
  <si>
    <t>???</t>
  </si>
  <si>
    <t>Row Labels</t>
  </si>
  <si>
    <t>Grand Total</t>
  </si>
  <si>
    <t>Column Labels</t>
  </si>
  <si>
    <t>Sum of Sales amount</t>
  </si>
  <si>
    <t>Total Sum of Sales amount</t>
  </si>
  <si>
    <t>Total Count of Sales amount2</t>
  </si>
  <si>
    <t>Count of Sales amount2</t>
  </si>
  <si>
    <t>{={1;2;3;4;5}}</t>
  </si>
  <si>
    <t>{=SUM(A2:A9*B2:B9)}</t>
  </si>
  <si>
    <t>{= {1,2,3,4,5}}</t>
  </si>
  <si>
    <t>{={1,2,3;4,5,6;7,8,9}}</t>
  </si>
  <si>
    <t>{=TRANSPOSE(ROW(1:10))}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</si>
</sst>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wrapText="1"/>
    </xf>
    <xf numFmtId="0" fontId="0" fillId="2" borderId="0" xfId="0" applyFill="1"/>
    <xf numFmtId="3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0" fontId="0" fillId="0" borderId="0" xfId="0" applyFill="1"/>
    <xf numFmtId="0" fontId="3" fillId="0" borderId="0" xfId="1" applyFont="1" applyFill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ny_Produk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.awaytoumi" refreshedDate="44579.595978356483" createdVersion="6" refreshedVersion="6" minRefreshableVersion="3" recordCount="50">
  <cacheSource type="worksheet">
    <worksheetSource ref="A1:E51" sheet="Pivot table"/>
  </cacheSource>
  <cacheFields count="5">
    <cacheField name="Product ID" numFmtId="0">
      <sharedItems containsSemiMixedTypes="0" containsString="0" containsNumber="1" containsInteger="1" minValue="1001" maxValue="1050"/>
    </cacheField>
    <cacheField name="Producer" numFmtId="0">
      <sharedItems count="5">
        <s v="Samsung"/>
        <s v="LG"/>
        <s v="Apple"/>
        <s v="Sony"/>
        <s v="Nokia"/>
      </sharedItems>
    </cacheField>
    <cacheField name="Category" numFmtId="0">
      <sharedItems count="3">
        <s v="Smartphone"/>
        <s v="Tablet"/>
        <s v="Cell phone"/>
      </sharedItems>
    </cacheField>
    <cacheField name="Sales amount" numFmtId="0">
      <sharedItems containsSemiMixedTypes="0" containsString="0" containsNumber="1" containsInteger="1" minValue="101" maxValue="150" count="47">
        <n v="102"/>
        <n v="105"/>
        <n v="106"/>
        <n v="108"/>
        <n v="111"/>
        <n v="114"/>
        <n v="120"/>
        <n v="121"/>
        <n v="123"/>
        <n v="129"/>
        <n v="132"/>
        <n v="135"/>
        <n v="136"/>
        <n v="138"/>
        <n v="141"/>
        <n v="144"/>
        <n v="150"/>
        <n v="101"/>
        <n v="104"/>
        <n v="107"/>
        <n v="110"/>
        <n v="113"/>
        <n v="116"/>
        <n v="119"/>
        <n v="122"/>
        <n v="125"/>
        <n v="128"/>
        <n v="131"/>
        <n v="134"/>
        <n v="137"/>
        <n v="140"/>
        <n v="143"/>
        <n v="146"/>
        <n v="149"/>
        <n v="103"/>
        <n v="109"/>
        <n v="112"/>
        <n v="115"/>
        <n v="118"/>
        <n v="124"/>
        <n v="127"/>
        <n v="130"/>
        <n v="133"/>
        <n v="139"/>
        <n v="142"/>
        <n v="145"/>
        <n v="148"/>
      </sharedItems>
    </cacheField>
    <cacheField name="Date" numFmtId="14">
      <sharedItems containsSemiMixedTypes="0" containsNonDate="0" containsDate="1" containsString="0" minDate="2009-01-09T00:00:00" maxDate="2022-0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002"/>
    <x v="0"/>
    <x v="0"/>
    <x v="0"/>
    <d v="2009-01-09T00:00:00"/>
  </r>
  <r>
    <n v="1005"/>
    <x v="1"/>
    <x v="0"/>
    <x v="1"/>
    <d v="2009-01-11T00:00:00"/>
  </r>
  <r>
    <n v="1006"/>
    <x v="2"/>
    <x v="0"/>
    <x v="2"/>
    <d v="2009-01-13T00:00:00"/>
  </r>
  <r>
    <n v="1008"/>
    <x v="3"/>
    <x v="0"/>
    <x v="3"/>
    <d v="2009-01-24T00:00:00"/>
  </r>
  <r>
    <n v="1011"/>
    <x v="2"/>
    <x v="0"/>
    <x v="4"/>
    <d v="2009-01-25T00:00:00"/>
  </r>
  <r>
    <n v="1014"/>
    <x v="4"/>
    <x v="0"/>
    <x v="5"/>
    <d v="2009-01-30T00:00:00"/>
  </r>
  <r>
    <n v="1020"/>
    <x v="1"/>
    <x v="0"/>
    <x v="6"/>
    <d v="2009-02-27T00:00:00"/>
  </r>
  <r>
    <n v="1021"/>
    <x v="2"/>
    <x v="0"/>
    <x v="7"/>
    <d v="2009-03-02T00:00:00"/>
  </r>
  <r>
    <n v="1023"/>
    <x v="3"/>
    <x v="0"/>
    <x v="8"/>
    <d v="2009-04-03T00:00:00"/>
  </r>
  <r>
    <n v="1029"/>
    <x v="4"/>
    <x v="0"/>
    <x v="9"/>
    <d v="2009-04-10T00:00:00"/>
  </r>
  <r>
    <n v="1032"/>
    <x v="0"/>
    <x v="0"/>
    <x v="10"/>
    <d v="2009-04-18T00:00:00"/>
  </r>
  <r>
    <n v="1035"/>
    <x v="1"/>
    <x v="0"/>
    <x v="11"/>
    <d v="2009-04-21T00:00:00"/>
  </r>
  <r>
    <n v="1036"/>
    <x v="2"/>
    <x v="0"/>
    <x v="12"/>
    <d v="2009-04-28T00:00:00"/>
  </r>
  <r>
    <n v="1038"/>
    <x v="3"/>
    <x v="0"/>
    <x v="13"/>
    <d v="2009-05-05T00:00:00"/>
  </r>
  <r>
    <n v="1041"/>
    <x v="2"/>
    <x v="0"/>
    <x v="14"/>
    <d v="2009-05-21T00:00:00"/>
  </r>
  <r>
    <n v="1044"/>
    <x v="4"/>
    <x v="0"/>
    <x v="15"/>
    <d v="2009-05-22T00:00:00"/>
  </r>
  <r>
    <n v="1050"/>
    <x v="1"/>
    <x v="0"/>
    <x v="16"/>
    <d v="2009-05-28T00:00:00"/>
  </r>
  <r>
    <n v="1001"/>
    <x v="2"/>
    <x v="1"/>
    <x v="17"/>
    <d v="2009-06-13T00:00:00"/>
  </r>
  <r>
    <n v="1004"/>
    <x v="4"/>
    <x v="1"/>
    <x v="18"/>
    <d v="2009-06-23T00:00:00"/>
  </r>
  <r>
    <n v="1007"/>
    <x v="0"/>
    <x v="1"/>
    <x v="19"/>
    <d v="2009-06-26T00:00:00"/>
  </r>
  <r>
    <n v="1010"/>
    <x v="1"/>
    <x v="1"/>
    <x v="20"/>
    <d v="2009-07-06T00:00:00"/>
  </r>
  <r>
    <n v="1013"/>
    <x v="3"/>
    <x v="1"/>
    <x v="21"/>
    <d v="2009-07-16T00:00:00"/>
  </r>
  <r>
    <n v="1016"/>
    <x v="2"/>
    <x v="1"/>
    <x v="22"/>
    <d v="2009-07-24T00:00:00"/>
  </r>
  <r>
    <n v="1019"/>
    <x v="4"/>
    <x v="1"/>
    <x v="23"/>
    <d v="2009-07-30T00:00:00"/>
  </r>
  <r>
    <n v="1022"/>
    <x v="0"/>
    <x v="1"/>
    <x v="24"/>
    <d v="2009-08-01T00:00:00"/>
  </r>
  <r>
    <n v="1025"/>
    <x v="1"/>
    <x v="1"/>
    <x v="25"/>
    <d v="2009-08-06T00:00:00"/>
  </r>
  <r>
    <n v="1028"/>
    <x v="3"/>
    <x v="1"/>
    <x v="26"/>
    <d v="2009-08-22T00:00:00"/>
  </r>
  <r>
    <n v="1031"/>
    <x v="2"/>
    <x v="1"/>
    <x v="27"/>
    <d v="2009-09-15T00:00:00"/>
  </r>
  <r>
    <n v="1034"/>
    <x v="4"/>
    <x v="1"/>
    <x v="28"/>
    <d v="2009-10-01T00:00:00"/>
  </r>
  <r>
    <n v="1037"/>
    <x v="0"/>
    <x v="1"/>
    <x v="29"/>
    <d v="2009-10-10T00:00:00"/>
  </r>
  <r>
    <n v="1040"/>
    <x v="1"/>
    <x v="1"/>
    <x v="30"/>
    <d v="2009-10-18T00:00:00"/>
  </r>
  <r>
    <n v="1043"/>
    <x v="3"/>
    <x v="1"/>
    <x v="31"/>
    <d v="2009-10-24T00:00:00"/>
  </r>
  <r>
    <n v="1046"/>
    <x v="2"/>
    <x v="1"/>
    <x v="32"/>
    <d v="2009-10-26T00:00:00"/>
  </r>
  <r>
    <n v="1049"/>
    <x v="4"/>
    <x v="1"/>
    <x v="33"/>
    <d v="2009-11-09T00:00:00"/>
  </r>
  <r>
    <n v="1003"/>
    <x v="3"/>
    <x v="2"/>
    <x v="34"/>
    <d v="2009-11-09T00:00:00"/>
  </r>
  <r>
    <n v="1009"/>
    <x v="4"/>
    <x v="2"/>
    <x v="35"/>
    <d v="2009-12-03T00:00:00"/>
  </r>
  <r>
    <n v="1012"/>
    <x v="0"/>
    <x v="2"/>
    <x v="36"/>
    <d v="2009-12-08T00:00:00"/>
  </r>
  <r>
    <n v="1015"/>
    <x v="1"/>
    <x v="2"/>
    <x v="37"/>
    <d v="2009-12-20T00:00:00"/>
  </r>
  <r>
    <n v="1018"/>
    <x v="3"/>
    <x v="2"/>
    <x v="38"/>
    <d v="2009-12-20T00:00:00"/>
  </r>
  <r>
    <n v="1024"/>
    <x v="4"/>
    <x v="2"/>
    <x v="39"/>
    <d v="2010-01-06T00:00:00"/>
  </r>
  <r>
    <n v="1027"/>
    <x v="0"/>
    <x v="2"/>
    <x v="40"/>
    <d v="2010-01-06T00:00:00"/>
  </r>
  <r>
    <n v="1030"/>
    <x v="1"/>
    <x v="2"/>
    <x v="41"/>
    <d v="2010-01-22T00:00:00"/>
  </r>
  <r>
    <n v="1033"/>
    <x v="3"/>
    <x v="2"/>
    <x v="42"/>
    <d v="2010-01-22T00:00:00"/>
  </r>
  <r>
    <n v="1039"/>
    <x v="4"/>
    <x v="2"/>
    <x v="43"/>
    <d v="2010-02-07T00:00:00"/>
  </r>
  <r>
    <n v="1042"/>
    <x v="0"/>
    <x v="2"/>
    <x v="44"/>
    <d v="2010-02-18T00:00:00"/>
  </r>
  <r>
    <n v="1045"/>
    <x v="1"/>
    <x v="2"/>
    <x v="45"/>
    <d v="2010-02-19T00:00:00"/>
  </r>
  <r>
    <n v="1048"/>
    <x v="3"/>
    <x v="2"/>
    <x v="46"/>
    <d v="2010-02-22T00:00:00"/>
  </r>
  <r>
    <n v="1042"/>
    <x v="0"/>
    <x v="2"/>
    <x v="44"/>
    <d v="2010-02-18T00:00:00"/>
  </r>
  <r>
    <n v="1045"/>
    <x v="1"/>
    <x v="2"/>
    <x v="45"/>
    <d v="2010-02-19T00:00:00"/>
  </r>
  <r>
    <n v="1048"/>
    <x v="3"/>
    <x v="2"/>
    <x v="46"/>
    <d v="2022-01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9" firstHeaderRow="1" firstDataRow="3" firstDataCol="1"/>
  <pivotFields count="5">
    <pivotField showAll="0"/>
    <pivotField axis="axisCol" showAll="0">
      <items count="6">
        <item x="2"/>
        <item x="1"/>
        <item x="4"/>
        <item x="0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>
      <items count="48">
        <item x="17"/>
        <item x="0"/>
        <item x="34"/>
        <item x="18"/>
        <item x="1"/>
        <item x="2"/>
        <item x="19"/>
        <item x="3"/>
        <item x="35"/>
        <item x="20"/>
        <item x="4"/>
        <item x="36"/>
        <item x="21"/>
        <item x="5"/>
        <item x="37"/>
        <item x="22"/>
        <item x="38"/>
        <item x="23"/>
        <item x="6"/>
        <item x="7"/>
        <item x="24"/>
        <item x="8"/>
        <item x="39"/>
        <item x="25"/>
        <item x="40"/>
        <item x="26"/>
        <item x="9"/>
        <item x="41"/>
        <item x="27"/>
        <item x="10"/>
        <item x="42"/>
        <item x="28"/>
        <item x="11"/>
        <item x="12"/>
        <item x="29"/>
        <item x="13"/>
        <item x="43"/>
        <item x="30"/>
        <item x="14"/>
        <item x="44"/>
        <item x="31"/>
        <item x="15"/>
        <item x="45"/>
        <item x="32"/>
        <item x="46"/>
        <item x="33"/>
        <item x="16"/>
        <item t="default"/>
      </items>
    </pivotField>
    <pivotField numFmtId="1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s amount" fld="3" baseField="0" baseItem="0"/>
    <dataField name="Count of Sales amount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N7" sqref="N7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3.5703125" customWidth="1"/>
    <col min="4" max="4" width="11.85546875" bestFit="1" customWidth="1"/>
    <col min="5" max="5" width="12.85546875" customWidth="1"/>
  </cols>
  <sheetData>
    <row r="1" spans="1:14" x14ac:dyDescent="0.25">
      <c r="A1" s="3" t="s">
        <v>10</v>
      </c>
      <c r="B1" s="3" t="s">
        <v>11</v>
      </c>
      <c r="C1" s="3" t="s">
        <v>12</v>
      </c>
      <c r="D1" s="3" t="s">
        <v>13</v>
      </c>
      <c r="E1" s="1" t="s">
        <v>14</v>
      </c>
      <c r="L1" t="s">
        <v>17</v>
      </c>
    </row>
    <row r="2" spans="1:14" x14ac:dyDescent="0.25">
      <c r="A2" s="4">
        <v>1002</v>
      </c>
      <c r="B2" s="5" t="s">
        <v>1</v>
      </c>
      <c r="C2" s="5" t="s">
        <v>15</v>
      </c>
      <c r="D2" s="4">
        <v>102</v>
      </c>
      <c r="E2" s="2">
        <v>39822</v>
      </c>
      <c r="L2" t="s">
        <v>0</v>
      </c>
      <c r="M2" t="s">
        <v>1</v>
      </c>
      <c r="N2" t="s">
        <v>2</v>
      </c>
    </row>
    <row r="3" spans="1:14" x14ac:dyDescent="0.25">
      <c r="A3" s="4">
        <v>1005</v>
      </c>
      <c r="B3" s="5" t="s">
        <v>3</v>
      </c>
      <c r="C3" s="5" t="s">
        <v>15</v>
      </c>
      <c r="D3" s="4">
        <v>105</v>
      </c>
      <c r="E3" s="2">
        <v>39824</v>
      </c>
      <c r="L3" s="6">
        <f>COUNTIF(B:B,"Apple")</f>
        <v>9</v>
      </c>
      <c r="M3" s="6">
        <f>COUNTIF(B:B,"Samsung")</f>
        <v>8</v>
      </c>
      <c r="N3" s="6">
        <f>COUNTIF(B:B,"Sony")</f>
        <v>10</v>
      </c>
    </row>
    <row r="4" spans="1:14" x14ac:dyDescent="0.25">
      <c r="A4" s="4">
        <v>1006</v>
      </c>
      <c r="B4" s="5" t="s">
        <v>0</v>
      </c>
      <c r="C4" s="5" t="s">
        <v>15</v>
      </c>
      <c r="D4" s="4">
        <v>106</v>
      </c>
      <c r="E4" s="2">
        <v>39826</v>
      </c>
    </row>
    <row r="5" spans="1:14" x14ac:dyDescent="0.25">
      <c r="A5" s="4">
        <v>1008</v>
      </c>
      <c r="B5" s="5" t="s">
        <v>2</v>
      </c>
      <c r="C5" s="5" t="s">
        <v>15</v>
      </c>
      <c r="D5" s="4">
        <v>108</v>
      </c>
      <c r="E5" s="2">
        <v>39837</v>
      </c>
      <c r="L5" t="s">
        <v>18</v>
      </c>
    </row>
    <row r="6" spans="1:14" x14ac:dyDescent="0.25">
      <c r="A6" s="4">
        <v>1011</v>
      </c>
      <c r="B6" s="5" t="s">
        <v>0</v>
      </c>
      <c r="C6" s="5" t="s">
        <v>15</v>
      </c>
      <c r="D6" s="4">
        <v>111</v>
      </c>
      <c r="E6" s="2">
        <v>39838</v>
      </c>
      <c r="L6" t="s">
        <v>0</v>
      </c>
      <c r="M6" t="s">
        <v>1</v>
      </c>
      <c r="N6" t="s">
        <v>2</v>
      </c>
    </row>
    <row r="7" spans="1:14" x14ac:dyDescent="0.25">
      <c r="A7" s="4">
        <v>1014</v>
      </c>
      <c r="B7" s="5" t="s">
        <v>4</v>
      </c>
      <c r="C7" s="5" t="s">
        <v>15</v>
      </c>
      <c r="D7" s="4">
        <v>114</v>
      </c>
      <c r="E7" s="2">
        <v>39843</v>
      </c>
      <c r="L7" s="6">
        <f>SUMIF($B:$B,L6,$D:$D)</f>
        <v>1109</v>
      </c>
      <c r="M7" s="6">
        <f t="shared" ref="M7:N7" si="0">SUMIF($B:$B,M6,$D:$D)</f>
        <v>981</v>
      </c>
      <c r="N7" s="6">
        <f t="shared" si="0"/>
        <v>1255</v>
      </c>
    </row>
    <row r="8" spans="1:14" x14ac:dyDescent="0.25">
      <c r="A8" s="4">
        <v>1020</v>
      </c>
      <c r="B8" s="5" t="s">
        <v>3</v>
      </c>
      <c r="C8" s="5" t="s">
        <v>15</v>
      </c>
      <c r="D8" s="4">
        <v>120</v>
      </c>
      <c r="E8" s="2">
        <v>39871</v>
      </c>
    </row>
    <row r="9" spans="1:14" x14ac:dyDescent="0.25">
      <c r="A9" s="4">
        <v>1021</v>
      </c>
      <c r="B9" s="5" t="s">
        <v>0</v>
      </c>
      <c r="C9" s="5" t="s">
        <v>15</v>
      </c>
      <c r="D9" s="4">
        <v>121</v>
      </c>
      <c r="E9" s="2">
        <v>39874</v>
      </c>
    </row>
    <row r="10" spans="1:14" x14ac:dyDescent="0.25">
      <c r="A10" s="4">
        <v>1023</v>
      </c>
      <c r="B10" s="5" t="s">
        <v>2</v>
      </c>
      <c r="C10" s="5" t="s">
        <v>15</v>
      </c>
      <c r="D10" s="4">
        <v>123</v>
      </c>
      <c r="E10" s="2">
        <v>39906</v>
      </c>
    </row>
    <row r="11" spans="1:14" x14ac:dyDescent="0.25">
      <c r="A11" s="4">
        <v>1029</v>
      </c>
      <c r="B11" s="5" t="s">
        <v>4</v>
      </c>
      <c r="C11" s="5" t="s">
        <v>15</v>
      </c>
      <c r="D11" s="4">
        <v>129</v>
      </c>
      <c r="E11" s="2">
        <v>39913</v>
      </c>
    </row>
    <row r="12" spans="1:14" x14ac:dyDescent="0.25">
      <c r="A12" s="4">
        <v>1032</v>
      </c>
      <c r="B12" s="5" t="s">
        <v>1</v>
      </c>
      <c r="C12" s="5" t="s">
        <v>15</v>
      </c>
      <c r="D12" s="4">
        <v>132</v>
      </c>
      <c r="E12" s="2">
        <v>39921</v>
      </c>
    </row>
    <row r="13" spans="1:14" x14ac:dyDescent="0.25">
      <c r="A13" s="4">
        <v>1035</v>
      </c>
      <c r="B13" s="5" t="s">
        <v>3</v>
      </c>
      <c r="C13" s="5" t="s">
        <v>15</v>
      </c>
      <c r="D13" s="4">
        <v>135</v>
      </c>
      <c r="E13" s="2">
        <v>39924</v>
      </c>
    </row>
    <row r="14" spans="1:14" x14ac:dyDescent="0.25">
      <c r="A14" s="4">
        <v>1036</v>
      </c>
      <c r="B14" s="5" t="s">
        <v>0</v>
      </c>
      <c r="C14" s="5" t="s">
        <v>15</v>
      </c>
      <c r="D14" s="4">
        <v>136</v>
      </c>
      <c r="E14" s="2">
        <v>39931</v>
      </c>
    </row>
    <row r="15" spans="1:14" x14ac:dyDescent="0.25">
      <c r="A15" s="4">
        <v>1038</v>
      </c>
      <c r="B15" s="5" t="s">
        <v>2</v>
      </c>
      <c r="C15" s="5" t="s">
        <v>15</v>
      </c>
      <c r="D15" s="4">
        <v>138</v>
      </c>
      <c r="E15" s="2">
        <v>39938</v>
      </c>
    </row>
    <row r="16" spans="1:14" x14ac:dyDescent="0.25">
      <c r="A16" s="4">
        <v>1041</v>
      </c>
      <c r="B16" s="5" t="s">
        <v>0</v>
      </c>
      <c r="C16" s="5" t="s">
        <v>15</v>
      </c>
      <c r="D16" s="4">
        <v>141</v>
      </c>
      <c r="E16" s="2">
        <v>39954</v>
      </c>
    </row>
    <row r="17" spans="1:5" x14ac:dyDescent="0.25">
      <c r="A17" s="4">
        <v>1044</v>
      </c>
      <c r="B17" s="5" t="s">
        <v>4</v>
      </c>
      <c r="C17" s="5" t="s">
        <v>15</v>
      </c>
      <c r="D17" s="4">
        <v>144</v>
      </c>
      <c r="E17" s="2">
        <v>39955</v>
      </c>
    </row>
    <row r="18" spans="1:5" x14ac:dyDescent="0.25">
      <c r="A18" s="4">
        <v>1050</v>
      </c>
      <c r="B18" s="5" t="s">
        <v>3</v>
      </c>
      <c r="C18" s="5" t="s">
        <v>15</v>
      </c>
      <c r="D18" s="4">
        <v>150</v>
      </c>
      <c r="E18" s="2">
        <v>39961</v>
      </c>
    </row>
    <row r="19" spans="1:5" x14ac:dyDescent="0.25">
      <c r="A19" s="4">
        <v>1001</v>
      </c>
      <c r="B19" s="5" t="s">
        <v>0</v>
      </c>
      <c r="C19" s="5" t="s">
        <v>5</v>
      </c>
      <c r="D19" s="4">
        <v>101</v>
      </c>
      <c r="E19" s="2">
        <v>39977</v>
      </c>
    </row>
    <row r="20" spans="1:5" x14ac:dyDescent="0.25">
      <c r="A20" s="4">
        <v>1004</v>
      </c>
      <c r="B20" s="5" t="s">
        <v>4</v>
      </c>
      <c r="C20" s="5" t="s">
        <v>5</v>
      </c>
      <c r="D20" s="4">
        <v>104</v>
      </c>
      <c r="E20" s="2">
        <v>39987</v>
      </c>
    </row>
    <row r="21" spans="1:5" x14ac:dyDescent="0.25">
      <c r="A21" s="4">
        <v>1007</v>
      </c>
      <c r="B21" s="5" t="s">
        <v>1</v>
      </c>
      <c r="C21" s="5" t="s">
        <v>5</v>
      </c>
      <c r="D21" s="4">
        <v>107</v>
      </c>
      <c r="E21" s="2">
        <v>39990</v>
      </c>
    </row>
    <row r="22" spans="1:5" x14ac:dyDescent="0.25">
      <c r="A22" s="4">
        <v>1010</v>
      </c>
      <c r="B22" s="5" t="s">
        <v>3</v>
      </c>
      <c r="C22" s="5" t="s">
        <v>5</v>
      </c>
      <c r="D22" s="4">
        <v>110</v>
      </c>
      <c r="E22" s="2">
        <v>40000</v>
      </c>
    </row>
    <row r="23" spans="1:5" x14ac:dyDescent="0.25">
      <c r="A23" s="4">
        <v>1013</v>
      </c>
      <c r="B23" s="5" t="s">
        <v>2</v>
      </c>
      <c r="C23" s="5" t="s">
        <v>5</v>
      </c>
      <c r="D23" s="4">
        <v>113</v>
      </c>
      <c r="E23" s="2">
        <v>40010</v>
      </c>
    </row>
    <row r="24" spans="1:5" x14ac:dyDescent="0.25">
      <c r="A24" s="4">
        <v>1016</v>
      </c>
      <c r="B24" s="5" t="s">
        <v>0</v>
      </c>
      <c r="C24" s="5" t="s">
        <v>5</v>
      </c>
      <c r="D24" s="4">
        <v>116</v>
      </c>
      <c r="E24" s="2">
        <v>40018</v>
      </c>
    </row>
    <row r="25" spans="1:5" x14ac:dyDescent="0.25">
      <c r="A25" s="4">
        <v>1019</v>
      </c>
      <c r="B25" s="5" t="s">
        <v>4</v>
      </c>
      <c r="C25" s="5" t="s">
        <v>5</v>
      </c>
      <c r="D25" s="4">
        <v>119</v>
      </c>
      <c r="E25" s="2">
        <v>40024</v>
      </c>
    </row>
    <row r="26" spans="1:5" x14ac:dyDescent="0.25">
      <c r="A26" s="4">
        <v>1022</v>
      </c>
      <c r="B26" s="5" t="s">
        <v>1</v>
      </c>
      <c r="C26" s="5" t="s">
        <v>5</v>
      </c>
      <c r="D26" s="4">
        <v>122</v>
      </c>
      <c r="E26" s="2">
        <v>40026</v>
      </c>
    </row>
    <row r="27" spans="1:5" x14ac:dyDescent="0.25">
      <c r="A27" s="4">
        <v>1025</v>
      </c>
      <c r="B27" s="5" t="s">
        <v>3</v>
      </c>
      <c r="C27" s="5" t="s">
        <v>5</v>
      </c>
      <c r="D27" s="4">
        <v>125</v>
      </c>
      <c r="E27" s="2">
        <v>40031</v>
      </c>
    </row>
    <row r="28" spans="1:5" x14ac:dyDescent="0.25">
      <c r="A28" s="4">
        <v>1028</v>
      </c>
      <c r="B28" s="5" t="s">
        <v>2</v>
      </c>
      <c r="C28" s="5" t="s">
        <v>5</v>
      </c>
      <c r="D28" s="4">
        <v>128</v>
      </c>
      <c r="E28" s="2">
        <v>40047</v>
      </c>
    </row>
    <row r="29" spans="1:5" x14ac:dyDescent="0.25">
      <c r="A29" s="4">
        <v>1031</v>
      </c>
      <c r="B29" s="5" t="s">
        <v>0</v>
      </c>
      <c r="C29" s="5" t="s">
        <v>5</v>
      </c>
      <c r="D29" s="4">
        <v>131</v>
      </c>
      <c r="E29" s="2">
        <v>40071</v>
      </c>
    </row>
    <row r="30" spans="1:5" x14ac:dyDescent="0.25">
      <c r="A30" s="4">
        <v>1034</v>
      </c>
      <c r="B30" s="5" t="s">
        <v>4</v>
      </c>
      <c r="C30" s="5" t="s">
        <v>5</v>
      </c>
      <c r="D30" s="4">
        <v>134</v>
      </c>
      <c r="E30" s="2">
        <v>40087</v>
      </c>
    </row>
    <row r="31" spans="1:5" x14ac:dyDescent="0.25">
      <c r="A31" s="4">
        <v>1037</v>
      </c>
      <c r="B31" s="5" t="s">
        <v>1</v>
      </c>
      <c r="C31" s="5" t="s">
        <v>5</v>
      </c>
      <c r="D31" s="4">
        <v>137</v>
      </c>
      <c r="E31" s="2">
        <v>40096</v>
      </c>
    </row>
    <row r="32" spans="1:5" x14ac:dyDescent="0.25">
      <c r="A32" s="4">
        <v>1040</v>
      </c>
      <c r="B32" s="5" t="s">
        <v>3</v>
      </c>
      <c r="C32" s="5" t="s">
        <v>5</v>
      </c>
      <c r="D32" s="4">
        <v>140</v>
      </c>
      <c r="E32" s="2">
        <v>40104</v>
      </c>
    </row>
    <row r="33" spans="1:5" x14ac:dyDescent="0.25">
      <c r="A33" s="4">
        <v>1043</v>
      </c>
      <c r="B33" s="5" t="s">
        <v>2</v>
      </c>
      <c r="C33" s="5" t="s">
        <v>5</v>
      </c>
      <c r="D33" s="4">
        <v>143</v>
      </c>
      <c r="E33" s="2">
        <v>40110</v>
      </c>
    </row>
    <row r="34" spans="1:5" x14ac:dyDescent="0.25">
      <c r="A34" s="4">
        <v>1046</v>
      </c>
      <c r="B34" s="5" t="s">
        <v>0</v>
      </c>
      <c r="C34" s="5" t="s">
        <v>5</v>
      </c>
      <c r="D34" s="4">
        <v>146</v>
      </c>
      <c r="E34" s="2">
        <v>40112</v>
      </c>
    </row>
    <row r="35" spans="1:5" x14ac:dyDescent="0.25">
      <c r="A35" s="4">
        <v>1049</v>
      </c>
      <c r="B35" s="5" t="s">
        <v>4</v>
      </c>
      <c r="C35" s="5" t="s">
        <v>5</v>
      </c>
      <c r="D35" s="4">
        <v>149</v>
      </c>
      <c r="E35" s="2">
        <v>40126</v>
      </c>
    </row>
    <row r="36" spans="1:5" x14ac:dyDescent="0.25">
      <c r="A36" s="4">
        <v>1003</v>
      </c>
      <c r="B36" s="5" t="s">
        <v>2</v>
      </c>
      <c r="C36" s="5" t="s">
        <v>16</v>
      </c>
      <c r="D36" s="4">
        <v>103</v>
      </c>
      <c r="E36" s="2">
        <v>40126</v>
      </c>
    </row>
    <row r="37" spans="1:5" x14ac:dyDescent="0.25">
      <c r="A37" s="4">
        <v>1009</v>
      </c>
      <c r="B37" s="5" t="s">
        <v>4</v>
      </c>
      <c r="C37" s="5" t="s">
        <v>16</v>
      </c>
      <c r="D37" s="4">
        <v>109</v>
      </c>
      <c r="E37" s="2">
        <v>40150</v>
      </c>
    </row>
    <row r="38" spans="1:5" x14ac:dyDescent="0.25">
      <c r="A38" s="4">
        <v>1012</v>
      </c>
      <c r="B38" s="5" t="s">
        <v>1</v>
      </c>
      <c r="C38" s="5" t="s">
        <v>16</v>
      </c>
      <c r="D38" s="4">
        <v>112</v>
      </c>
      <c r="E38" s="2">
        <v>40155</v>
      </c>
    </row>
    <row r="39" spans="1:5" x14ac:dyDescent="0.25">
      <c r="A39" s="4">
        <v>1015</v>
      </c>
      <c r="B39" s="5" t="s">
        <v>3</v>
      </c>
      <c r="C39" s="5" t="s">
        <v>16</v>
      </c>
      <c r="D39" s="4">
        <v>115</v>
      </c>
      <c r="E39" s="2">
        <v>40167</v>
      </c>
    </row>
    <row r="40" spans="1:5" x14ac:dyDescent="0.25">
      <c r="A40" s="4">
        <v>1018</v>
      </c>
      <c r="B40" s="5" t="s">
        <v>2</v>
      </c>
      <c r="C40" s="5" t="s">
        <v>16</v>
      </c>
      <c r="D40" s="4">
        <v>118</v>
      </c>
      <c r="E40" s="2">
        <v>40167</v>
      </c>
    </row>
    <row r="41" spans="1:5" x14ac:dyDescent="0.25">
      <c r="A41" s="4">
        <v>1024</v>
      </c>
      <c r="B41" s="5" t="s">
        <v>4</v>
      </c>
      <c r="C41" s="5" t="s">
        <v>16</v>
      </c>
      <c r="D41" s="4">
        <v>124</v>
      </c>
      <c r="E41" s="2">
        <v>40184</v>
      </c>
    </row>
    <row r="42" spans="1:5" x14ac:dyDescent="0.25">
      <c r="A42" s="4">
        <v>1027</v>
      </c>
      <c r="B42" s="5" t="s">
        <v>1</v>
      </c>
      <c r="C42" s="5" t="s">
        <v>16</v>
      </c>
      <c r="D42" s="4">
        <v>127</v>
      </c>
      <c r="E42" s="2">
        <v>40184</v>
      </c>
    </row>
    <row r="43" spans="1:5" x14ac:dyDescent="0.25">
      <c r="A43" s="4">
        <v>1030</v>
      </c>
      <c r="B43" s="5" t="s">
        <v>3</v>
      </c>
      <c r="C43" s="5" t="s">
        <v>16</v>
      </c>
      <c r="D43" s="4">
        <v>130</v>
      </c>
      <c r="E43" s="2">
        <v>40200</v>
      </c>
    </row>
    <row r="44" spans="1:5" x14ac:dyDescent="0.25">
      <c r="A44" s="4">
        <v>1033</v>
      </c>
      <c r="B44" s="5" t="s">
        <v>2</v>
      </c>
      <c r="C44" s="5" t="s">
        <v>16</v>
      </c>
      <c r="D44" s="4">
        <v>133</v>
      </c>
      <c r="E44" s="2">
        <v>40200</v>
      </c>
    </row>
    <row r="45" spans="1:5" x14ac:dyDescent="0.25">
      <c r="A45" s="4">
        <v>1039</v>
      </c>
      <c r="B45" s="5" t="s">
        <v>4</v>
      </c>
      <c r="C45" s="5" t="s">
        <v>16</v>
      </c>
      <c r="D45" s="4">
        <v>139</v>
      </c>
      <c r="E45" s="2">
        <v>40216</v>
      </c>
    </row>
    <row r="46" spans="1:5" x14ac:dyDescent="0.25">
      <c r="A46" s="4">
        <v>1042</v>
      </c>
      <c r="B46" s="5" t="s">
        <v>1</v>
      </c>
      <c r="C46" s="5" t="s">
        <v>16</v>
      </c>
      <c r="D46" s="4">
        <v>142</v>
      </c>
      <c r="E46" s="2">
        <v>40227</v>
      </c>
    </row>
    <row r="47" spans="1:5" x14ac:dyDescent="0.25">
      <c r="A47" s="4">
        <v>1045</v>
      </c>
      <c r="B47" s="5" t="s">
        <v>3</v>
      </c>
      <c r="C47" s="5" t="s">
        <v>16</v>
      </c>
      <c r="D47" s="4">
        <v>145</v>
      </c>
      <c r="E47" s="2">
        <v>40228</v>
      </c>
    </row>
    <row r="48" spans="1:5" x14ac:dyDescent="0.25">
      <c r="A48" s="4">
        <v>1048</v>
      </c>
      <c r="B48" s="5" t="s">
        <v>2</v>
      </c>
      <c r="C48" s="5" t="s">
        <v>16</v>
      </c>
      <c r="D48" s="4">
        <v>148</v>
      </c>
      <c r="E48" s="2">
        <v>40231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J6" sqref="J6"/>
    </sheetView>
  </sheetViews>
  <sheetFormatPr defaultRowHeight="15" x14ac:dyDescent="0.25"/>
  <cols>
    <col min="3" max="3" width="16.28515625" customWidth="1"/>
    <col min="4" max="4" width="11.85546875" bestFit="1" customWidth="1"/>
    <col min="5" max="5" width="13.7109375" customWidth="1"/>
    <col min="9" max="9" width="13" customWidth="1"/>
    <col min="10" max="10" width="13.85546875" bestFit="1" customWidth="1"/>
    <col min="11" max="11" width="33.140625" bestFit="1" customWidth="1"/>
  </cols>
  <sheetData>
    <row r="1" spans="1:12" x14ac:dyDescent="0.25">
      <c r="A1" s="3" t="s">
        <v>10</v>
      </c>
      <c r="B1" s="3" t="s">
        <v>11</v>
      </c>
      <c r="C1" s="3" t="s">
        <v>12</v>
      </c>
      <c r="D1" s="3" t="s">
        <v>13</v>
      </c>
      <c r="E1" s="1" t="s">
        <v>14</v>
      </c>
      <c r="F1" s="11" t="s">
        <v>51</v>
      </c>
      <c r="G1" s="11" t="s">
        <v>52</v>
      </c>
      <c r="I1" t="s">
        <v>19</v>
      </c>
    </row>
    <row r="2" spans="1:12" x14ac:dyDescent="0.25">
      <c r="A2" s="4">
        <v>1002</v>
      </c>
      <c r="B2" s="5" t="s">
        <v>1</v>
      </c>
      <c r="C2" s="5" t="s">
        <v>15</v>
      </c>
      <c r="D2" s="4">
        <v>102</v>
      </c>
      <c r="E2" s="2">
        <v>39822</v>
      </c>
      <c r="F2">
        <f>YEAR(E2)</f>
        <v>2009</v>
      </c>
      <c r="G2" t="str">
        <f>TEXT(A2,"@")</f>
        <v>1002</v>
      </c>
    </row>
    <row r="3" spans="1:12" x14ac:dyDescent="0.25">
      <c r="A3" s="4">
        <v>1005</v>
      </c>
      <c r="B3" s="5" t="s">
        <v>3</v>
      </c>
      <c r="C3" s="5" t="s">
        <v>15</v>
      </c>
      <c r="D3" s="4">
        <v>105</v>
      </c>
      <c r="E3" s="2">
        <v>39824</v>
      </c>
      <c r="F3">
        <f t="shared" ref="F3:F51" si="0">YEAR(E3)</f>
        <v>2009</v>
      </c>
      <c r="G3" t="str">
        <f t="shared" ref="G3:G51" si="1">TEXT(A3,"@")</f>
        <v>1005</v>
      </c>
      <c r="I3" t="s">
        <v>20</v>
      </c>
      <c r="J3" t="s">
        <v>21</v>
      </c>
    </row>
    <row r="4" spans="1:12" x14ac:dyDescent="0.25">
      <c r="A4" s="4">
        <v>1006</v>
      </c>
      <c r="B4" s="5" t="s">
        <v>0</v>
      </c>
      <c r="C4" s="5" t="s">
        <v>15</v>
      </c>
      <c r="D4" s="4">
        <v>106</v>
      </c>
      <c r="E4" s="2">
        <v>39826</v>
      </c>
      <c r="F4">
        <f t="shared" si="0"/>
        <v>2009</v>
      </c>
      <c r="G4" t="str">
        <f t="shared" si="1"/>
        <v>1006</v>
      </c>
      <c r="I4" s="6">
        <f>COUNTIF(C2:C51,"&lt;&gt;Smartphone")</f>
        <v>33</v>
      </c>
      <c r="J4" s="6">
        <f>SUMIF(C2:C51,"&lt;&gt;Smartphone",D2:D51)</f>
        <v>4205</v>
      </c>
      <c r="K4" t="s">
        <v>22</v>
      </c>
    </row>
    <row r="5" spans="1:12" x14ac:dyDescent="0.25">
      <c r="A5" s="4">
        <v>1008</v>
      </c>
      <c r="B5" s="5" t="s">
        <v>2</v>
      </c>
      <c r="C5" s="5" t="s">
        <v>15</v>
      </c>
      <c r="D5" s="4">
        <v>108</v>
      </c>
      <c r="E5" s="2">
        <v>39837</v>
      </c>
      <c r="F5">
        <f t="shared" si="0"/>
        <v>2009</v>
      </c>
      <c r="G5" t="str">
        <f t="shared" si="1"/>
        <v>1008</v>
      </c>
      <c r="I5" s="6">
        <f>COUNTIF(D2:D51,"&lt;=120")</f>
        <v>19</v>
      </c>
      <c r="J5" s="6">
        <f>SUMIF(D2:D51,"&lt;=120")</f>
        <v>2093</v>
      </c>
      <c r="K5" t="s">
        <v>23</v>
      </c>
    </row>
    <row r="6" spans="1:12" x14ac:dyDescent="0.25">
      <c r="A6" s="4">
        <v>1011</v>
      </c>
      <c r="B6" s="5" t="s">
        <v>0</v>
      </c>
      <c r="C6" s="5" t="s">
        <v>15</v>
      </c>
      <c r="D6" s="4">
        <v>111</v>
      </c>
      <c r="E6" s="2">
        <v>39838</v>
      </c>
      <c r="F6">
        <f t="shared" si="0"/>
        <v>2009</v>
      </c>
      <c r="G6" t="str">
        <f t="shared" si="1"/>
        <v>1011</v>
      </c>
      <c r="I6" s="6">
        <f ca="1">COUNTIF(F2:F51,"=2009")</f>
        <v>39</v>
      </c>
      <c r="J6" s="6">
        <f ca="1">SUMIF(F2:F51,"=2009",D2:D52)</f>
        <v>4797</v>
      </c>
      <c r="K6" t="s">
        <v>24</v>
      </c>
    </row>
    <row r="7" spans="1:12" x14ac:dyDescent="0.25">
      <c r="A7" s="4">
        <v>1014</v>
      </c>
      <c r="B7" s="5" t="s">
        <v>4</v>
      </c>
      <c r="C7" s="5" t="s">
        <v>15</v>
      </c>
      <c r="D7" s="4">
        <v>114</v>
      </c>
      <c r="E7" s="2">
        <v>39843</v>
      </c>
      <c r="F7">
        <f t="shared" si="0"/>
        <v>2009</v>
      </c>
      <c r="G7" t="str">
        <f t="shared" si="1"/>
        <v>1014</v>
      </c>
      <c r="I7" s="6">
        <f>COUNTIF(D4:D53,"0")</f>
        <v>0</v>
      </c>
      <c r="J7" s="6">
        <f ca="1">SUMIF(E2:E51,"0",D2:D51)</f>
        <v>0</v>
      </c>
      <c r="K7" t="s">
        <v>25</v>
      </c>
    </row>
    <row r="8" spans="1:12" x14ac:dyDescent="0.25">
      <c r="A8" s="4">
        <v>1020</v>
      </c>
      <c r="B8" s="5" t="s">
        <v>3</v>
      </c>
      <c r="C8" s="5" t="s">
        <v>15</v>
      </c>
      <c r="D8" s="4">
        <v>120</v>
      </c>
      <c r="E8" s="2">
        <v>39871</v>
      </c>
      <c r="F8">
        <f t="shared" si="0"/>
        <v>2009</v>
      </c>
      <c r="G8" t="str">
        <f t="shared" si="1"/>
        <v>1020</v>
      </c>
      <c r="H8" s="12">
        <v>120</v>
      </c>
      <c r="I8" s="6">
        <f>COUNTIF(D2:D51,"&gt;120")</f>
        <v>31</v>
      </c>
      <c r="J8" s="6">
        <f>SUMIF(D2:D51,"&gt;120")</f>
        <v>4227</v>
      </c>
      <c r="K8" t="s">
        <v>26</v>
      </c>
    </row>
    <row r="9" spans="1:12" x14ac:dyDescent="0.25">
      <c r="A9" s="4">
        <v>1021</v>
      </c>
      <c r="B9" s="5" t="s">
        <v>0</v>
      </c>
      <c r="C9" s="5" t="s">
        <v>15</v>
      </c>
      <c r="D9" s="4">
        <v>121</v>
      </c>
      <c r="E9" s="2">
        <v>39874</v>
      </c>
      <c r="F9">
        <f t="shared" si="0"/>
        <v>2009</v>
      </c>
      <c r="G9" t="str">
        <f t="shared" si="1"/>
        <v>1021</v>
      </c>
      <c r="I9" s="6">
        <f>COUNTIF(A2:A51,"1014")</f>
        <v>1</v>
      </c>
      <c r="J9" s="6">
        <f>SUMIF(A2:A51,"1014",D2:D51)</f>
        <v>114</v>
      </c>
      <c r="K9" t="s">
        <v>50</v>
      </c>
    </row>
    <row r="10" spans="1:12" x14ac:dyDescent="0.25">
      <c r="A10" s="4">
        <v>1023</v>
      </c>
      <c r="B10" s="5" t="s">
        <v>2</v>
      </c>
      <c r="C10" s="5" t="s">
        <v>15</v>
      </c>
      <c r="D10" s="4">
        <v>123</v>
      </c>
      <c r="E10" s="2">
        <v>39906</v>
      </c>
      <c r="F10">
        <f t="shared" si="0"/>
        <v>2009</v>
      </c>
      <c r="G10" t="str">
        <f t="shared" si="1"/>
        <v>1023</v>
      </c>
      <c r="I10" s="6">
        <f>COUNTIF(G2:G51,"104*")</f>
        <v>12</v>
      </c>
      <c r="J10" s="6">
        <f>SUMIF(A2:A51,"104*",D2:D51)</f>
        <v>0</v>
      </c>
      <c r="K10" t="s">
        <v>27</v>
      </c>
    </row>
    <row r="11" spans="1:12" x14ac:dyDescent="0.25">
      <c r="A11" s="4">
        <v>1029</v>
      </c>
      <c r="B11" s="5" t="s">
        <v>4</v>
      </c>
      <c r="C11" s="5" t="s">
        <v>15</v>
      </c>
      <c r="D11" s="4">
        <v>129</v>
      </c>
      <c r="E11" s="2">
        <v>39913</v>
      </c>
      <c r="F11">
        <f t="shared" si="0"/>
        <v>2009</v>
      </c>
      <c r="G11" t="str">
        <f t="shared" si="1"/>
        <v>1029</v>
      </c>
      <c r="I11" s="6">
        <f>COUNTIF(G3:G52,"*03*")</f>
        <v>11</v>
      </c>
      <c r="J11" s="6">
        <f>SUMIF(G2:G51,"*03*",D2:D51)</f>
        <v>1448</v>
      </c>
      <c r="K11" t="s">
        <v>28</v>
      </c>
    </row>
    <row r="12" spans="1:12" x14ac:dyDescent="0.25">
      <c r="A12" s="4">
        <v>1032</v>
      </c>
      <c r="B12" s="5" t="s">
        <v>1</v>
      </c>
      <c r="C12" s="5" t="s">
        <v>15</v>
      </c>
      <c r="D12" s="4">
        <v>132</v>
      </c>
      <c r="E12" s="2">
        <v>39921</v>
      </c>
      <c r="F12">
        <f t="shared" si="0"/>
        <v>2009</v>
      </c>
      <c r="G12" t="str">
        <f t="shared" si="1"/>
        <v>1032</v>
      </c>
      <c r="I12" s="6">
        <f>COUNTIF(G4:G53,"???")</f>
        <v>0</v>
      </c>
      <c r="J12" s="6">
        <f>SUMIF(G2:G51,"???",D2:D51)</f>
        <v>0</v>
      </c>
      <c r="K12" t="s">
        <v>29</v>
      </c>
      <c r="L12" t="s">
        <v>53</v>
      </c>
    </row>
    <row r="13" spans="1:12" x14ac:dyDescent="0.25">
      <c r="A13" s="4">
        <v>1035</v>
      </c>
      <c r="B13" s="5" t="s">
        <v>3</v>
      </c>
      <c r="C13" s="5" t="s">
        <v>15</v>
      </c>
      <c r="D13" s="4">
        <v>135</v>
      </c>
      <c r="E13" s="2">
        <v>39924</v>
      </c>
      <c r="F13">
        <f t="shared" si="0"/>
        <v>2009</v>
      </c>
      <c r="G13" t="str">
        <f t="shared" si="1"/>
        <v>1035</v>
      </c>
      <c r="I13" s="6">
        <f ca="1">COUNTIF(E1:E51,TODAY())</f>
        <v>1</v>
      </c>
      <c r="J13" s="6">
        <f ca="1">SUMIF(E2:E51,TODAY(),D2:D51)</f>
        <v>148</v>
      </c>
      <c r="K13" t="s">
        <v>30</v>
      </c>
    </row>
    <row r="14" spans="1:12" x14ac:dyDescent="0.25">
      <c r="A14" s="4">
        <v>1036</v>
      </c>
      <c r="B14" s="5" t="s">
        <v>0</v>
      </c>
      <c r="C14" s="5" t="s">
        <v>15</v>
      </c>
      <c r="D14" s="4">
        <v>136</v>
      </c>
      <c r="E14" s="2">
        <v>39931</v>
      </c>
      <c r="F14">
        <f t="shared" si="0"/>
        <v>2009</v>
      </c>
      <c r="G14" t="str">
        <f t="shared" si="1"/>
        <v>1036</v>
      </c>
      <c r="I14" s="6">
        <f>COUNTIF(D1:D51,"&gt;"&amp;AVERAGE(D2:D51))</f>
        <v>26</v>
      </c>
      <c r="J14" s="6">
        <f>SUMIF(D2:D51,"&gt;"&amp;AVERAGE(D2:D51))</f>
        <v>3612</v>
      </c>
      <c r="K14" t="s">
        <v>31</v>
      </c>
    </row>
    <row r="15" spans="1:12" x14ac:dyDescent="0.25">
      <c r="A15" s="4">
        <v>1038</v>
      </c>
      <c r="B15" s="5" t="s">
        <v>2</v>
      </c>
      <c r="C15" s="5" t="s">
        <v>15</v>
      </c>
      <c r="D15" s="4">
        <v>138</v>
      </c>
      <c r="E15" s="2">
        <v>39938</v>
      </c>
      <c r="F15">
        <f t="shared" si="0"/>
        <v>2009</v>
      </c>
      <c r="G15" t="str">
        <f t="shared" si="1"/>
        <v>1038</v>
      </c>
    </row>
    <row r="16" spans="1:12" x14ac:dyDescent="0.25">
      <c r="A16" s="4">
        <v>1041</v>
      </c>
      <c r="B16" s="5" t="s">
        <v>0</v>
      </c>
      <c r="C16" s="5" t="s">
        <v>15</v>
      </c>
      <c r="D16" s="4">
        <v>141</v>
      </c>
      <c r="E16" s="2">
        <v>39954</v>
      </c>
      <c r="F16">
        <f t="shared" si="0"/>
        <v>2009</v>
      </c>
      <c r="G16" t="str">
        <f t="shared" si="1"/>
        <v>1041</v>
      </c>
    </row>
    <row r="17" spans="1:7" x14ac:dyDescent="0.25">
      <c r="A17" s="4">
        <v>1044</v>
      </c>
      <c r="B17" s="5" t="s">
        <v>4</v>
      </c>
      <c r="C17" s="5" t="s">
        <v>15</v>
      </c>
      <c r="D17" s="4">
        <v>144</v>
      </c>
      <c r="E17" s="2">
        <v>39955</v>
      </c>
      <c r="F17">
        <f t="shared" si="0"/>
        <v>2009</v>
      </c>
      <c r="G17" t="str">
        <f t="shared" si="1"/>
        <v>1044</v>
      </c>
    </row>
    <row r="18" spans="1:7" x14ac:dyDescent="0.25">
      <c r="A18" s="4">
        <v>1050</v>
      </c>
      <c r="B18" s="5" t="s">
        <v>3</v>
      </c>
      <c r="C18" s="5" t="s">
        <v>15</v>
      </c>
      <c r="D18" s="4">
        <v>150</v>
      </c>
      <c r="E18" s="2">
        <v>39961</v>
      </c>
      <c r="F18">
        <f t="shared" si="0"/>
        <v>2009</v>
      </c>
      <c r="G18" t="str">
        <f t="shared" si="1"/>
        <v>1050</v>
      </c>
    </row>
    <row r="19" spans="1:7" x14ac:dyDescent="0.25">
      <c r="A19" s="4">
        <v>1001</v>
      </c>
      <c r="B19" s="5" t="s">
        <v>0</v>
      </c>
      <c r="C19" s="5" t="s">
        <v>5</v>
      </c>
      <c r="D19" s="4">
        <v>101</v>
      </c>
      <c r="E19" s="2">
        <v>39977</v>
      </c>
      <c r="F19">
        <f t="shared" si="0"/>
        <v>2009</v>
      </c>
      <c r="G19" t="str">
        <f t="shared" si="1"/>
        <v>1001</v>
      </c>
    </row>
    <row r="20" spans="1:7" x14ac:dyDescent="0.25">
      <c r="A20" s="4">
        <v>1004</v>
      </c>
      <c r="B20" s="5" t="s">
        <v>4</v>
      </c>
      <c r="C20" s="5" t="s">
        <v>5</v>
      </c>
      <c r="D20" s="4">
        <v>104</v>
      </c>
      <c r="E20" s="2">
        <v>39987</v>
      </c>
      <c r="F20">
        <f t="shared" si="0"/>
        <v>2009</v>
      </c>
      <c r="G20" t="str">
        <f t="shared" si="1"/>
        <v>1004</v>
      </c>
    </row>
    <row r="21" spans="1:7" x14ac:dyDescent="0.25">
      <c r="A21" s="4">
        <v>1007</v>
      </c>
      <c r="B21" s="5" t="s">
        <v>1</v>
      </c>
      <c r="C21" s="5" t="s">
        <v>5</v>
      </c>
      <c r="D21" s="4">
        <v>107</v>
      </c>
      <c r="E21" s="2">
        <v>39990</v>
      </c>
      <c r="F21">
        <f t="shared" si="0"/>
        <v>2009</v>
      </c>
      <c r="G21" t="str">
        <f t="shared" si="1"/>
        <v>1007</v>
      </c>
    </row>
    <row r="22" spans="1:7" x14ac:dyDescent="0.25">
      <c r="A22" s="4">
        <v>1010</v>
      </c>
      <c r="B22" s="5" t="s">
        <v>3</v>
      </c>
      <c r="C22" s="5" t="s">
        <v>5</v>
      </c>
      <c r="D22" s="4">
        <v>110</v>
      </c>
      <c r="E22" s="2">
        <v>40000</v>
      </c>
      <c r="F22">
        <f t="shared" si="0"/>
        <v>2009</v>
      </c>
      <c r="G22" t="str">
        <f t="shared" si="1"/>
        <v>1010</v>
      </c>
    </row>
    <row r="23" spans="1:7" x14ac:dyDescent="0.25">
      <c r="A23" s="4">
        <v>1013</v>
      </c>
      <c r="B23" s="5" t="s">
        <v>2</v>
      </c>
      <c r="C23" s="5" t="s">
        <v>5</v>
      </c>
      <c r="D23" s="4">
        <v>113</v>
      </c>
      <c r="E23" s="2">
        <v>40010</v>
      </c>
      <c r="F23">
        <f t="shared" si="0"/>
        <v>2009</v>
      </c>
      <c r="G23" t="str">
        <f t="shared" si="1"/>
        <v>1013</v>
      </c>
    </row>
    <row r="24" spans="1:7" x14ac:dyDescent="0.25">
      <c r="A24" s="4">
        <v>1016</v>
      </c>
      <c r="B24" s="5" t="s">
        <v>0</v>
      </c>
      <c r="C24" s="5" t="s">
        <v>5</v>
      </c>
      <c r="D24" s="4">
        <v>116</v>
      </c>
      <c r="E24" s="2">
        <v>40018</v>
      </c>
      <c r="F24">
        <f t="shared" si="0"/>
        <v>2009</v>
      </c>
      <c r="G24" t="str">
        <f t="shared" si="1"/>
        <v>1016</v>
      </c>
    </row>
    <row r="25" spans="1:7" x14ac:dyDescent="0.25">
      <c r="A25" s="4">
        <v>1019</v>
      </c>
      <c r="B25" s="5" t="s">
        <v>4</v>
      </c>
      <c r="C25" s="5" t="s">
        <v>5</v>
      </c>
      <c r="D25" s="4">
        <v>119</v>
      </c>
      <c r="E25" s="2">
        <v>40024</v>
      </c>
      <c r="F25">
        <f t="shared" si="0"/>
        <v>2009</v>
      </c>
      <c r="G25" t="str">
        <f t="shared" si="1"/>
        <v>1019</v>
      </c>
    </row>
    <row r="26" spans="1:7" x14ac:dyDescent="0.25">
      <c r="A26" s="4">
        <v>1022</v>
      </c>
      <c r="B26" s="5" t="s">
        <v>1</v>
      </c>
      <c r="C26" s="5" t="s">
        <v>5</v>
      </c>
      <c r="D26" s="4">
        <v>122</v>
      </c>
      <c r="E26" s="2">
        <v>40026</v>
      </c>
      <c r="F26">
        <f t="shared" si="0"/>
        <v>2009</v>
      </c>
      <c r="G26" t="str">
        <f t="shared" si="1"/>
        <v>1022</v>
      </c>
    </row>
    <row r="27" spans="1:7" x14ac:dyDescent="0.25">
      <c r="A27" s="4">
        <v>1025</v>
      </c>
      <c r="B27" s="5" t="s">
        <v>3</v>
      </c>
      <c r="C27" s="5" t="s">
        <v>5</v>
      </c>
      <c r="D27" s="4">
        <v>125</v>
      </c>
      <c r="E27" s="2">
        <v>40031</v>
      </c>
      <c r="F27">
        <f t="shared" si="0"/>
        <v>2009</v>
      </c>
      <c r="G27" t="str">
        <f t="shared" si="1"/>
        <v>1025</v>
      </c>
    </row>
    <row r="28" spans="1:7" x14ac:dyDescent="0.25">
      <c r="A28" s="4">
        <v>1028</v>
      </c>
      <c r="B28" s="5" t="s">
        <v>2</v>
      </c>
      <c r="C28" s="5" t="s">
        <v>5</v>
      </c>
      <c r="D28" s="4">
        <v>128</v>
      </c>
      <c r="E28" s="2">
        <v>40047</v>
      </c>
      <c r="F28">
        <f t="shared" si="0"/>
        <v>2009</v>
      </c>
      <c r="G28" t="str">
        <f t="shared" si="1"/>
        <v>1028</v>
      </c>
    </row>
    <row r="29" spans="1:7" x14ac:dyDescent="0.25">
      <c r="A29" s="4">
        <v>1031</v>
      </c>
      <c r="B29" s="5" t="s">
        <v>0</v>
      </c>
      <c r="C29" s="5" t="s">
        <v>5</v>
      </c>
      <c r="D29" s="4">
        <v>131</v>
      </c>
      <c r="E29" s="2">
        <v>40071</v>
      </c>
      <c r="F29">
        <f t="shared" si="0"/>
        <v>2009</v>
      </c>
      <c r="G29" t="str">
        <f t="shared" si="1"/>
        <v>1031</v>
      </c>
    </row>
    <row r="30" spans="1:7" x14ac:dyDescent="0.25">
      <c r="A30" s="4">
        <v>1034</v>
      </c>
      <c r="B30" s="5" t="s">
        <v>4</v>
      </c>
      <c r="C30" s="5" t="s">
        <v>5</v>
      </c>
      <c r="D30" s="4">
        <v>134</v>
      </c>
      <c r="E30" s="2">
        <v>40087</v>
      </c>
      <c r="F30">
        <f t="shared" si="0"/>
        <v>2009</v>
      </c>
      <c r="G30" t="str">
        <f t="shared" si="1"/>
        <v>1034</v>
      </c>
    </row>
    <row r="31" spans="1:7" x14ac:dyDescent="0.25">
      <c r="A31" s="4">
        <v>1037</v>
      </c>
      <c r="B31" s="5" t="s">
        <v>1</v>
      </c>
      <c r="C31" s="5" t="s">
        <v>5</v>
      </c>
      <c r="D31" s="4">
        <v>137</v>
      </c>
      <c r="E31" s="2">
        <v>40096</v>
      </c>
      <c r="F31">
        <f t="shared" si="0"/>
        <v>2009</v>
      </c>
      <c r="G31" t="str">
        <f t="shared" si="1"/>
        <v>1037</v>
      </c>
    </row>
    <row r="32" spans="1:7" x14ac:dyDescent="0.25">
      <c r="A32" s="4">
        <v>1040</v>
      </c>
      <c r="B32" s="5" t="s">
        <v>3</v>
      </c>
      <c r="C32" s="5" t="s">
        <v>5</v>
      </c>
      <c r="D32" s="4">
        <v>140</v>
      </c>
      <c r="E32" s="2">
        <v>40104</v>
      </c>
      <c r="F32">
        <f t="shared" si="0"/>
        <v>2009</v>
      </c>
      <c r="G32" t="str">
        <f t="shared" si="1"/>
        <v>1040</v>
      </c>
    </row>
    <row r="33" spans="1:7" x14ac:dyDescent="0.25">
      <c r="A33" s="4">
        <v>1043</v>
      </c>
      <c r="B33" s="5" t="s">
        <v>2</v>
      </c>
      <c r="C33" s="5" t="s">
        <v>5</v>
      </c>
      <c r="D33" s="4">
        <v>143</v>
      </c>
      <c r="E33" s="2">
        <v>40110</v>
      </c>
      <c r="F33">
        <f t="shared" si="0"/>
        <v>2009</v>
      </c>
      <c r="G33" t="str">
        <f t="shared" si="1"/>
        <v>1043</v>
      </c>
    </row>
    <row r="34" spans="1:7" x14ac:dyDescent="0.25">
      <c r="A34" s="4">
        <v>1046</v>
      </c>
      <c r="B34" s="5" t="s">
        <v>0</v>
      </c>
      <c r="C34" s="5" t="s">
        <v>5</v>
      </c>
      <c r="D34" s="4">
        <v>146</v>
      </c>
      <c r="E34" s="2">
        <v>40112</v>
      </c>
      <c r="F34">
        <f t="shared" si="0"/>
        <v>2009</v>
      </c>
      <c r="G34" t="str">
        <f t="shared" si="1"/>
        <v>1046</v>
      </c>
    </row>
    <row r="35" spans="1:7" x14ac:dyDescent="0.25">
      <c r="A35" s="4">
        <v>1049</v>
      </c>
      <c r="B35" s="5" t="s">
        <v>4</v>
      </c>
      <c r="C35" s="5" t="s">
        <v>5</v>
      </c>
      <c r="D35" s="4">
        <v>149</v>
      </c>
      <c r="E35" s="2">
        <v>40126</v>
      </c>
      <c r="F35">
        <f t="shared" si="0"/>
        <v>2009</v>
      </c>
      <c r="G35" t="str">
        <f t="shared" si="1"/>
        <v>1049</v>
      </c>
    </row>
    <row r="36" spans="1:7" x14ac:dyDescent="0.25">
      <c r="A36" s="4">
        <v>1003</v>
      </c>
      <c r="B36" s="5" t="s">
        <v>2</v>
      </c>
      <c r="C36" s="5" t="s">
        <v>16</v>
      </c>
      <c r="D36" s="4">
        <v>103</v>
      </c>
      <c r="E36" s="2">
        <v>40126</v>
      </c>
      <c r="F36">
        <f t="shared" si="0"/>
        <v>2009</v>
      </c>
      <c r="G36" t="str">
        <f t="shared" si="1"/>
        <v>1003</v>
      </c>
    </row>
    <row r="37" spans="1:7" x14ac:dyDescent="0.25">
      <c r="A37" s="4">
        <v>1009</v>
      </c>
      <c r="B37" s="5" t="s">
        <v>4</v>
      </c>
      <c r="C37" s="5" t="s">
        <v>16</v>
      </c>
      <c r="D37" s="4">
        <v>109</v>
      </c>
      <c r="E37" s="2">
        <v>40150</v>
      </c>
      <c r="F37">
        <f t="shared" si="0"/>
        <v>2009</v>
      </c>
      <c r="G37" t="str">
        <f t="shared" si="1"/>
        <v>1009</v>
      </c>
    </row>
    <row r="38" spans="1:7" x14ac:dyDescent="0.25">
      <c r="A38" s="4">
        <v>1012</v>
      </c>
      <c r="B38" s="5" t="s">
        <v>1</v>
      </c>
      <c r="C38" s="5" t="s">
        <v>16</v>
      </c>
      <c r="D38" s="4">
        <v>112</v>
      </c>
      <c r="E38" s="2">
        <v>40155</v>
      </c>
      <c r="F38">
        <f t="shared" si="0"/>
        <v>2009</v>
      </c>
      <c r="G38" t="str">
        <f t="shared" si="1"/>
        <v>1012</v>
      </c>
    </row>
    <row r="39" spans="1:7" x14ac:dyDescent="0.25">
      <c r="A39" s="4">
        <v>1015</v>
      </c>
      <c r="B39" s="5" t="s">
        <v>3</v>
      </c>
      <c r="C39" s="5" t="s">
        <v>16</v>
      </c>
      <c r="D39" s="4">
        <v>115</v>
      </c>
      <c r="E39" s="2">
        <v>40167</v>
      </c>
      <c r="F39">
        <f t="shared" si="0"/>
        <v>2009</v>
      </c>
      <c r="G39" t="str">
        <f t="shared" si="1"/>
        <v>1015</v>
      </c>
    </row>
    <row r="40" spans="1:7" x14ac:dyDescent="0.25">
      <c r="A40" s="4">
        <v>1018</v>
      </c>
      <c r="B40" s="5" t="s">
        <v>2</v>
      </c>
      <c r="C40" s="5" t="s">
        <v>16</v>
      </c>
      <c r="D40" s="4">
        <v>118</v>
      </c>
      <c r="E40" s="2">
        <v>40167</v>
      </c>
      <c r="F40">
        <f t="shared" si="0"/>
        <v>2009</v>
      </c>
      <c r="G40" t="str">
        <f t="shared" si="1"/>
        <v>1018</v>
      </c>
    </row>
    <row r="41" spans="1:7" x14ac:dyDescent="0.25">
      <c r="A41" s="4">
        <v>1024</v>
      </c>
      <c r="B41" s="5" t="s">
        <v>4</v>
      </c>
      <c r="C41" s="5" t="s">
        <v>16</v>
      </c>
      <c r="D41" s="4">
        <v>124</v>
      </c>
      <c r="E41" s="2">
        <v>40184</v>
      </c>
      <c r="F41">
        <f t="shared" si="0"/>
        <v>2010</v>
      </c>
      <c r="G41" t="str">
        <f t="shared" si="1"/>
        <v>1024</v>
      </c>
    </row>
    <row r="42" spans="1:7" x14ac:dyDescent="0.25">
      <c r="A42" s="4">
        <v>1027</v>
      </c>
      <c r="B42" s="5" t="s">
        <v>1</v>
      </c>
      <c r="C42" s="5" t="s">
        <v>16</v>
      </c>
      <c r="D42" s="4">
        <v>127</v>
      </c>
      <c r="E42" s="2">
        <v>40184</v>
      </c>
      <c r="F42">
        <f t="shared" si="0"/>
        <v>2010</v>
      </c>
      <c r="G42" t="str">
        <f t="shared" si="1"/>
        <v>1027</v>
      </c>
    </row>
    <row r="43" spans="1:7" x14ac:dyDescent="0.25">
      <c r="A43" s="4">
        <v>1030</v>
      </c>
      <c r="B43" s="5" t="s">
        <v>3</v>
      </c>
      <c r="C43" s="5" t="s">
        <v>16</v>
      </c>
      <c r="D43" s="4">
        <v>130</v>
      </c>
      <c r="E43" s="2">
        <v>40200</v>
      </c>
      <c r="F43">
        <f t="shared" si="0"/>
        <v>2010</v>
      </c>
      <c r="G43" t="str">
        <f t="shared" si="1"/>
        <v>1030</v>
      </c>
    </row>
    <row r="44" spans="1:7" x14ac:dyDescent="0.25">
      <c r="A44" s="4">
        <v>1033</v>
      </c>
      <c r="B44" s="5" t="s">
        <v>2</v>
      </c>
      <c r="C44" s="5" t="s">
        <v>16</v>
      </c>
      <c r="D44" s="4">
        <v>133</v>
      </c>
      <c r="E44" s="2">
        <v>40200</v>
      </c>
      <c r="F44">
        <f t="shared" si="0"/>
        <v>2010</v>
      </c>
      <c r="G44" t="str">
        <f t="shared" si="1"/>
        <v>1033</v>
      </c>
    </row>
    <row r="45" spans="1:7" x14ac:dyDescent="0.25">
      <c r="A45" s="4">
        <v>1039</v>
      </c>
      <c r="B45" s="5" t="s">
        <v>4</v>
      </c>
      <c r="C45" s="5" t="s">
        <v>16</v>
      </c>
      <c r="D45" s="4">
        <v>139</v>
      </c>
      <c r="E45" s="2">
        <v>40216</v>
      </c>
      <c r="F45">
        <f t="shared" si="0"/>
        <v>2010</v>
      </c>
      <c r="G45" t="str">
        <f t="shared" si="1"/>
        <v>1039</v>
      </c>
    </row>
    <row r="46" spans="1:7" x14ac:dyDescent="0.25">
      <c r="A46" s="4">
        <v>1042</v>
      </c>
      <c r="B46" s="5" t="s">
        <v>1</v>
      </c>
      <c r="C46" s="5" t="s">
        <v>16</v>
      </c>
      <c r="D46" s="4">
        <v>142</v>
      </c>
      <c r="E46" s="2">
        <v>40227</v>
      </c>
      <c r="F46">
        <f t="shared" si="0"/>
        <v>2010</v>
      </c>
      <c r="G46" t="str">
        <f t="shared" si="1"/>
        <v>1042</v>
      </c>
    </row>
    <row r="47" spans="1:7" x14ac:dyDescent="0.25">
      <c r="A47" s="4">
        <v>1045</v>
      </c>
      <c r="B47" s="5" t="s">
        <v>3</v>
      </c>
      <c r="C47" s="5" t="s">
        <v>16</v>
      </c>
      <c r="D47" s="4">
        <v>145</v>
      </c>
      <c r="E47" s="2">
        <v>40228</v>
      </c>
      <c r="F47">
        <f t="shared" si="0"/>
        <v>2010</v>
      </c>
      <c r="G47" t="str">
        <f t="shared" si="1"/>
        <v>1045</v>
      </c>
    </row>
    <row r="48" spans="1:7" x14ac:dyDescent="0.25">
      <c r="A48" s="4">
        <v>1048</v>
      </c>
      <c r="B48" s="5" t="s">
        <v>2</v>
      </c>
      <c r="C48" s="5" t="s">
        <v>16</v>
      </c>
      <c r="D48" s="4">
        <v>148</v>
      </c>
      <c r="E48" s="2">
        <v>40231</v>
      </c>
      <c r="F48">
        <f t="shared" si="0"/>
        <v>2010</v>
      </c>
      <c r="G48" t="str">
        <f t="shared" si="1"/>
        <v>1048</v>
      </c>
    </row>
    <row r="49" spans="1:7" x14ac:dyDescent="0.25">
      <c r="A49" s="4">
        <v>1042</v>
      </c>
      <c r="B49" s="5" t="s">
        <v>1</v>
      </c>
      <c r="C49" s="5" t="s">
        <v>16</v>
      </c>
      <c r="D49" s="4">
        <v>142</v>
      </c>
      <c r="E49" s="2">
        <v>40227</v>
      </c>
      <c r="F49">
        <f t="shared" si="0"/>
        <v>2010</v>
      </c>
      <c r="G49" t="str">
        <f t="shared" si="1"/>
        <v>1042</v>
      </c>
    </row>
    <row r="50" spans="1:7" x14ac:dyDescent="0.25">
      <c r="A50" s="4">
        <v>1045</v>
      </c>
      <c r="B50" s="5" t="s">
        <v>3</v>
      </c>
      <c r="C50" s="5" t="s">
        <v>16</v>
      </c>
      <c r="D50" s="4">
        <v>145</v>
      </c>
      <c r="E50" s="2">
        <v>40228</v>
      </c>
      <c r="F50">
        <f t="shared" si="0"/>
        <v>2010</v>
      </c>
      <c r="G50" t="str">
        <f t="shared" si="1"/>
        <v>1045</v>
      </c>
    </row>
    <row r="51" spans="1:7" x14ac:dyDescent="0.25">
      <c r="A51" s="4">
        <v>1048</v>
      </c>
      <c r="B51" s="5" t="s">
        <v>2</v>
      </c>
      <c r="C51" s="5" t="s">
        <v>16</v>
      </c>
      <c r="D51" s="4">
        <v>148</v>
      </c>
      <c r="E51" s="2">
        <f ca="1">TODAY()</f>
        <v>44579</v>
      </c>
      <c r="F51">
        <f t="shared" ca="1" si="0"/>
        <v>2022</v>
      </c>
      <c r="G51" t="str">
        <f t="shared" si="1"/>
        <v>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P6" sqref="P6"/>
    </sheetView>
  </sheetViews>
  <sheetFormatPr defaultRowHeight="15" x14ac:dyDescent="0.25"/>
  <cols>
    <col min="3" max="3" width="11.5703125" customWidth="1"/>
    <col min="4" max="4" width="11.85546875" bestFit="1" customWidth="1"/>
    <col min="5" max="5" width="12.85546875" customWidth="1"/>
    <col min="11" max="11" width="10.85546875" bestFit="1" customWidth="1"/>
  </cols>
  <sheetData>
    <row r="1" spans="1:14" x14ac:dyDescent="0.25">
      <c r="A1" s="3" t="s">
        <v>10</v>
      </c>
      <c r="B1" s="3" t="s">
        <v>11</v>
      </c>
      <c r="C1" s="3" t="s">
        <v>12</v>
      </c>
      <c r="D1" s="3" t="s">
        <v>13</v>
      </c>
      <c r="E1" s="1" t="s">
        <v>14</v>
      </c>
      <c r="L1" t="s">
        <v>32</v>
      </c>
    </row>
    <row r="2" spans="1:14" ht="30" x14ac:dyDescent="0.25">
      <c r="A2" s="4">
        <v>1002</v>
      </c>
      <c r="B2" s="5" t="s">
        <v>1</v>
      </c>
      <c r="C2" s="5" t="s">
        <v>15</v>
      </c>
      <c r="D2" s="4">
        <v>102</v>
      </c>
      <c r="E2" s="2">
        <v>39822</v>
      </c>
      <c r="L2" t="s">
        <v>0</v>
      </c>
      <c r="M2" t="s">
        <v>1</v>
      </c>
      <c r="N2" t="s">
        <v>2</v>
      </c>
    </row>
    <row r="3" spans="1:14" ht="30" x14ac:dyDescent="0.25">
      <c r="A3" s="4">
        <v>1005</v>
      </c>
      <c r="B3" s="5" t="s">
        <v>3</v>
      </c>
      <c r="C3" s="5" t="s">
        <v>15</v>
      </c>
      <c r="D3" s="4">
        <v>105</v>
      </c>
      <c r="E3" s="2">
        <v>39824</v>
      </c>
      <c r="K3" t="s">
        <v>15</v>
      </c>
      <c r="L3" s="6">
        <f>COUNTIFS($B:$B,L$2,$C:$C,$K3)</f>
        <v>5</v>
      </c>
      <c r="M3" s="6">
        <f t="shared" ref="M3:N5" si="0">COUNTIFS($B:$B,M$2,$C:$C,$K3)</f>
        <v>2</v>
      </c>
      <c r="N3" s="6">
        <f t="shared" si="0"/>
        <v>3</v>
      </c>
    </row>
    <row r="4" spans="1:14" ht="30" x14ac:dyDescent="0.25">
      <c r="A4" s="4">
        <v>1006</v>
      </c>
      <c r="B4" s="5" t="s">
        <v>0</v>
      </c>
      <c r="C4" s="5" t="s">
        <v>15</v>
      </c>
      <c r="D4" s="4">
        <v>106</v>
      </c>
      <c r="E4" s="2">
        <v>39826</v>
      </c>
      <c r="K4" t="s">
        <v>5</v>
      </c>
      <c r="L4" s="6">
        <f t="shared" ref="L4:L5" si="1">COUNTIFS($B:$B,L$2,$C:$C,$K4)</f>
        <v>4</v>
      </c>
      <c r="M4" s="6">
        <f t="shared" si="0"/>
        <v>3</v>
      </c>
      <c r="N4" s="6">
        <f t="shared" si="0"/>
        <v>3</v>
      </c>
    </row>
    <row r="5" spans="1:14" ht="30" x14ac:dyDescent="0.25">
      <c r="A5" s="4">
        <v>1008</v>
      </c>
      <c r="B5" s="5" t="s">
        <v>2</v>
      </c>
      <c r="C5" s="5" t="s">
        <v>15</v>
      </c>
      <c r="D5" s="4">
        <v>108</v>
      </c>
      <c r="E5" s="2">
        <v>39837</v>
      </c>
      <c r="K5" t="s">
        <v>16</v>
      </c>
      <c r="L5" s="6">
        <f t="shared" si="1"/>
        <v>0</v>
      </c>
      <c r="M5" s="6">
        <f t="shared" si="0"/>
        <v>4</v>
      </c>
      <c r="N5" s="6">
        <f t="shared" si="0"/>
        <v>5</v>
      </c>
    </row>
    <row r="6" spans="1:14" ht="30" x14ac:dyDescent="0.25">
      <c r="A6" s="4">
        <v>1011</v>
      </c>
      <c r="B6" s="5" t="s">
        <v>0</v>
      </c>
      <c r="C6" s="5" t="s">
        <v>15</v>
      </c>
      <c r="D6" s="4">
        <v>111</v>
      </c>
      <c r="E6" s="2">
        <v>39838</v>
      </c>
    </row>
    <row r="7" spans="1:14" ht="30" x14ac:dyDescent="0.25">
      <c r="A7" s="4">
        <v>1014</v>
      </c>
      <c r="B7" s="5" t="s">
        <v>4</v>
      </c>
      <c r="C7" s="5" t="s">
        <v>15</v>
      </c>
      <c r="D7" s="4">
        <v>114</v>
      </c>
      <c r="E7" s="2">
        <v>39843</v>
      </c>
    </row>
    <row r="8" spans="1:14" ht="30" x14ac:dyDescent="0.25">
      <c r="A8" s="4">
        <v>1020</v>
      </c>
      <c r="B8" s="5" t="s">
        <v>3</v>
      </c>
      <c r="C8" s="5" t="s">
        <v>15</v>
      </c>
      <c r="D8" s="4">
        <v>120</v>
      </c>
      <c r="E8" s="2">
        <v>39871</v>
      </c>
    </row>
    <row r="9" spans="1:14" ht="30" x14ac:dyDescent="0.25">
      <c r="A9" s="4">
        <v>1021</v>
      </c>
      <c r="B9" s="5" t="s">
        <v>0</v>
      </c>
      <c r="C9" s="5" t="s">
        <v>15</v>
      </c>
      <c r="D9" s="4">
        <v>121</v>
      </c>
      <c r="E9" s="2">
        <v>39874</v>
      </c>
      <c r="L9" t="s">
        <v>33</v>
      </c>
    </row>
    <row r="10" spans="1:14" ht="30" x14ac:dyDescent="0.25">
      <c r="A10" s="4">
        <v>1023</v>
      </c>
      <c r="B10" s="5" t="s">
        <v>2</v>
      </c>
      <c r="C10" s="5" t="s">
        <v>15</v>
      </c>
      <c r="D10" s="4">
        <v>123</v>
      </c>
      <c r="E10" s="2">
        <v>39906</v>
      </c>
      <c r="L10" t="s">
        <v>0</v>
      </c>
      <c r="M10" t="s">
        <v>1</v>
      </c>
      <c r="N10" t="s">
        <v>2</v>
      </c>
    </row>
    <row r="11" spans="1:14" ht="30" x14ac:dyDescent="0.25">
      <c r="A11" s="4">
        <v>1029</v>
      </c>
      <c r="B11" s="5" t="s">
        <v>4</v>
      </c>
      <c r="C11" s="5" t="s">
        <v>15</v>
      </c>
      <c r="D11" s="4">
        <v>129</v>
      </c>
      <c r="E11" s="2">
        <v>39913</v>
      </c>
      <c r="K11" t="s">
        <v>15</v>
      </c>
      <c r="L11" s="6">
        <f>SUMIFS($D:$D,$B:$B,L$10,$C:$C,$K11)</f>
        <v>615</v>
      </c>
      <c r="M11" s="6">
        <f t="shared" ref="M11:N13" si="2">SUMIFS($D:$D,$B:$B,M$10,$C:$C,$K11)</f>
        <v>234</v>
      </c>
      <c r="N11" s="6">
        <f t="shared" si="2"/>
        <v>369</v>
      </c>
    </row>
    <row r="12" spans="1:14" ht="30" x14ac:dyDescent="0.25">
      <c r="A12" s="4">
        <v>1032</v>
      </c>
      <c r="B12" s="5" t="s">
        <v>1</v>
      </c>
      <c r="C12" s="5" t="s">
        <v>15</v>
      </c>
      <c r="D12" s="4">
        <v>132</v>
      </c>
      <c r="E12" s="2">
        <v>39921</v>
      </c>
      <c r="K12" t="s">
        <v>5</v>
      </c>
      <c r="L12" s="6">
        <f t="shared" ref="L12:L13" si="3">SUMIFS($D:$D,$B:$B,L$10,$C:$C,$K12)</f>
        <v>494</v>
      </c>
      <c r="M12" s="6">
        <f t="shared" si="2"/>
        <v>366</v>
      </c>
      <c r="N12" s="6">
        <f t="shared" si="2"/>
        <v>384</v>
      </c>
    </row>
    <row r="13" spans="1:14" ht="30" x14ac:dyDescent="0.25">
      <c r="A13" s="4">
        <v>1035</v>
      </c>
      <c r="B13" s="5" t="s">
        <v>3</v>
      </c>
      <c r="C13" s="5" t="s">
        <v>15</v>
      </c>
      <c r="D13" s="4">
        <v>135</v>
      </c>
      <c r="E13" s="2">
        <v>39924</v>
      </c>
      <c r="K13" t="s">
        <v>16</v>
      </c>
      <c r="L13" s="6">
        <f t="shared" si="3"/>
        <v>0</v>
      </c>
      <c r="M13" s="6">
        <f t="shared" si="2"/>
        <v>523</v>
      </c>
      <c r="N13" s="6">
        <f t="shared" si="2"/>
        <v>650</v>
      </c>
    </row>
    <row r="14" spans="1:14" ht="30" x14ac:dyDescent="0.25">
      <c r="A14" s="4">
        <v>1036</v>
      </c>
      <c r="B14" s="5" t="s">
        <v>0</v>
      </c>
      <c r="C14" s="5" t="s">
        <v>15</v>
      </c>
      <c r="D14" s="4">
        <v>136</v>
      </c>
      <c r="E14" s="2">
        <v>39931</v>
      </c>
    </row>
    <row r="15" spans="1:14" ht="30" x14ac:dyDescent="0.25">
      <c r="A15" s="4">
        <v>1038</v>
      </c>
      <c r="B15" s="5" t="s">
        <v>2</v>
      </c>
      <c r="C15" s="5" t="s">
        <v>15</v>
      </c>
      <c r="D15" s="4">
        <v>138</v>
      </c>
      <c r="E15" s="2">
        <v>39938</v>
      </c>
    </row>
    <row r="16" spans="1:14" ht="30" x14ac:dyDescent="0.25">
      <c r="A16" s="4">
        <v>1041</v>
      </c>
      <c r="B16" s="5" t="s">
        <v>0</v>
      </c>
      <c r="C16" s="5" t="s">
        <v>15</v>
      </c>
      <c r="D16" s="4">
        <v>141</v>
      </c>
      <c r="E16" s="2">
        <v>39954</v>
      </c>
    </row>
    <row r="17" spans="1:5" ht="30" x14ac:dyDescent="0.25">
      <c r="A17" s="4">
        <v>1044</v>
      </c>
      <c r="B17" s="5" t="s">
        <v>4</v>
      </c>
      <c r="C17" s="5" t="s">
        <v>15</v>
      </c>
      <c r="D17" s="4">
        <v>144</v>
      </c>
      <c r="E17" s="2">
        <v>39955</v>
      </c>
    </row>
    <row r="18" spans="1:5" ht="30" x14ac:dyDescent="0.25">
      <c r="A18" s="4">
        <v>1050</v>
      </c>
      <c r="B18" s="5" t="s">
        <v>3</v>
      </c>
      <c r="C18" s="5" t="s">
        <v>15</v>
      </c>
      <c r="D18" s="4">
        <v>150</v>
      </c>
      <c r="E18" s="2">
        <v>39961</v>
      </c>
    </row>
    <row r="19" spans="1:5" x14ac:dyDescent="0.25">
      <c r="A19" s="4">
        <v>1001</v>
      </c>
      <c r="B19" s="5" t="s">
        <v>0</v>
      </c>
      <c r="C19" s="5" t="s">
        <v>5</v>
      </c>
      <c r="D19" s="4">
        <v>101</v>
      </c>
      <c r="E19" s="2">
        <v>39977</v>
      </c>
    </row>
    <row r="20" spans="1:5" x14ac:dyDescent="0.25">
      <c r="A20" s="4">
        <v>1004</v>
      </c>
      <c r="B20" s="5" t="s">
        <v>4</v>
      </c>
      <c r="C20" s="5" t="s">
        <v>5</v>
      </c>
      <c r="D20" s="4">
        <v>104</v>
      </c>
      <c r="E20" s="2">
        <v>39987</v>
      </c>
    </row>
    <row r="21" spans="1:5" x14ac:dyDescent="0.25">
      <c r="A21" s="4">
        <v>1007</v>
      </c>
      <c r="B21" s="5" t="s">
        <v>1</v>
      </c>
      <c r="C21" s="5" t="s">
        <v>5</v>
      </c>
      <c r="D21" s="4">
        <v>107</v>
      </c>
      <c r="E21" s="2">
        <v>39990</v>
      </c>
    </row>
    <row r="22" spans="1:5" x14ac:dyDescent="0.25">
      <c r="A22" s="4">
        <v>1010</v>
      </c>
      <c r="B22" s="5" t="s">
        <v>3</v>
      </c>
      <c r="C22" s="5" t="s">
        <v>5</v>
      </c>
      <c r="D22" s="4">
        <v>110</v>
      </c>
      <c r="E22" s="2">
        <v>40000</v>
      </c>
    </row>
    <row r="23" spans="1:5" x14ac:dyDescent="0.25">
      <c r="A23" s="4">
        <v>1013</v>
      </c>
      <c r="B23" s="5" t="s">
        <v>2</v>
      </c>
      <c r="C23" s="5" t="s">
        <v>5</v>
      </c>
      <c r="D23" s="4">
        <v>113</v>
      </c>
      <c r="E23" s="2">
        <v>40010</v>
      </c>
    </row>
    <row r="24" spans="1:5" x14ac:dyDescent="0.25">
      <c r="A24" s="4">
        <v>1016</v>
      </c>
      <c r="B24" s="5" t="s">
        <v>0</v>
      </c>
      <c r="C24" s="5" t="s">
        <v>5</v>
      </c>
      <c r="D24" s="4">
        <v>116</v>
      </c>
      <c r="E24" s="2">
        <v>40018</v>
      </c>
    </row>
    <row r="25" spans="1:5" x14ac:dyDescent="0.25">
      <c r="A25" s="4">
        <v>1019</v>
      </c>
      <c r="B25" s="5" t="s">
        <v>4</v>
      </c>
      <c r="C25" s="5" t="s">
        <v>5</v>
      </c>
      <c r="D25" s="4">
        <v>119</v>
      </c>
      <c r="E25" s="2">
        <v>40024</v>
      </c>
    </row>
    <row r="26" spans="1:5" x14ac:dyDescent="0.25">
      <c r="A26" s="4">
        <v>1022</v>
      </c>
      <c r="B26" s="5" t="s">
        <v>1</v>
      </c>
      <c r="C26" s="5" t="s">
        <v>5</v>
      </c>
      <c r="D26" s="4">
        <v>122</v>
      </c>
      <c r="E26" s="2">
        <v>40026</v>
      </c>
    </row>
    <row r="27" spans="1:5" x14ac:dyDescent="0.25">
      <c r="A27" s="4">
        <v>1025</v>
      </c>
      <c r="B27" s="5" t="s">
        <v>3</v>
      </c>
      <c r="C27" s="5" t="s">
        <v>5</v>
      </c>
      <c r="D27" s="4">
        <v>125</v>
      </c>
      <c r="E27" s="2">
        <v>40031</v>
      </c>
    </row>
    <row r="28" spans="1:5" x14ac:dyDescent="0.25">
      <c r="A28" s="4">
        <v>1028</v>
      </c>
      <c r="B28" s="5" t="s">
        <v>2</v>
      </c>
      <c r="C28" s="5" t="s">
        <v>5</v>
      </c>
      <c r="D28" s="4">
        <v>128</v>
      </c>
      <c r="E28" s="2">
        <v>40047</v>
      </c>
    </row>
    <row r="29" spans="1:5" x14ac:dyDescent="0.25">
      <c r="A29" s="4">
        <v>1031</v>
      </c>
      <c r="B29" s="5" t="s">
        <v>0</v>
      </c>
      <c r="C29" s="5" t="s">
        <v>5</v>
      </c>
      <c r="D29" s="4">
        <v>131</v>
      </c>
      <c r="E29" s="2">
        <v>40071</v>
      </c>
    </row>
    <row r="30" spans="1:5" x14ac:dyDescent="0.25">
      <c r="A30" s="4">
        <v>1034</v>
      </c>
      <c r="B30" s="5" t="s">
        <v>4</v>
      </c>
      <c r="C30" s="5" t="s">
        <v>5</v>
      </c>
      <c r="D30" s="4">
        <v>134</v>
      </c>
      <c r="E30" s="2">
        <v>40087</v>
      </c>
    </row>
    <row r="31" spans="1:5" x14ac:dyDescent="0.25">
      <c r="A31" s="4">
        <v>1037</v>
      </c>
      <c r="B31" s="5" t="s">
        <v>1</v>
      </c>
      <c r="C31" s="5" t="s">
        <v>5</v>
      </c>
      <c r="D31" s="4">
        <v>137</v>
      </c>
      <c r="E31" s="2">
        <v>40096</v>
      </c>
    </row>
    <row r="32" spans="1:5" x14ac:dyDescent="0.25">
      <c r="A32" s="4">
        <v>1040</v>
      </c>
      <c r="B32" s="5" t="s">
        <v>3</v>
      </c>
      <c r="C32" s="5" t="s">
        <v>5</v>
      </c>
      <c r="D32" s="4">
        <v>140</v>
      </c>
      <c r="E32" s="2">
        <v>40104</v>
      </c>
    </row>
    <row r="33" spans="1:5" x14ac:dyDescent="0.25">
      <c r="A33" s="4">
        <v>1043</v>
      </c>
      <c r="B33" s="5" t="s">
        <v>2</v>
      </c>
      <c r="C33" s="5" t="s">
        <v>5</v>
      </c>
      <c r="D33" s="4">
        <v>143</v>
      </c>
      <c r="E33" s="2">
        <v>40110</v>
      </c>
    </row>
    <row r="34" spans="1:5" x14ac:dyDescent="0.25">
      <c r="A34" s="4">
        <v>1046</v>
      </c>
      <c r="B34" s="5" t="s">
        <v>0</v>
      </c>
      <c r="C34" s="5" t="s">
        <v>5</v>
      </c>
      <c r="D34" s="4">
        <v>146</v>
      </c>
      <c r="E34" s="2">
        <v>40112</v>
      </c>
    </row>
    <row r="35" spans="1:5" x14ac:dyDescent="0.25">
      <c r="A35" s="4">
        <v>1049</v>
      </c>
      <c r="B35" s="5" t="s">
        <v>4</v>
      </c>
      <c r="C35" s="5" t="s">
        <v>5</v>
      </c>
      <c r="D35" s="4">
        <v>149</v>
      </c>
      <c r="E35" s="2">
        <v>40126</v>
      </c>
    </row>
    <row r="36" spans="1:5" x14ac:dyDescent="0.25">
      <c r="A36" s="4">
        <v>1003</v>
      </c>
      <c r="B36" s="5" t="s">
        <v>2</v>
      </c>
      <c r="C36" s="5" t="s">
        <v>16</v>
      </c>
      <c r="D36" s="4">
        <v>103</v>
      </c>
      <c r="E36" s="2">
        <v>40126</v>
      </c>
    </row>
    <row r="37" spans="1:5" x14ac:dyDescent="0.25">
      <c r="A37" s="4">
        <v>1009</v>
      </c>
      <c r="B37" s="5" t="s">
        <v>4</v>
      </c>
      <c r="C37" s="5" t="s">
        <v>16</v>
      </c>
      <c r="D37" s="4">
        <v>109</v>
      </c>
      <c r="E37" s="2">
        <v>40150</v>
      </c>
    </row>
    <row r="38" spans="1:5" x14ac:dyDescent="0.25">
      <c r="A38" s="4">
        <v>1012</v>
      </c>
      <c r="B38" s="5" t="s">
        <v>1</v>
      </c>
      <c r="C38" s="5" t="s">
        <v>16</v>
      </c>
      <c r="D38" s="4">
        <v>112</v>
      </c>
      <c r="E38" s="2">
        <v>40155</v>
      </c>
    </row>
    <row r="39" spans="1:5" x14ac:dyDescent="0.25">
      <c r="A39" s="4">
        <v>1015</v>
      </c>
      <c r="B39" s="5" t="s">
        <v>3</v>
      </c>
      <c r="C39" s="5" t="s">
        <v>16</v>
      </c>
      <c r="D39" s="4">
        <v>115</v>
      </c>
      <c r="E39" s="2">
        <v>40167</v>
      </c>
    </row>
    <row r="40" spans="1:5" x14ac:dyDescent="0.25">
      <c r="A40" s="4">
        <v>1018</v>
      </c>
      <c r="B40" s="5" t="s">
        <v>2</v>
      </c>
      <c r="C40" s="5" t="s">
        <v>16</v>
      </c>
      <c r="D40" s="4">
        <v>118</v>
      </c>
      <c r="E40" s="2">
        <v>40167</v>
      </c>
    </row>
    <row r="41" spans="1:5" x14ac:dyDescent="0.25">
      <c r="A41" s="4">
        <v>1024</v>
      </c>
      <c r="B41" s="5" t="s">
        <v>4</v>
      </c>
      <c r="C41" s="5" t="s">
        <v>16</v>
      </c>
      <c r="D41" s="4">
        <v>124</v>
      </c>
      <c r="E41" s="2">
        <v>40184</v>
      </c>
    </row>
    <row r="42" spans="1:5" x14ac:dyDescent="0.25">
      <c r="A42" s="4">
        <v>1027</v>
      </c>
      <c r="B42" s="5" t="s">
        <v>1</v>
      </c>
      <c r="C42" s="5" t="s">
        <v>16</v>
      </c>
      <c r="D42" s="4">
        <v>127</v>
      </c>
      <c r="E42" s="2">
        <v>40184</v>
      </c>
    </row>
    <row r="43" spans="1:5" x14ac:dyDescent="0.25">
      <c r="A43" s="4">
        <v>1030</v>
      </c>
      <c r="B43" s="5" t="s">
        <v>3</v>
      </c>
      <c r="C43" s="5" t="s">
        <v>16</v>
      </c>
      <c r="D43" s="4">
        <v>130</v>
      </c>
      <c r="E43" s="2">
        <v>40200</v>
      </c>
    </row>
    <row r="44" spans="1:5" x14ac:dyDescent="0.25">
      <c r="A44" s="4">
        <v>1033</v>
      </c>
      <c r="B44" s="5" t="s">
        <v>2</v>
      </c>
      <c r="C44" s="5" t="s">
        <v>16</v>
      </c>
      <c r="D44" s="4">
        <v>133</v>
      </c>
      <c r="E44" s="2">
        <v>40200</v>
      </c>
    </row>
    <row r="45" spans="1:5" x14ac:dyDescent="0.25">
      <c r="A45" s="4">
        <v>1039</v>
      </c>
      <c r="B45" s="5" t="s">
        <v>4</v>
      </c>
      <c r="C45" s="5" t="s">
        <v>16</v>
      </c>
      <c r="D45" s="4">
        <v>139</v>
      </c>
      <c r="E45" s="2">
        <v>40216</v>
      </c>
    </row>
    <row r="46" spans="1:5" x14ac:dyDescent="0.25">
      <c r="A46" s="4">
        <v>1042</v>
      </c>
      <c r="B46" s="5" t="s">
        <v>1</v>
      </c>
      <c r="C46" s="5" t="s">
        <v>16</v>
      </c>
      <c r="D46" s="4">
        <v>142</v>
      </c>
      <c r="E46" s="2">
        <v>40227</v>
      </c>
    </row>
    <row r="47" spans="1:5" x14ac:dyDescent="0.25">
      <c r="A47" s="4">
        <v>1045</v>
      </c>
      <c r="B47" s="5" t="s">
        <v>3</v>
      </c>
      <c r="C47" s="5" t="s">
        <v>16</v>
      </c>
      <c r="D47" s="4">
        <v>145</v>
      </c>
      <c r="E47" s="2">
        <v>40228</v>
      </c>
    </row>
    <row r="48" spans="1:5" x14ac:dyDescent="0.25">
      <c r="A48" s="4">
        <v>1048</v>
      </c>
      <c r="B48" s="5" t="s">
        <v>2</v>
      </c>
      <c r="C48" s="5" t="s">
        <v>16</v>
      </c>
      <c r="D48" s="4">
        <v>148</v>
      </c>
      <c r="E48" s="2">
        <v>40231</v>
      </c>
    </row>
    <row r="49" spans="1:5" x14ac:dyDescent="0.25">
      <c r="A49" s="4">
        <v>1042</v>
      </c>
      <c r="B49" s="5" t="s">
        <v>1</v>
      </c>
      <c r="C49" s="5" t="s">
        <v>16</v>
      </c>
      <c r="D49" s="4">
        <v>142</v>
      </c>
      <c r="E49" s="2">
        <v>40227</v>
      </c>
    </row>
    <row r="50" spans="1:5" x14ac:dyDescent="0.25">
      <c r="A50" s="4">
        <v>1045</v>
      </c>
      <c r="B50" s="5" t="s">
        <v>3</v>
      </c>
      <c r="C50" s="5" t="s">
        <v>16</v>
      </c>
      <c r="D50" s="4">
        <v>145</v>
      </c>
      <c r="E50" s="2">
        <v>40228</v>
      </c>
    </row>
    <row r="51" spans="1:5" x14ac:dyDescent="0.25">
      <c r="A51" s="4">
        <v>1048</v>
      </c>
      <c r="B51" s="5" t="s">
        <v>2</v>
      </c>
      <c r="C51" s="5" t="s">
        <v>16</v>
      </c>
      <c r="D51" s="4">
        <v>148</v>
      </c>
      <c r="E51" s="2">
        <f ca="1">TODAY()</f>
        <v>44579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workbookViewId="0">
      <selection activeCell="L3" sqref="L3"/>
    </sheetView>
  </sheetViews>
  <sheetFormatPr defaultRowHeight="15" x14ac:dyDescent="0.25"/>
  <cols>
    <col min="3" max="3" width="16.7109375" customWidth="1"/>
    <col min="4" max="4" width="11.85546875" bestFit="1" customWidth="1"/>
    <col min="5" max="5" width="14.28515625" customWidth="1"/>
  </cols>
  <sheetData>
    <row r="1" spans="1:14" x14ac:dyDescent="0.25">
      <c r="A1" s="3" t="s">
        <v>10</v>
      </c>
      <c r="B1" s="3" t="s">
        <v>11</v>
      </c>
      <c r="C1" s="3" t="s">
        <v>12</v>
      </c>
      <c r="D1" s="3" t="s">
        <v>13</v>
      </c>
      <c r="E1" s="1" t="s">
        <v>14</v>
      </c>
      <c r="L1" t="s">
        <v>34</v>
      </c>
    </row>
    <row r="2" spans="1:14" x14ac:dyDescent="0.25">
      <c r="A2" s="4">
        <v>1002</v>
      </c>
      <c r="B2" s="5" t="s">
        <v>1</v>
      </c>
      <c r="C2" s="5" t="s">
        <v>15</v>
      </c>
      <c r="D2" s="4">
        <v>102</v>
      </c>
      <c r="E2" s="2">
        <v>39822</v>
      </c>
      <c r="L2" t="s">
        <v>0</v>
      </c>
      <c r="M2" t="s">
        <v>1</v>
      </c>
      <c r="N2" t="s">
        <v>2</v>
      </c>
    </row>
    <row r="3" spans="1:14" x14ac:dyDescent="0.25">
      <c r="A3" s="4">
        <v>1005</v>
      </c>
      <c r="B3" s="5" t="s">
        <v>3</v>
      </c>
      <c r="C3" s="5" t="s">
        <v>15</v>
      </c>
      <c r="D3" s="4">
        <v>105</v>
      </c>
      <c r="E3" s="2">
        <v>39824</v>
      </c>
      <c r="L3" s="6">
        <f>AVERAGEIF($B2:$B51,L2,$D2:$D51)</f>
        <v>123.22222222222223</v>
      </c>
      <c r="M3" s="6">
        <f t="shared" ref="M3:N3" si="0">AVERAGEIF($B2:$B51,M2,$D2:$D51)</f>
        <v>124.77777777777777</v>
      </c>
      <c r="N3" s="6">
        <f t="shared" si="0"/>
        <v>127.54545454545455</v>
      </c>
    </row>
    <row r="4" spans="1:14" x14ac:dyDescent="0.25">
      <c r="A4" s="4">
        <v>1006</v>
      </c>
      <c r="B4" s="5" t="s">
        <v>0</v>
      </c>
      <c r="C4" s="5" t="s">
        <v>15</v>
      </c>
      <c r="D4" s="4">
        <v>106</v>
      </c>
      <c r="E4" s="2">
        <v>39826</v>
      </c>
    </row>
    <row r="5" spans="1:14" x14ac:dyDescent="0.25">
      <c r="A5" s="4">
        <v>1008</v>
      </c>
      <c r="B5" s="5" t="s">
        <v>2</v>
      </c>
      <c r="C5" s="5" t="s">
        <v>15</v>
      </c>
      <c r="D5" s="4">
        <v>108</v>
      </c>
      <c r="E5" s="2">
        <v>39837</v>
      </c>
      <c r="L5" t="s">
        <v>35</v>
      </c>
    </row>
    <row r="6" spans="1:14" x14ac:dyDescent="0.25">
      <c r="A6" s="4">
        <v>1011</v>
      </c>
      <c r="B6" s="5" t="s">
        <v>0</v>
      </c>
      <c r="C6" s="5" t="s">
        <v>15</v>
      </c>
      <c r="D6" s="4">
        <v>111</v>
      </c>
      <c r="E6" s="2">
        <v>39838</v>
      </c>
      <c r="L6" t="s">
        <v>0</v>
      </c>
      <c r="M6" t="s">
        <v>1</v>
      </c>
      <c r="N6" t="s">
        <v>2</v>
      </c>
    </row>
    <row r="7" spans="1:14" x14ac:dyDescent="0.25">
      <c r="A7" s="4">
        <v>1014</v>
      </c>
      <c r="B7" s="5" t="s">
        <v>4</v>
      </c>
      <c r="C7" s="5" t="s">
        <v>15</v>
      </c>
      <c r="D7" s="4">
        <v>114</v>
      </c>
      <c r="E7" s="2">
        <v>39843</v>
      </c>
      <c r="L7" s="6" t="e">
        <f ca="1">_xlfn.MINIFS($D:$D,$B:$B,L$6)</f>
        <v>#NAME?</v>
      </c>
      <c r="M7" s="6" t="e">
        <f t="shared" ref="M7:N7" ca="1" si="1">_xlfn.MINIFS($D:$D,$B:$B,M$6)</f>
        <v>#NAME?</v>
      </c>
      <c r="N7" s="6" t="e">
        <f t="shared" ca="1" si="1"/>
        <v>#NAME?</v>
      </c>
    </row>
    <row r="8" spans="1:14" x14ac:dyDescent="0.25">
      <c r="A8" s="4">
        <v>1020</v>
      </c>
      <c r="B8" s="5" t="s">
        <v>3</v>
      </c>
      <c r="C8" s="5" t="s">
        <v>15</v>
      </c>
      <c r="D8" s="4">
        <v>120</v>
      </c>
      <c r="E8" s="2">
        <v>39871</v>
      </c>
    </row>
    <row r="9" spans="1:14" x14ac:dyDescent="0.25">
      <c r="A9" s="4">
        <v>1021</v>
      </c>
      <c r="B9" s="5" t="s">
        <v>0</v>
      </c>
      <c r="C9" s="5" t="s">
        <v>15</v>
      </c>
      <c r="D9" s="4">
        <v>121</v>
      </c>
      <c r="E9" s="2">
        <v>39874</v>
      </c>
    </row>
    <row r="10" spans="1:14" x14ac:dyDescent="0.25">
      <c r="A10" s="4">
        <v>1023</v>
      </c>
      <c r="B10" s="5" t="s">
        <v>2</v>
      </c>
      <c r="C10" s="5" t="s">
        <v>15</v>
      </c>
      <c r="D10" s="4">
        <v>123</v>
      </c>
      <c r="E10" s="2">
        <v>39906</v>
      </c>
    </row>
    <row r="11" spans="1:14" x14ac:dyDescent="0.25">
      <c r="A11" s="4">
        <v>1029</v>
      </c>
      <c r="B11" s="5" t="s">
        <v>4</v>
      </c>
      <c r="C11" s="5" t="s">
        <v>15</v>
      </c>
      <c r="D11" s="4">
        <v>129</v>
      </c>
      <c r="E11" s="2">
        <v>39913</v>
      </c>
    </row>
    <row r="12" spans="1:14" x14ac:dyDescent="0.25">
      <c r="A12" s="4">
        <v>1032</v>
      </c>
      <c r="B12" s="5" t="s">
        <v>1</v>
      </c>
      <c r="C12" s="5" t="s">
        <v>15</v>
      </c>
      <c r="D12" s="4">
        <v>132</v>
      </c>
      <c r="E12" s="2">
        <v>39921</v>
      </c>
    </row>
    <row r="13" spans="1:14" x14ac:dyDescent="0.25">
      <c r="A13" s="4">
        <v>1035</v>
      </c>
      <c r="B13" s="5" t="s">
        <v>3</v>
      </c>
      <c r="C13" s="5" t="s">
        <v>15</v>
      </c>
      <c r="D13" s="4">
        <v>135</v>
      </c>
      <c r="E13" s="2">
        <v>39924</v>
      </c>
    </row>
    <row r="14" spans="1:14" x14ac:dyDescent="0.25">
      <c r="A14" s="4">
        <v>1036</v>
      </c>
      <c r="B14" s="5" t="s">
        <v>0</v>
      </c>
      <c r="C14" s="5" t="s">
        <v>15</v>
      </c>
      <c r="D14" s="4">
        <v>136</v>
      </c>
      <c r="E14" s="2">
        <v>39931</v>
      </c>
    </row>
    <row r="15" spans="1:14" x14ac:dyDescent="0.25">
      <c r="A15" s="4">
        <v>1038</v>
      </c>
      <c r="B15" s="5" t="s">
        <v>2</v>
      </c>
      <c r="C15" s="5" t="s">
        <v>15</v>
      </c>
      <c r="D15" s="4">
        <v>138</v>
      </c>
      <c r="E15" s="2">
        <v>39938</v>
      </c>
    </row>
    <row r="16" spans="1:14" x14ac:dyDescent="0.25">
      <c r="A16" s="4">
        <v>1041</v>
      </c>
      <c r="B16" s="5" t="s">
        <v>0</v>
      </c>
      <c r="C16" s="5" t="s">
        <v>15</v>
      </c>
      <c r="D16" s="4">
        <v>141</v>
      </c>
      <c r="E16" s="2">
        <v>39954</v>
      </c>
    </row>
    <row r="17" spans="1:5" x14ac:dyDescent="0.25">
      <c r="A17" s="4">
        <v>1044</v>
      </c>
      <c r="B17" s="5" t="s">
        <v>4</v>
      </c>
      <c r="C17" s="5" t="s">
        <v>15</v>
      </c>
      <c r="D17" s="4">
        <v>144</v>
      </c>
      <c r="E17" s="2">
        <v>39955</v>
      </c>
    </row>
    <row r="18" spans="1:5" x14ac:dyDescent="0.25">
      <c r="A18" s="4">
        <v>1050</v>
      </c>
      <c r="B18" s="5" t="s">
        <v>3</v>
      </c>
      <c r="C18" s="5" t="s">
        <v>15</v>
      </c>
      <c r="D18" s="4">
        <v>150</v>
      </c>
      <c r="E18" s="2">
        <v>39961</v>
      </c>
    </row>
    <row r="19" spans="1:5" x14ac:dyDescent="0.25">
      <c r="A19" s="4">
        <v>1001</v>
      </c>
      <c r="B19" s="5" t="s">
        <v>0</v>
      </c>
      <c r="C19" s="5" t="s">
        <v>5</v>
      </c>
      <c r="D19" s="4">
        <v>101</v>
      </c>
      <c r="E19" s="2">
        <v>39977</v>
      </c>
    </row>
    <row r="20" spans="1:5" x14ac:dyDescent="0.25">
      <c r="A20" s="4">
        <v>1004</v>
      </c>
      <c r="B20" s="5" t="s">
        <v>4</v>
      </c>
      <c r="C20" s="5" t="s">
        <v>5</v>
      </c>
      <c r="D20" s="4">
        <v>104</v>
      </c>
      <c r="E20" s="2">
        <v>39987</v>
      </c>
    </row>
    <row r="21" spans="1:5" x14ac:dyDescent="0.25">
      <c r="A21" s="4">
        <v>1007</v>
      </c>
      <c r="B21" s="5" t="s">
        <v>1</v>
      </c>
      <c r="C21" s="5" t="s">
        <v>5</v>
      </c>
      <c r="D21" s="4">
        <v>107</v>
      </c>
      <c r="E21" s="2">
        <v>39990</v>
      </c>
    </row>
    <row r="22" spans="1:5" x14ac:dyDescent="0.25">
      <c r="A22" s="4">
        <v>1010</v>
      </c>
      <c r="B22" s="5" t="s">
        <v>3</v>
      </c>
      <c r="C22" s="5" t="s">
        <v>5</v>
      </c>
      <c r="D22" s="4">
        <v>110</v>
      </c>
      <c r="E22" s="2">
        <v>40000</v>
      </c>
    </row>
    <row r="23" spans="1:5" x14ac:dyDescent="0.25">
      <c r="A23" s="4">
        <v>1013</v>
      </c>
      <c r="B23" s="5" t="s">
        <v>2</v>
      </c>
      <c r="C23" s="5" t="s">
        <v>5</v>
      </c>
      <c r="D23" s="4">
        <v>113</v>
      </c>
      <c r="E23" s="2">
        <v>40010</v>
      </c>
    </row>
    <row r="24" spans="1:5" x14ac:dyDescent="0.25">
      <c r="A24" s="4">
        <v>1016</v>
      </c>
      <c r="B24" s="5" t="s">
        <v>0</v>
      </c>
      <c r="C24" s="5" t="s">
        <v>5</v>
      </c>
      <c r="D24" s="4">
        <v>116</v>
      </c>
      <c r="E24" s="2">
        <v>40018</v>
      </c>
    </row>
    <row r="25" spans="1:5" x14ac:dyDescent="0.25">
      <c r="A25" s="4">
        <v>1019</v>
      </c>
      <c r="B25" s="5" t="s">
        <v>4</v>
      </c>
      <c r="C25" s="5" t="s">
        <v>5</v>
      </c>
      <c r="D25" s="4">
        <v>119</v>
      </c>
      <c r="E25" s="2">
        <v>40024</v>
      </c>
    </row>
    <row r="26" spans="1:5" x14ac:dyDescent="0.25">
      <c r="A26" s="4">
        <v>1022</v>
      </c>
      <c r="B26" s="5" t="s">
        <v>1</v>
      </c>
      <c r="C26" s="5" t="s">
        <v>5</v>
      </c>
      <c r="D26" s="4">
        <v>122</v>
      </c>
      <c r="E26" s="2">
        <v>40026</v>
      </c>
    </row>
    <row r="27" spans="1:5" x14ac:dyDescent="0.25">
      <c r="A27" s="4">
        <v>1025</v>
      </c>
      <c r="B27" s="5" t="s">
        <v>3</v>
      </c>
      <c r="C27" s="5" t="s">
        <v>5</v>
      </c>
      <c r="D27" s="4">
        <v>125</v>
      </c>
      <c r="E27" s="2">
        <v>40031</v>
      </c>
    </row>
    <row r="28" spans="1:5" x14ac:dyDescent="0.25">
      <c r="A28" s="4">
        <v>1028</v>
      </c>
      <c r="B28" s="5" t="s">
        <v>2</v>
      </c>
      <c r="C28" s="5" t="s">
        <v>5</v>
      </c>
      <c r="D28" s="4">
        <v>128</v>
      </c>
      <c r="E28" s="2">
        <v>40047</v>
      </c>
    </row>
    <row r="29" spans="1:5" x14ac:dyDescent="0.25">
      <c r="A29" s="4">
        <v>1031</v>
      </c>
      <c r="B29" s="5" t="s">
        <v>0</v>
      </c>
      <c r="C29" s="5" t="s">
        <v>5</v>
      </c>
      <c r="D29" s="4">
        <v>131</v>
      </c>
      <c r="E29" s="2">
        <v>40071</v>
      </c>
    </row>
    <row r="30" spans="1:5" x14ac:dyDescent="0.25">
      <c r="A30" s="4">
        <v>1034</v>
      </c>
      <c r="B30" s="5" t="s">
        <v>4</v>
      </c>
      <c r="C30" s="5" t="s">
        <v>5</v>
      </c>
      <c r="D30" s="4">
        <v>134</v>
      </c>
      <c r="E30" s="2">
        <v>40087</v>
      </c>
    </row>
    <row r="31" spans="1:5" x14ac:dyDescent="0.25">
      <c r="A31" s="4">
        <v>1037</v>
      </c>
      <c r="B31" s="5" t="s">
        <v>1</v>
      </c>
      <c r="C31" s="5" t="s">
        <v>5</v>
      </c>
      <c r="D31" s="4">
        <v>137</v>
      </c>
      <c r="E31" s="2">
        <v>40096</v>
      </c>
    </row>
    <row r="32" spans="1:5" x14ac:dyDescent="0.25">
      <c r="A32" s="4">
        <v>1040</v>
      </c>
      <c r="B32" s="5" t="s">
        <v>3</v>
      </c>
      <c r="C32" s="5" t="s">
        <v>5</v>
      </c>
      <c r="D32" s="4">
        <v>140</v>
      </c>
      <c r="E32" s="2">
        <v>40104</v>
      </c>
    </row>
    <row r="33" spans="1:5" x14ac:dyDescent="0.25">
      <c r="A33" s="4">
        <v>1043</v>
      </c>
      <c r="B33" s="5" t="s">
        <v>2</v>
      </c>
      <c r="C33" s="5" t="s">
        <v>5</v>
      </c>
      <c r="D33" s="4">
        <v>143</v>
      </c>
      <c r="E33" s="2">
        <v>40110</v>
      </c>
    </row>
    <row r="34" spans="1:5" x14ac:dyDescent="0.25">
      <c r="A34" s="4">
        <v>1046</v>
      </c>
      <c r="B34" s="5" t="s">
        <v>0</v>
      </c>
      <c r="C34" s="5" t="s">
        <v>5</v>
      </c>
      <c r="D34" s="4">
        <v>146</v>
      </c>
      <c r="E34" s="2">
        <v>40112</v>
      </c>
    </row>
    <row r="35" spans="1:5" x14ac:dyDescent="0.25">
      <c r="A35" s="4">
        <v>1049</v>
      </c>
      <c r="B35" s="5" t="s">
        <v>4</v>
      </c>
      <c r="C35" s="5" t="s">
        <v>5</v>
      </c>
      <c r="D35" s="4">
        <v>149</v>
      </c>
      <c r="E35" s="2">
        <v>40126</v>
      </c>
    </row>
    <row r="36" spans="1:5" x14ac:dyDescent="0.25">
      <c r="A36" s="4">
        <v>1003</v>
      </c>
      <c r="B36" s="5" t="s">
        <v>2</v>
      </c>
      <c r="C36" s="5" t="s">
        <v>16</v>
      </c>
      <c r="D36" s="4">
        <v>103</v>
      </c>
      <c r="E36" s="2">
        <v>40126</v>
      </c>
    </row>
    <row r="37" spans="1:5" x14ac:dyDescent="0.25">
      <c r="A37" s="4">
        <v>1009</v>
      </c>
      <c r="B37" s="5" t="s">
        <v>4</v>
      </c>
      <c r="C37" s="5" t="s">
        <v>16</v>
      </c>
      <c r="D37" s="4">
        <v>109</v>
      </c>
      <c r="E37" s="2">
        <v>40150</v>
      </c>
    </row>
    <row r="38" spans="1:5" x14ac:dyDescent="0.25">
      <c r="A38" s="4">
        <v>1012</v>
      </c>
      <c r="B38" s="5" t="s">
        <v>1</v>
      </c>
      <c r="C38" s="5" t="s">
        <v>16</v>
      </c>
      <c r="D38" s="4">
        <v>112</v>
      </c>
      <c r="E38" s="2">
        <v>40155</v>
      </c>
    </row>
    <row r="39" spans="1:5" x14ac:dyDescent="0.25">
      <c r="A39" s="4">
        <v>1015</v>
      </c>
      <c r="B39" s="5" t="s">
        <v>3</v>
      </c>
      <c r="C39" s="5" t="s">
        <v>16</v>
      </c>
      <c r="D39" s="4">
        <v>115</v>
      </c>
      <c r="E39" s="2">
        <v>40167</v>
      </c>
    </row>
    <row r="40" spans="1:5" x14ac:dyDescent="0.25">
      <c r="A40" s="4">
        <v>1018</v>
      </c>
      <c r="B40" s="5" t="s">
        <v>2</v>
      </c>
      <c r="C40" s="5" t="s">
        <v>16</v>
      </c>
      <c r="D40" s="4">
        <v>118</v>
      </c>
      <c r="E40" s="2">
        <v>40167</v>
      </c>
    </row>
    <row r="41" spans="1:5" x14ac:dyDescent="0.25">
      <c r="A41" s="4">
        <v>1024</v>
      </c>
      <c r="B41" s="5" t="s">
        <v>4</v>
      </c>
      <c r="C41" s="5" t="s">
        <v>16</v>
      </c>
      <c r="D41" s="4">
        <v>124</v>
      </c>
      <c r="E41" s="2">
        <v>40184</v>
      </c>
    </row>
    <row r="42" spans="1:5" x14ac:dyDescent="0.25">
      <c r="A42" s="4">
        <v>1027</v>
      </c>
      <c r="B42" s="5" t="s">
        <v>1</v>
      </c>
      <c r="C42" s="5" t="s">
        <v>16</v>
      </c>
      <c r="D42" s="4">
        <v>127</v>
      </c>
      <c r="E42" s="2">
        <v>40184</v>
      </c>
    </row>
    <row r="43" spans="1:5" x14ac:dyDescent="0.25">
      <c r="A43" s="4">
        <v>1030</v>
      </c>
      <c r="B43" s="5" t="s">
        <v>3</v>
      </c>
      <c r="C43" s="5" t="s">
        <v>16</v>
      </c>
      <c r="D43" s="4">
        <v>130</v>
      </c>
      <c r="E43" s="2">
        <v>40200</v>
      </c>
    </row>
    <row r="44" spans="1:5" x14ac:dyDescent="0.25">
      <c r="A44" s="4">
        <v>1033</v>
      </c>
      <c r="B44" s="5" t="s">
        <v>2</v>
      </c>
      <c r="C44" s="5" t="s">
        <v>16</v>
      </c>
      <c r="D44" s="4">
        <v>133</v>
      </c>
      <c r="E44" s="2">
        <v>40200</v>
      </c>
    </row>
    <row r="45" spans="1:5" x14ac:dyDescent="0.25">
      <c r="A45" s="4">
        <v>1039</v>
      </c>
      <c r="B45" s="5" t="s">
        <v>4</v>
      </c>
      <c r="C45" s="5" t="s">
        <v>16</v>
      </c>
      <c r="D45" s="4">
        <v>139</v>
      </c>
      <c r="E45" s="2">
        <v>40216</v>
      </c>
    </row>
    <row r="46" spans="1:5" x14ac:dyDescent="0.25">
      <c r="A46" s="4">
        <v>1042</v>
      </c>
      <c r="B46" s="5" t="s">
        <v>1</v>
      </c>
      <c r="C46" s="5" t="s">
        <v>16</v>
      </c>
      <c r="D46" s="4">
        <v>142</v>
      </c>
      <c r="E46" s="2">
        <v>40227</v>
      </c>
    </row>
    <row r="47" spans="1:5" x14ac:dyDescent="0.25">
      <c r="A47" s="4">
        <v>1045</v>
      </c>
      <c r="B47" s="5" t="s">
        <v>3</v>
      </c>
      <c r="C47" s="5" t="s">
        <v>16</v>
      </c>
      <c r="D47" s="4">
        <v>145</v>
      </c>
      <c r="E47" s="2">
        <v>40228</v>
      </c>
    </row>
    <row r="48" spans="1:5" x14ac:dyDescent="0.25">
      <c r="A48" s="4">
        <v>1048</v>
      </c>
      <c r="B48" s="5" t="s">
        <v>2</v>
      </c>
      <c r="C48" s="5" t="s">
        <v>16</v>
      </c>
      <c r="D48" s="4">
        <v>148</v>
      </c>
      <c r="E48" s="2">
        <v>40231</v>
      </c>
    </row>
    <row r="49" spans="1:5" x14ac:dyDescent="0.25">
      <c r="A49" s="4">
        <v>1042</v>
      </c>
      <c r="B49" s="5" t="s">
        <v>1</v>
      </c>
      <c r="C49" s="5" t="s">
        <v>16</v>
      </c>
      <c r="D49" s="4">
        <v>142</v>
      </c>
      <c r="E49" s="2">
        <v>40227</v>
      </c>
    </row>
    <row r="50" spans="1:5" x14ac:dyDescent="0.25">
      <c r="A50" s="4">
        <v>1045</v>
      </c>
      <c r="B50" s="5" t="s">
        <v>3</v>
      </c>
      <c r="C50" s="5" t="s">
        <v>16</v>
      </c>
      <c r="D50" s="4">
        <v>145</v>
      </c>
      <c r="E50" s="2">
        <v>40228</v>
      </c>
    </row>
    <row r="51" spans="1:5" x14ac:dyDescent="0.25">
      <c r="A51" s="4">
        <v>1048</v>
      </c>
      <c r="B51" s="5" t="s">
        <v>2</v>
      </c>
      <c r="C51" s="5" t="s">
        <v>16</v>
      </c>
      <c r="D51" s="4">
        <v>148</v>
      </c>
      <c r="E51" s="2">
        <f ca="1">TODAY()</f>
        <v>44579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"/>
    </sheetView>
  </sheetViews>
  <sheetFormatPr defaultRowHeight="15" x14ac:dyDescent="0.25"/>
  <cols>
    <col min="2" max="2" width="9.7109375" bestFit="1" customWidth="1"/>
    <col min="3" max="3" width="33.85546875" bestFit="1" customWidth="1"/>
    <col min="6" max="6" width="16.85546875" bestFit="1" customWidth="1"/>
  </cols>
  <sheetData>
    <row r="1" spans="1:6" x14ac:dyDescent="0.25">
      <c r="A1" t="s">
        <v>36</v>
      </c>
      <c r="B1" t="s">
        <v>37</v>
      </c>
      <c r="C1" t="s">
        <v>38</v>
      </c>
      <c r="F1" t="s">
        <v>39</v>
      </c>
    </row>
    <row r="2" spans="1:6" x14ac:dyDescent="0.25">
      <c r="A2" s="7">
        <v>18579.994999999999</v>
      </c>
      <c r="B2" s="8">
        <v>6.95688985104298E-2</v>
      </c>
      <c r="C2" s="9">
        <f>A2*B2</f>
        <v>1292.589786479293</v>
      </c>
      <c r="F2" s="9">
        <f>SUMPRODUCT(A2:A9,B2:B9)</f>
        <v>49924.545947082108</v>
      </c>
    </row>
    <row r="3" spans="1:6" x14ac:dyDescent="0.25">
      <c r="A3" s="7">
        <v>1336.6849999999999</v>
      </c>
      <c r="B3" s="8">
        <v>0.60709625445257942</v>
      </c>
      <c r="C3" s="9">
        <f t="shared" ref="C3:C9" si="0">A3*B3</f>
        <v>811.49645688294606</v>
      </c>
    </row>
    <row r="4" spans="1:6" x14ac:dyDescent="0.25">
      <c r="A4" s="7">
        <v>868.35</v>
      </c>
      <c r="B4" s="8">
        <v>0.60844801043536245</v>
      </c>
      <c r="C4" s="9">
        <f t="shared" si="0"/>
        <v>528.34582986154703</v>
      </c>
    </row>
    <row r="5" spans="1:6" x14ac:dyDescent="0.25">
      <c r="A5" s="7">
        <v>33969.11</v>
      </c>
      <c r="B5" s="8">
        <v>0.53146516370640295</v>
      </c>
      <c r="C5" s="9">
        <f t="shared" si="0"/>
        <v>18053.398607110808</v>
      </c>
    </row>
    <row r="6" spans="1:6" x14ac:dyDescent="0.25">
      <c r="A6" s="7">
        <v>11366.39</v>
      </c>
      <c r="B6" s="8">
        <v>0.5813575809542354</v>
      </c>
      <c r="C6" s="9">
        <f t="shared" si="0"/>
        <v>6607.936994582411</v>
      </c>
    </row>
    <row r="7" spans="1:6" x14ac:dyDescent="0.25">
      <c r="A7" s="7">
        <v>19539.205000000002</v>
      </c>
      <c r="B7" s="8">
        <v>0.75855226389667241</v>
      </c>
      <c r="C7" s="9">
        <f t="shared" si="0"/>
        <v>14821.508187491183</v>
      </c>
    </row>
    <row r="8" spans="1:6" x14ac:dyDescent="0.25">
      <c r="A8" s="7">
        <v>31835.3</v>
      </c>
      <c r="B8" s="8">
        <v>0.2049324893592378</v>
      </c>
      <c r="C8" s="9">
        <f t="shared" si="0"/>
        <v>6524.087278498143</v>
      </c>
    </row>
    <row r="9" spans="1:6" x14ac:dyDescent="0.25">
      <c r="A9" s="7">
        <v>2054.36</v>
      </c>
      <c r="B9" s="8">
        <v>0.62558792333173086</v>
      </c>
      <c r="C9" s="9">
        <f t="shared" si="0"/>
        <v>1285.1828061757747</v>
      </c>
    </row>
    <row r="10" spans="1:6" x14ac:dyDescent="0.25">
      <c r="C10" s="7">
        <f>SUM(C2:C9)</f>
        <v>49924.545947082108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B1" workbookViewId="0">
      <selection activeCell="V1" sqref="V1"/>
    </sheetView>
  </sheetViews>
  <sheetFormatPr defaultRowHeight="15" x14ac:dyDescent="0.25"/>
  <cols>
    <col min="1" max="1" width="9.5703125" bestFit="1" customWidth="1"/>
    <col min="3" max="3" width="16.7109375" customWidth="1"/>
    <col min="4" max="4" width="11.85546875" bestFit="1" customWidth="1"/>
    <col min="5" max="5" width="13.28515625" customWidth="1"/>
  </cols>
  <sheetData>
    <row r="1" spans="1:11" x14ac:dyDescent="0.25">
      <c r="A1" s="3" t="s">
        <v>10</v>
      </c>
      <c r="B1" s="3" t="s">
        <v>11</v>
      </c>
      <c r="C1" s="3" t="s">
        <v>12</v>
      </c>
      <c r="D1" s="3" t="s">
        <v>13</v>
      </c>
      <c r="E1" s="1" t="s">
        <v>14</v>
      </c>
      <c r="K1" t="s">
        <v>40</v>
      </c>
    </row>
    <row r="2" spans="1:11" x14ac:dyDescent="0.25">
      <c r="A2" s="4">
        <v>1002</v>
      </c>
      <c r="B2" s="5" t="s">
        <v>1</v>
      </c>
      <c r="C2" s="5" t="s">
        <v>15</v>
      </c>
      <c r="D2" s="4">
        <v>102</v>
      </c>
      <c r="E2" s="2">
        <v>39822</v>
      </c>
    </row>
    <row r="3" spans="1:11" x14ac:dyDescent="0.25">
      <c r="A3" s="4">
        <v>1005</v>
      </c>
      <c r="B3" s="5" t="s">
        <v>3</v>
      </c>
      <c r="C3" s="5" t="s">
        <v>15</v>
      </c>
      <c r="D3" s="4">
        <v>105</v>
      </c>
      <c r="E3" s="2">
        <v>39824</v>
      </c>
    </row>
    <row r="4" spans="1:11" x14ac:dyDescent="0.25">
      <c r="A4" s="4">
        <v>1006</v>
      </c>
      <c r="B4" s="5" t="s">
        <v>0</v>
      </c>
      <c r="C4" s="5" t="s">
        <v>15</v>
      </c>
      <c r="D4" s="4">
        <v>106</v>
      </c>
      <c r="E4" s="2">
        <v>39826</v>
      </c>
    </row>
    <row r="5" spans="1:11" x14ac:dyDescent="0.25">
      <c r="A5" s="4">
        <v>1008</v>
      </c>
      <c r="B5" s="5" t="s">
        <v>2</v>
      </c>
      <c r="C5" s="5" t="s">
        <v>15</v>
      </c>
      <c r="D5" s="4">
        <v>108</v>
      </c>
      <c r="E5" s="2">
        <v>39837</v>
      </c>
    </row>
    <row r="6" spans="1:11" x14ac:dyDescent="0.25">
      <c r="A6" s="4">
        <v>1011</v>
      </c>
      <c r="B6" s="5" t="s">
        <v>0</v>
      </c>
      <c r="C6" s="5" t="s">
        <v>15</v>
      </c>
      <c r="D6" s="4">
        <v>111</v>
      </c>
      <c r="E6" s="2">
        <v>39838</v>
      </c>
    </row>
    <row r="7" spans="1:11" x14ac:dyDescent="0.25">
      <c r="A7" s="4">
        <v>1014</v>
      </c>
      <c r="B7" s="5" t="s">
        <v>4</v>
      </c>
      <c r="C7" s="5" t="s">
        <v>15</v>
      </c>
      <c r="D7" s="4">
        <v>114</v>
      </c>
      <c r="E7" s="2">
        <v>39843</v>
      </c>
    </row>
    <row r="8" spans="1:11" x14ac:dyDescent="0.25">
      <c r="A8" s="4">
        <v>1020</v>
      </c>
      <c r="B8" s="5" t="s">
        <v>3</v>
      </c>
      <c r="C8" s="5" t="s">
        <v>15</v>
      </c>
      <c r="D8" s="4">
        <v>120</v>
      </c>
      <c r="E8" s="2">
        <v>39871</v>
      </c>
    </row>
    <row r="9" spans="1:11" x14ac:dyDescent="0.25">
      <c r="A9" s="4">
        <v>1021</v>
      </c>
      <c r="B9" s="5" t="s">
        <v>0</v>
      </c>
      <c r="C9" s="5" t="s">
        <v>15</v>
      </c>
      <c r="D9" s="4">
        <v>121</v>
      </c>
      <c r="E9" s="2">
        <v>39874</v>
      </c>
    </row>
    <row r="10" spans="1:11" x14ac:dyDescent="0.25">
      <c r="A10" s="4">
        <v>1023</v>
      </c>
      <c r="B10" s="5" t="s">
        <v>2</v>
      </c>
      <c r="C10" s="5" t="s">
        <v>15</v>
      </c>
      <c r="D10" s="4">
        <v>123</v>
      </c>
      <c r="E10" s="2">
        <v>39906</v>
      </c>
    </row>
    <row r="11" spans="1:11" x14ac:dyDescent="0.25">
      <c r="A11" s="4">
        <v>1029</v>
      </c>
      <c r="B11" s="5" t="s">
        <v>4</v>
      </c>
      <c r="C11" s="5" t="s">
        <v>15</v>
      </c>
      <c r="D11" s="4">
        <v>129</v>
      </c>
      <c r="E11" s="2">
        <v>39913</v>
      </c>
    </row>
    <row r="12" spans="1:11" x14ac:dyDescent="0.25">
      <c r="A12" s="4">
        <v>1032</v>
      </c>
      <c r="B12" s="5" t="s">
        <v>1</v>
      </c>
      <c r="C12" s="5" t="s">
        <v>15</v>
      </c>
      <c r="D12" s="4">
        <v>132</v>
      </c>
      <c r="E12" s="2">
        <v>39921</v>
      </c>
    </row>
    <row r="13" spans="1:11" x14ac:dyDescent="0.25">
      <c r="A13" s="4">
        <v>1035</v>
      </c>
      <c r="B13" s="5" t="s">
        <v>3</v>
      </c>
      <c r="C13" s="5" t="s">
        <v>15</v>
      </c>
      <c r="D13" s="4">
        <v>135</v>
      </c>
      <c r="E13" s="2">
        <v>39924</v>
      </c>
    </row>
    <row r="14" spans="1:11" x14ac:dyDescent="0.25">
      <c r="A14" s="4">
        <v>1036</v>
      </c>
      <c r="B14" s="5" t="s">
        <v>0</v>
      </c>
      <c r="C14" s="5" t="s">
        <v>15</v>
      </c>
      <c r="D14" s="4">
        <v>136</v>
      </c>
      <c r="E14" s="2">
        <v>39931</v>
      </c>
    </row>
    <row r="15" spans="1:11" x14ac:dyDescent="0.25">
      <c r="A15" s="4">
        <v>1038</v>
      </c>
      <c r="B15" s="5" t="s">
        <v>2</v>
      </c>
      <c r="C15" s="5" t="s">
        <v>15</v>
      </c>
      <c r="D15" s="4">
        <v>138</v>
      </c>
      <c r="E15" s="2">
        <v>39938</v>
      </c>
    </row>
    <row r="16" spans="1:11" x14ac:dyDescent="0.25">
      <c r="A16" s="4">
        <v>1041</v>
      </c>
      <c r="B16" s="5" t="s">
        <v>0</v>
      </c>
      <c r="C16" s="5" t="s">
        <v>15</v>
      </c>
      <c r="D16" s="4">
        <v>141</v>
      </c>
      <c r="E16" s="2">
        <v>39954</v>
      </c>
    </row>
    <row r="17" spans="1:5" x14ac:dyDescent="0.25">
      <c r="A17" s="4">
        <v>1044</v>
      </c>
      <c r="B17" s="5" t="s">
        <v>4</v>
      </c>
      <c r="C17" s="5" t="s">
        <v>15</v>
      </c>
      <c r="D17" s="4">
        <v>144</v>
      </c>
      <c r="E17" s="2">
        <v>39955</v>
      </c>
    </row>
    <row r="18" spans="1:5" x14ac:dyDescent="0.25">
      <c r="A18" s="4">
        <v>1050</v>
      </c>
      <c r="B18" s="5" t="s">
        <v>3</v>
      </c>
      <c r="C18" s="5" t="s">
        <v>15</v>
      </c>
      <c r="D18" s="4">
        <v>150</v>
      </c>
      <c r="E18" s="2">
        <v>39961</v>
      </c>
    </row>
    <row r="19" spans="1:5" x14ac:dyDescent="0.25">
      <c r="A19" s="4">
        <v>1001</v>
      </c>
      <c r="B19" s="5" t="s">
        <v>0</v>
      </c>
      <c r="C19" s="5" t="s">
        <v>5</v>
      </c>
      <c r="D19" s="4">
        <v>101</v>
      </c>
      <c r="E19" s="2">
        <v>39977</v>
      </c>
    </row>
    <row r="20" spans="1:5" x14ac:dyDescent="0.25">
      <c r="A20" s="4">
        <v>1004</v>
      </c>
      <c r="B20" s="5" t="s">
        <v>4</v>
      </c>
      <c r="C20" s="5" t="s">
        <v>5</v>
      </c>
      <c r="D20" s="4">
        <v>104</v>
      </c>
      <c r="E20" s="2">
        <v>39987</v>
      </c>
    </row>
    <row r="21" spans="1:5" x14ac:dyDescent="0.25">
      <c r="A21" s="4">
        <v>1007</v>
      </c>
      <c r="B21" s="5" t="s">
        <v>1</v>
      </c>
      <c r="C21" s="5" t="s">
        <v>5</v>
      </c>
      <c r="D21" s="4">
        <v>107</v>
      </c>
      <c r="E21" s="2">
        <v>39990</v>
      </c>
    </row>
    <row r="22" spans="1:5" x14ac:dyDescent="0.25">
      <c r="A22" s="4">
        <v>1010</v>
      </c>
      <c r="B22" s="5" t="s">
        <v>3</v>
      </c>
      <c r="C22" s="5" t="s">
        <v>5</v>
      </c>
      <c r="D22" s="4">
        <v>110</v>
      </c>
      <c r="E22" s="2">
        <v>40000</v>
      </c>
    </row>
    <row r="23" spans="1:5" x14ac:dyDescent="0.25">
      <c r="A23" s="4">
        <v>1013</v>
      </c>
      <c r="B23" s="5" t="s">
        <v>2</v>
      </c>
      <c r="C23" s="5" t="s">
        <v>5</v>
      </c>
      <c r="D23" s="4">
        <v>113</v>
      </c>
      <c r="E23" s="2">
        <v>40010</v>
      </c>
    </row>
    <row r="24" spans="1:5" x14ac:dyDescent="0.25">
      <c r="A24" s="4">
        <v>1016</v>
      </c>
      <c r="B24" s="5" t="s">
        <v>0</v>
      </c>
      <c r="C24" s="5" t="s">
        <v>5</v>
      </c>
      <c r="D24" s="4">
        <v>116</v>
      </c>
      <c r="E24" s="2">
        <v>40018</v>
      </c>
    </row>
    <row r="25" spans="1:5" x14ac:dyDescent="0.25">
      <c r="A25" s="4">
        <v>1019</v>
      </c>
      <c r="B25" s="5" t="s">
        <v>4</v>
      </c>
      <c r="C25" s="5" t="s">
        <v>5</v>
      </c>
      <c r="D25" s="4">
        <v>119</v>
      </c>
      <c r="E25" s="2">
        <v>40024</v>
      </c>
    </row>
    <row r="26" spans="1:5" x14ac:dyDescent="0.25">
      <c r="A26" s="4">
        <v>1022</v>
      </c>
      <c r="B26" s="5" t="s">
        <v>1</v>
      </c>
      <c r="C26" s="5" t="s">
        <v>5</v>
      </c>
      <c r="D26" s="4">
        <v>122</v>
      </c>
      <c r="E26" s="2">
        <v>40026</v>
      </c>
    </row>
    <row r="27" spans="1:5" x14ac:dyDescent="0.25">
      <c r="A27" s="4">
        <v>1025</v>
      </c>
      <c r="B27" s="5" t="s">
        <v>3</v>
      </c>
      <c r="C27" s="5" t="s">
        <v>5</v>
      </c>
      <c r="D27" s="4">
        <v>125</v>
      </c>
      <c r="E27" s="2">
        <v>40031</v>
      </c>
    </row>
    <row r="28" spans="1:5" x14ac:dyDescent="0.25">
      <c r="A28" s="4">
        <v>1028</v>
      </c>
      <c r="B28" s="5" t="s">
        <v>2</v>
      </c>
      <c r="C28" s="5" t="s">
        <v>5</v>
      </c>
      <c r="D28" s="4">
        <v>128</v>
      </c>
      <c r="E28" s="2">
        <v>40047</v>
      </c>
    </row>
    <row r="29" spans="1:5" x14ac:dyDescent="0.25">
      <c r="A29" s="4">
        <v>1031</v>
      </c>
      <c r="B29" s="5" t="s">
        <v>0</v>
      </c>
      <c r="C29" s="5" t="s">
        <v>5</v>
      </c>
      <c r="D29" s="4">
        <v>131</v>
      </c>
      <c r="E29" s="2">
        <v>40071</v>
      </c>
    </row>
    <row r="30" spans="1:5" x14ac:dyDescent="0.25">
      <c r="A30" s="4">
        <v>1034</v>
      </c>
      <c r="B30" s="5" t="s">
        <v>4</v>
      </c>
      <c r="C30" s="5" t="s">
        <v>5</v>
      </c>
      <c r="D30" s="4">
        <v>134</v>
      </c>
      <c r="E30" s="2">
        <v>40087</v>
      </c>
    </row>
    <row r="31" spans="1:5" x14ac:dyDescent="0.25">
      <c r="A31" s="4">
        <v>1037</v>
      </c>
      <c r="B31" s="5" t="s">
        <v>1</v>
      </c>
      <c r="C31" s="5" t="s">
        <v>5</v>
      </c>
      <c r="D31" s="4">
        <v>137</v>
      </c>
      <c r="E31" s="2">
        <v>40096</v>
      </c>
    </row>
    <row r="32" spans="1:5" x14ac:dyDescent="0.25">
      <c r="A32" s="4">
        <v>1040</v>
      </c>
      <c r="B32" s="5" t="s">
        <v>3</v>
      </c>
      <c r="C32" s="5" t="s">
        <v>5</v>
      </c>
      <c r="D32" s="4">
        <v>140</v>
      </c>
      <c r="E32" s="2">
        <v>40104</v>
      </c>
    </row>
    <row r="33" spans="1:5" x14ac:dyDescent="0.25">
      <c r="A33" s="4">
        <v>1043</v>
      </c>
      <c r="B33" s="5" t="s">
        <v>2</v>
      </c>
      <c r="C33" s="5" t="s">
        <v>5</v>
      </c>
      <c r="D33" s="4">
        <v>143</v>
      </c>
      <c r="E33" s="2">
        <v>40110</v>
      </c>
    </row>
    <row r="34" spans="1:5" x14ac:dyDescent="0.25">
      <c r="A34" s="4">
        <v>1046</v>
      </c>
      <c r="B34" s="5" t="s">
        <v>0</v>
      </c>
      <c r="C34" s="5" t="s">
        <v>5</v>
      </c>
      <c r="D34" s="4">
        <v>146</v>
      </c>
      <c r="E34" s="2">
        <v>40112</v>
      </c>
    </row>
    <row r="35" spans="1:5" x14ac:dyDescent="0.25">
      <c r="A35" s="4">
        <v>1049</v>
      </c>
      <c r="B35" s="5" t="s">
        <v>4</v>
      </c>
      <c r="C35" s="5" t="s">
        <v>5</v>
      </c>
      <c r="D35" s="4">
        <v>149</v>
      </c>
      <c r="E35" s="2">
        <v>40126</v>
      </c>
    </row>
    <row r="36" spans="1:5" x14ac:dyDescent="0.25">
      <c r="A36" s="4">
        <v>1003</v>
      </c>
      <c r="B36" s="5" t="s">
        <v>2</v>
      </c>
      <c r="C36" s="5" t="s">
        <v>16</v>
      </c>
      <c r="D36" s="4">
        <v>103</v>
      </c>
      <c r="E36" s="2">
        <v>40126</v>
      </c>
    </row>
    <row r="37" spans="1:5" x14ac:dyDescent="0.25">
      <c r="A37" s="4">
        <v>1009</v>
      </c>
      <c r="B37" s="5" t="s">
        <v>4</v>
      </c>
      <c r="C37" s="5" t="s">
        <v>16</v>
      </c>
      <c r="D37" s="4">
        <v>109</v>
      </c>
      <c r="E37" s="2">
        <v>40150</v>
      </c>
    </row>
    <row r="38" spans="1:5" x14ac:dyDescent="0.25">
      <c r="A38" s="4">
        <v>1012</v>
      </c>
      <c r="B38" s="5" t="s">
        <v>1</v>
      </c>
      <c r="C38" s="5" t="s">
        <v>16</v>
      </c>
      <c r="D38" s="4">
        <v>112</v>
      </c>
      <c r="E38" s="2">
        <v>40155</v>
      </c>
    </row>
    <row r="39" spans="1:5" x14ac:dyDescent="0.25">
      <c r="A39" s="4">
        <v>1015</v>
      </c>
      <c r="B39" s="5" t="s">
        <v>3</v>
      </c>
      <c r="C39" s="5" t="s">
        <v>16</v>
      </c>
      <c r="D39" s="4">
        <v>115</v>
      </c>
      <c r="E39" s="2">
        <v>40167</v>
      </c>
    </row>
    <row r="40" spans="1:5" x14ac:dyDescent="0.25">
      <c r="A40" s="4">
        <v>1018</v>
      </c>
      <c r="B40" s="5" t="s">
        <v>2</v>
      </c>
      <c r="C40" s="5" t="s">
        <v>16</v>
      </c>
      <c r="D40" s="4">
        <v>118</v>
      </c>
      <c r="E40" s="2">
        <v>40167</v>
      </c>
    </row>
    <row r="41" spans="1:5" x14ac:dyDescent="0.25">
      <c r="A41" s="4">
        <v>1024</v>
      </c>
      <c r="B41" s="5" t="s">
        <v>4</v>
      </c>
      <c r="C41" s="5" t="s">
        <v>16</v>
      </c>
      <c r="D41" s="4">
        <v>124</v>
      </c>
      <c r="E41" s="2">
        <v>40184</v>
      </c>
    </row>
    <row r="42" spans="1:5" x14ac:dyDescent="0.25">
      <c r="A42" s="4">
        <v>1027</v>
      </c>
      <c r="B42" s="5" t="s">
        <v>1</v>
      </c>
      <c r="C42" s="5" t="s">
        <v>16</v>
      </c>
      <c r="D42" s="4">
        <v>127</v>
      </c>
      <c r="E42" s="2">
        <v>40184</v>
      </c>
    </row>
    <row r="43" spans="1:5" x14ac:dyDescent="0.25">
      <c r="A43" s="4">
        <v>1030</v>
      </c>
      <c r="B43" s="5" t="s">
        <v>3</v>
      </c>
      <c r="C43" s="5" t="s">
        <v>16</v>
      </c>
      <c r="D43" s="4">
        <v>130</v>
      </c>
      <c r="E43" s="2">
        <v>40200</v>
      </c>
    </row>
    <row r="44" spans="1:5" x14ac:dyDescent="0.25">
      <c r="A44" s="4">
        <v>1033</v>
      </c>
      <c r="B44" s="5" t="s">
        <v>2</v>
      </c>
      <c r="C44" s="5" t="s">
        <v>16</v>
      </c>
      <c r="D44" s="4">
        <v>133</v>
      </c>
      <c r="E44" s="2">
        <v>40200</v>
      </c>
    </row>
    <row r="45" spans="1:5" x14ac:dyDescent="0.25">
      <c r="A45" s="4">
        <v>1039</v>
      </c>
      <c r="B45" s="5" t="s">
        <v>4</v>
      </c>
      <c r="C45" s="5" t="s">
        <v>16</v>
      </c>
      <c r="D45" s="4">
        <v>139</v>
      </c>
      <c r="E45" s="2">
        <v>40216</v>
      </c>
    </row>
    <row r="46" spans="1:5" x14ac:dyDescent="0.25">
      <c r="A46" s="4">
        <v>1042</v>
      </c>
      <c r="B46" s="5" t="s">
        <v>1</v>
      </c>
      <c r="C46" s="5" t="s">
        <v>16</v>
      </c>
      <c r="D46" s="4">
        <v>142</v>
      </c>
      <c r="E46" s="2">
        <v>40227</v>
      </c>
    </row>
    <row r="47" spans="1:5" x14ac:dyDescent="0.25">
      <c r="A47" s="4">
        <v>1045</v>
      </c>
      <c r="B47" s="5" t="s">
        <v>3</v>
      </c>
      <c r="C47" s="5" t="s">
        <v>16</v>
      </c>
      <c r="D47" s="4">
        <v>145</v>
      </c>
      <c r="E47" s="2">
        <v>40228</v>
      </c>
    </row>
    <row r="48" spans="1:5" x14ac:dyDescent="0.25">
      <c r="A48" s="4">
        <v>1048</v>
      </c>
      <c r="B48" s="5" t="s">
        <v>2</v>
      </c>
      <c r="C48" s="5" t="s">
        <v>16</v>
      </c>
      <c r="D48" s="4">
        <v>148</v>
      </c>
      <c r="E48" s="2">
        <v>40231</v>
      </c>
    </row>
    <row r="49" spans="1:5" x14ac:dyDescent="0.25">
      <c r="A49" s="4">
        <v>1042</v>
      </c>
      <c r="B49" s="5" t="s">
        <v>1</v>
      </c>
      <c r="C49" s="5" t="s">
        <v>16</v>
      </c>
      <c r="D49" s="4">
        <v>142</v>
      </c>
      <c r="E49" s="2">
        <v>40227</v>
      </c>
    </row>
    <row r="50" spans="1:5" x14ac:dyDescent="0.25">
      <c r="A50" s="4">
        <v>1045</v>
      </c>
      <c r="B50" s="5" t="s">
        <v>3</v>
      </c>
      <c r="C50" s="5" t="s">
        <v>16</v>
      </c>
      <c r="D50" s="4">
        <v>145</v>
      </c>
      <c r="E50" s="2">
        <v>40228</v>
      </c>
    </row>
    <row r="51" spans="1:5" x14ac:dyDescent="0.25">
      <c r="A51" s="4">
        <v>1048</v>
      </c>
      <c r="B51" s="5" t="s">
        <v>2</v>
      </c>
      <c r="C51" s="5" t="s">
        <v>16</v>
      </c>
      <c r="D51" s="4">
        <v>148</v>
      </c>
      <c r="E51" s="2">
        <f ca="1">TODAY()</f>
        <v>44579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9.7109375" customWidth="1"/>
    <col min="3" max="3" width="22.28515625" customWidth="1"/>
    <col min="4" max="4" width="19.7109375" customWidth="1"/>
    <col min="5" max="5" width="22.28515625" customWidth="1"/>
    <col min="6" max="6" width="19.7109375" customWidth="1"/>
    <col min="7" max="7" width="22.28515625" customWidth="1"/>
    <col min="8" max="8" width="19.7109375" customWidth="1"/>
    <col min="9" max="9" width="22.28515625" customWidth="1"/>
    <col min="10" max="10" width="19.7109375" customWidth="1"/>
    <col min="11" max="11" width="22.28515625" customWidth="1"/>
    <col min="12" max="12" width="24.7109375" customWidth="1"/>
    <col min="13" max="13" width="27.28515625" customWidth="1"/>
    <col min="14" max="48" width="4" customWidth="1"/>
    <col min="49" max="49" width="11.28515625" bestFit="1" customWidth="1"/>
  </cols>
  <sheetData>
    <row r="3" spans="1:13" x14ac:dyDescent="0.25">
      <c r="B3" s="13" t="s">
        <v>56</v>
      </c>
    </row>
    <row r="4" spans="1:13" x14ac:dyDescent="0.25">
      <c r="B4" t="s">
        <v>0</v>
      </c>
      <c r="D4" t="s">
        <v>3</v>
      </c>
      <c r="F4" t="s">
        <v>4</v>
      </c>
      <c r="H4" t="s">
        <v>1</v>
      </c>
      <c r="J4" t="s">
        <v>2</v>
      </c>
      <c r="L4" t="s">
        <v>58</v>
      </c>
      <c r="M4" t="s">
        <v>59</v>
      </c>
    </row>
    <row r="5" spans="1:13" x14ac:dyDescent="0.25">
      <c r="A5" s="13" t="s">
        <v>54</v>
      </c>
      <c r="B5" t="s">
        <v>57</v>
      </c>
      <c r="C5" t="s">
        <v>60</v>
      </c>
      <c r="D5" t="s">
        <v>57</v>
      </c>
      <c r="E5" t="s">
        <v>60</v>
      </c>
      <c r="F5" t="s">
        <v>57</v>
      </c>
      <c r="G5" t="s">
        <v>60</v>
      </c>
      <c r="H5" t="s">
        <v>57</v>
      </c>
      <c r="I5" t="s">
        <v>60</v>
      </c>
      <c r="J5" t="s">
        <v>57</v>
      </c>
      <c r="K5" t="s">
        <v>60</v>
      </c>
    </row>
    <row r="6" spans="1:13" x14ac:dyDescent="0.25">
      <c r="A6" s="14" t="s">
        <v>16</v>
      </c>
      <c r="B6" s="15"/>
      <c r="C6" s="15"/>
      <c r="D6" s="15">
        <v>535</v>
      </c>
      <c r="E6" s="15">
        <v>4</v>
      </c>
      <c r="F6" s="15">
        <v>372</v>
      </c>
      <c r="G6" s="15">
        <v>3</v>
      </c>
      <c r="H6" s="15">
        <v>523</v>
      </c>
      <c r="I6" s="15">
        <v>4</v>
      </c>
      <c r="J6" s="15">
        <v>650</v>
      </c>
      <c r="K6" s="15">
        <v>5</v>
      </c>
      <c r="L6" s="15">
        <v>2080</v>
      </c>
      <c r="M6" s="15">
        <v>16</v>
      </c>
    </row>
    <row r="7" spans="1:13" x14ac:dyDescent="0.25">
      <c r="A7" s="14" t="s">
        <v>15</v>
      </c>
      <c r="B7" s="15">
        <v>615</v>
      </c>
      <c r="C7" s="15">
        <v>5</v>
      </c>
      <c r="D7" s="15">
        <v>510</v>
      </c>
      <c r="E7" s="15">
        <v>4</v>
      </c>
      <c r="F7" s="15">
        <v>387</v>
      </c>
      <c r="G7" s="15">
        <v>3</v>
      </c>
      <c r="H7" s="15">
        <v>234</v>
      </c>
      <c r="I7" s="15">
        <v>2</v>
      </c>
      <c r="J7" s="15">
        <v>369</v>
      </c>
      <c r="K7" s="15">
        <v>3</v>
      </c>
      <c r="L7" s="15">
        <v>2115</v>
      </c>
      <c r="M7" s="15">
        <v>17</v>
      </c>
    </row>
    <row r="8" spans="1:13" x14ac:dyDescent="0.25">
      <c r="A8" s="14" t="s">
        <v>5</v>
      </c>
      <c r="B8" s="15">
        <v>494</v>
      </c>
      <c r="C8" s="15">
        <v>4</v>
      </c>
      <c r="D8" s="15">
        <v>375</v>
      </c>
      <c r="E8" s="15">
        <v>3</v>
      </c>
      <c r="F8" s="15">
        <v>506</v>
      </c>
      <c r="G8" s="15">
        <v>4</v>
      </c>
      <c r="H8" s="15">
        <v>366</v>
      </c>
      <c r="I8" s="15">
        <v>3</v>
      </c>
      <c r="J8" s="15">
        <v>384</v>
      </c>
      <c r="K8" s="15">
        <v>3</v>
      </c>
      <c r="L8" s="15">
        <v>2125</v>
      </c>
      <c r="M8" s="15">
        <v>17</v>
      </c>
    </row>
    <row r="9" spans="1:13" x14ac:dyDescent="0.25">
      <c r="A9" s="14" t="s">
        <v>55</v>
      </c>
      <c r="B9" s="15">
        <v>1109</v>
      </c>
      <c r="C9" s="15">
        <v>9</v>
      </c>
      <c r="D9" s="15">
        <v>1420</v>
      </c>
      <c r="E9" s="15">
        <v>11</v>
      </c>
      <c r="F9" s="15">
        <v>1265</v>
      </c>
      <c r="G9" s="15">
        <v>10</v>
      </c>
      <c r="H9" s="15">
        <v>1123</v>
      </c>
      <c r="I9" s="15">
        <v>9</v>
      </c>
      <c r="J9" s="15">
        <v>1403</v>
      </c>
      <c r="K9" s="15">
        <v>11</v>
      </c>
      <c r="L9" s="15">
        <v>6320</v>
      </c>
      <c r="M9" s="15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7" workbookViewId="0">
      <selection activeCell="A21" sqref="A21"/>
    </sheetView>
  </sheetViews>
  <sheetFormatPr defaultRowHeight="15" x14ac:dyDescent="0.25"/>
  <sheetData>
    <row r="1" spans="1:14" x14ac:dyDescent="0.25">
      <c r="A1" t="s">
        <v>36</v>
      </c>
      <c r="B1" t="s">
        <v>37</v>
      </c>
      <c r="F1" t="s">
        <v>41</v>
      </c>
    </row>
    <row r="2" spans="1:14" x14ac:dyDescent="0.25">
      <c r="A2" s="7">
        <v>18579.994999999999</v>
      </c>
      <c r="B2" s="8">
        <v>6.95688985104298E-2</v>
      </c>
      <c r="F2" s="9" t="s">
        <v>62</v>
      </c>
    </row>
    <row r="3" spans="1:14" x14ac:dyDescent="0.25">
      <c r="A3" s="7">
        <v>1336.6849999999999</v>
      </c>
      <c r="B3" s="8">
        <v>0.60709625445257942</v>
      </c>
    </row>
    <row r="4" spans="1:14" x14ac:dyDescent="0.25">
      <c r="A4" s="7">
        <v>868.35</v>
      </c>
      <c r="B4" s="8">
        <v>0.60844801043536245</v>
      </c>
    </row>
    <row r="5" spans="1:14" x14ac:dyDescent="0.25">
      <c r="A5" s="7">
        <v>33969.11</v>
      </c>
      <c r="B5" s="8">
        <v>0.53146516370640295</v>
      </c>
    </row>
    <row r="6" spans="1:14" x14ac:dyDescent="0.25">
      <c r="A6" s="7">
        <v>11366.39</v>
      </c>
      <c r="B6" s="8">
        <v>0.5813575809542354</v>
      </c>
    </row>
    <row r="7" spans="1:14" x14ac:dyDescent="0.25">
      <c r="A7" s="7">
        <v>19539.205000000002</v>
      </c>
      <c r="B7" s="8">
        <v>0.75855226389667241</v>
      </c>
    </row>
    <row r="8" spans="1:14" x14ac:dyDescent="0.25">
      <c r="A8" s="7">
        <v>31835.3</v>
      </c>
      <c r="B8" s="8">
        <v>0.2049324893592378</v>
      </c>
    </row>
    <row r="9" spans="1:14" x14ac:dyDescent="0.25">
      <c r="A9" s="7">
        <v>2054.36</v>
      </c>
      <c r="B9" s="8">
        <v>0.62558792333173086</v>
      </c>
    </row>
    <row r="13" spans="1:14" x14ac:dyDescent="0.25">
      <c r="A13" s="6" t="s">
        <v>61</v>
      </c>
      <c r="B13" t="s">
        <v>42</v>
      </c>
      <c r="F13" t="s">
        <v>43</v>
      </c>
      <c r="L13" t="s">
        <v>44</v>
      </c>
    </row>
    <row r="14" spans="1:14" x14ac:dyDescent="0.25">
      <c r="A14" s="6"/>
      <c r="F14" s="6" t="s">
        <v>63</v>
      </c>
      <c r="G14" s="6"/>
      <c r="H14" s="6"/>
      <c r="I14" s="6"/>
      <c r="J14" s="6"/>
      <c r="K14" s="10"/>
      <c r="L14" s="6" t="s">
        <v>64</v>
      </c>
      <c r="M14" s="6"/>
      <c r="N14" s="6"/>
    </row>
    <row r="15" spans="1:14" x14ac:dyDescent="0.25">
      <c r="A15" s="6"/>
      <c r="L15" s="6"/>
      <c r="M15" s="6"/>
      <c r="N15" s="6"/>
    </row>
    <row r="16" spans="1:14" x14ac:dyDescent="0.25">
      <c r="A16" s="6"/>
      <c r="L16" s="6"/>
      <c r="M16" s="6"/>
      <c r="N16" s="6"/>
    </row>
    <row r="17" spans="1:16" x14ac:dyDescent="0.25">
      <c r="A17" s="6"/>
    </row>
    <row r="18" spans="1:16" x14ac:dyDescent="0.25">
      <c r="A18" s="10"/>
    </row>
    <row r="20" spans="1:16" x14ac:dyDescent="0.25">
      <c r="G20" t="s">
        <v>46</v>
      </c>
    </row>
    <row r="21" spans="1:16" x14ac:dyDescent="0.25">
      <c r="A21" s="6">
        <f>MAX({1;2;3;4;5})</f>
        <v>5</v>
      </c>
      <c r="B21" t="s">
        <v>45</v>
      </c>
      <c r="G21" s="6" t="s">
        <v>65</v>
      </c>
      <c r="H21" s="6"/>
      <c r="I21" s="6"/>
      <c r="J21" s="6"/>
      <c r="K21" s="6"/>
      <c r="L21" s="6"/>
      <c r="M21" s="6"/>
      <c r="N21" s="6"/>
      <c r="O21" s="6"/>
      <c r="P2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3" max="3" width="9.42578125" customWidth="1"/>
  </cols>
  <sheetData>
    <row r="1" spans="1:5" x14ac:dyDescent="0.25">
      <c r="A1" t="s">
        <v>6</v>
      </c>
      <c r="D1" s="6" t="str">
        <f ca="1">INDIRECT(A1)</f>
        <v>test</v>
      </c>
      <c r="E1" t="s">
        <v>48</v>
      </c>
    </row>
    <row r="2" spans="1:5" x14ac:dyDescent="0.25">
      <c r="A2" t="s">
        <v>7</v>
      </c>
      <c r="D2" s="6" t="str">
        <f>INDEX(A1:A3,2)</f>
        <v>test</v>
      </c>
      <c r="E2" t="s">
        <v>47</v>
      </c>
    </row>
    <row r="3" spans="1:5" x14ac:dyDescent="0.25">
      <c r="A3" t="s">
        <v>8</v>
      </c>
      <c r="B3" t="s">
        <v>9</v>
      </c>
      <c r="D3" s="6" t="str">
        <f ca="1">OFFSET(A1,2,1)</f>
        <v>test3</v>
      </c>
      <c r="E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COUNTIF and SUMIF 1</vt:lpstr>
      <vt:lpstr>COUNTIF and SUMIF 2</vt:lpstr>
      <vt:lpstr>COUNTIFS and SUMIFS</vt:lpstr>
      <vt:lpstr>AVERAGEIF and MINIF</vt:lpstr>
      <vt:lpstr>SUMPRODUCT</vt:lpstr>
      <vt:lpstr>Pivot table</vt:lpstr>
      <vt:lpstr>PVT1</vt:lpstr>
      <vt:lpstr>Array formulas</vt:lpstr>
      <vt:lpstr>Address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2020-02-03T10:21:42Z</dcterms:created>
  <dcterms:modified xsi:type="dcterms:W3CDTF">2022-01-18T18:13:28Z</dcterms:modified>
</cp:coreProperties>
</file>