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3 Excel Academy\1 formulas and data operations\Excel formulas &amp; data operations course\Exercises\"/>
    </mc:Choice>
  </mc:AlternateContent>
  <bookViews>
    <workbookView xWindow="0" yWindow="0" windowWidth="20490" windowHeight="7620" tabRatio="743"/>
  </bookViews>
  <sheets>
    <sheet name="FILTER" sheetId="10" r:id="rId1"/>
    <sheet name="FILTER 2" sheetId="11" r:id="rId2"/>
    <sheet name="FILTER 3" sheetId="9" r:id="rId3"/>
    <sheet name="FILTER 4" sheetId="12" r:id="rId4"/>
    <sheet name="FILTER 5" sheetId="14" r:id="rId5"/>
    <sheet name="SORT" sheetId="5" r:id="rId6"/>
    <sheet name="SORT 2" sheetId="4" r:id="rId7"/>
    <sheet name="SORT 3" sheetId="6" r:id="rId8"/>
    <sheet name="SORT 4" sheetId="1" r:id="rId9"/>
    <sheet name="SORTBY" sheetId="8" r:id="rId10"/>
    <sheet name="UNIQUE" sheetId="15" r:id="rId11"/>
    <sheet name="UNIQUE 2" sheetId="16" r:id="rId12"/>
    <sheet name="UNIQUE 3" sheetId="17" r:id="rId13"/>
    <sheet name="Array formulas Excel 365" sheetId="19" r:id="rId14"/>
  </sheets>
  <definedNames>
    <definedName name="Test">_xlfn._xlws.FILTER(Tabela8[],Tabela8[Quantity]&gt;80)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9" l="1" a="1"/>
  <c r="K9" i="19" s="1"/>
  <c r="L9" i="19" s="1" a="1"/>
  <c r="L9" i="19" s="1"/>
  <c r="I9" i="19" a="1"/>
  <c r="I9" i="19" s="1"/>
  <c r="H9" i="19" a="1"/>
  <c r="H9" i="19" s="1"/>
  <c r="D7" i="17" a="1"/>
  <c r="D7" i="17" s="1"/>
  <c r="E7" i="16" a="1"/>
  <c r="E7" i="16" s="1"/>
  <c r="D8" i="15" a="1"/>
  <c r="D8" i="15" s="1"/>
  <c r="F9" i="8" a="1"/>
  <c r="F9" i="8" s="1"/>
  <c r="J8" i="1" a="1"/>
  <c r="J8" i="1" s="1"/>
  <c r="D8" i="6" a="1"/>
  <c r="D8" i="6" s="1"/>
  <c r="E8" i="4" a="1"/>
  <c r="E8" i="4" s="1"/>
  <c r="E8" i="5" a="1"/>
  <c r="E8" i="5" s="1"/>
  <c r="I8" i="14" a="1"/>
  <c r="I8" i="14" s="1"/>
  <c r="I8" i="12" a="1"/>
  <c r="I8" i="12" s="1"/>
  <c r="K8" i="19" a="1"/>
  <c r="K8" i="19" l="1"/>
  <c r="I8" i="9" a="1"/>
  <c r="I8" i="9" s="1"/>
  <c r="I8" i="11" a="1"/>
  <c r="I8" i="11" s="1"/>
  <c r="H8" i="10" a="1"/>
  <c r="H8" i="10" s="1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D18" i="17"/>
  <c r="D17" i="17"/>
  <c r="D16" i="17"/>
  <c r="D15" i="17"/>
  <c r="D14" i="17"/>
  <c r="D13" i="17"/>
  <c r="D12" i="17"/>
  <c r="D11" i="17"/>
  <c r="D10" i="17"/>
  <c r="D9" i="17"/>
  <c r="D8" i="17"/>
  <c r="F12" i="16"/>
  <c r="E12" i="16"/>
  <c r="F11" i="16"/>
  <c r="E11" i="16"/>
  <c r="F10" i="16"/>
  <c r="E10" i="16"/>
  <c r="F9" i="16"/>
  <c r="E9" i="16"/>
  <c r="F8" i="16"/>
  <c r="E8" i="16"/>
  <c r="F7" i="16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H31" i="8"/>
  <c r="G31" i="8"/>
  <c r="F31" i="8"/>
  <c r="H30" i="8"/>
  <c r="G30" i="8"/>
  <c r="F30" i="8"/>
  <c r="H29" i="8"/>
  <c r="G29" i="8"/>
  <c r="F29" i="8"/>
  <c r="H28" i="8"/>
  <c r="G28" i="8"/>
  <c r="F28" i="8"/>
  <c r="H27" i="8"/>
  <c r="G27" i="8"/>
  <c r="F27" i="8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H10" i="8"/>
  <c r="G10" i="8"/>
  <c r="F10" i="8"/>
  <c r="H9" i="8"/>
  <c r="G9" i="8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N19" i="1"/>
  <c r="M19" i="1"/>
  <c r="L19" i="1"/>
  <c r="K19" i="1"/>
  <c r="J19" i="1"/>
  <c r="N18" i="1"/>
  <c r="M18" i="1"/>
  <c r="L18" i="1"/>
  <c r="K18" i="1"/>
  <c r="J18" i="1"/>
  <c r="N17" i="1"/>
  <c r="M17" i="1"/>
  <c r="L17" i="1"/>
  <c r="K17" i="1"/>
  <c r="J17" i="1"/>
  <c r="N16" i="1"/>
  <c r="M16" i="1"/>
  <c r="L16" i="1"/>
  <c r="K16" i="1"/>
  <c r="J16" i="1"/>
  <c r="N15" i="1"/>
  <c r="M15" i="1"/>
  <c r="L15" i="1"/>
  <c r="K15" i="1"/>
  <c r="J15" i="1"/>
  <c r="N14" i="1"/>
  <c r="M14" i="1"/>
  <c r="L14" i="1"/>
  <c r="K14" i="1"/>
  <c r="J14" i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M9" i="12"/>
  <c r="L9" i="12"/>
  <c r="K9" i="12"/>
  <c r="J9" i="12"/>
  <c r="I9" i="12"/>
  <c r="M8" i="12"/>
  <c r="L8" i="12"/>
  <c r="K8" i="12"/>
  <c r="J8" i="12"/>
  <c r="M9" i="9"/>
  <c r="L9" i="9"/>
  <c r="K9" i="9"/>
  <c r="J9" i="9"/>
  <c r="I9" i="9"/>
  <c r="M8" i="9"/>
  <c r="L8" i="9"/>
  <c r="K8" i="9"/>
  <c r="J8" i="9"/>
  <c r="M9" i="11"/>
  <c r="L9" i="11"/>
  <c r="K9" i="11"/>
  <c r="J9" i="11"/>
  <c r="I9" i="11"/>
  <c r="M8" i="11"/>
  <c r="L8" i="11"/>
  <c r="K8" i="11"/>
  <c r="J8" i="11"/>
  <c r="L9" i="10"/>
  <c r="K9" i="10"/>
  <c r="J9" i="10"/>
  <c r="I9" i="10"/>
  <c r="H9" i="10"/>
  <c r="L8" i="10"/>
  <c r="K8" i="10"/>
  <c r="J8" i="10"/>
  <c r="I8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<sst xmlns="http://schemas.openxmlformats.org/spreadsheetml/2006/main" count="526" uniqueCount="53">
  <si>
    <t>PL-2012-007335</t>
  </si>
  <si>
    <t>PL-2011-007364</t>
  </si>
  <si>
    <t>PL-2012-007619</t>
  </si>
  <si>
    <t>PL-2011-007623</t>
  </si>
  <si>
    <t>PL-2014-007751</t>
  </si>
  <si>
    <t>PL-2011-000646</t>
  </si>
  <si>
    <t>PL-2011-007909</t>
  </si>
  <si>
    <t>PL-2012-008000</t>
  </si>
  <si>
    <t>PL-2012-008001</t>
  </si>
  <si>
    <t>PL-2012-008131</t>
  </si>
  <si>
    <t>PL-2011-008165</t>
  </si>
  <si>
    <t>PL-2012-000738</t>
  </si>
  <si>
    <t>PL-2014-008257</t>
  </si>
  <si>
    <t>PL-2011-008257</t>
  </si>
  <si>
    <t>PL-2014-008353</t>
  </si>
  <si>
    <t>PL-2011-008353</t>
  </si>
  <si>
    <t>PL-2013-008419</t>
  </si>
  <si>
    <t>Region</t>
  </si>
  <si>
    <t xml:space="preserve"> </t>
  </si>
  <si>
    <t>Jan</t>
  </si>
  <si>
    <t>Marek</t>
  </si>
  <si>
    <t>Row ID</t>
  </si>
  <si>
    <t>Order ID</t>
  </si>
  <si>
    <t>Order Date</t>
  </si>
  <si>
    <t>Quantity</t>
  </si>
  <si>
    <t>Using the formula FILTER (Excel 365), find the rows for which Quantity &gt;80.</t>
  </si>
  <si>
    <t>Order Priority</t>
  </si>
  <si>
    <t>low</t>
  </si>
  <si>
    <t>high</t>
  </si>
  <si>
    <t>critical</t>
  </si>
  <si>
    <t>undefined</t>
  </si>
  <si>
    <t>medium</t>
  </si>
  <si>
    <t>Using the formula FILTER (Excel 365), find the lines for which Quantity &gt;F1.</t>
  </si>
  <si>
    <t>Using the formula FILTER (Excel 365), find the lines for which Quantity &gt;80.</t>
  </si>
  <si>
    <t>Using the formula FILTER (Excel 365), find the rows for which:</t>
  </si>
  <si>
    <t>Year</t>
  </si>
  <si>
    <t>Use the formula FILTER (Excel 365) to find the rows for which Quantity &gt;200, and if there are none, return "none".</t>
  </si>
  <si>
    <t>Order date</t>
  </si>
  <si>
    <t>Use the SORT formula (Excel 365) to prepare a copy of the table sorted by dates in ascending order.</t>
  </si>
  <si>
    <t>Using the SORT formula (Excel 365), prepare a copy of the table sorted by dates in descending order.</t>
  </si>
  <si>
    <t>Using the SORT formula (Excel 365), prepare a copy of the table sorted by Quantity.</t>
  </si>
  <si>
    <t>Using the SORT formula (Excel 365), prepare a copy of the table sorted alphabetically by Region and Order Date descending (from the newest at the top)</t>
  </si>
  <si>
    <t>south</t>
  </si>
  <si>
    <t>north</t>
  </si>
  <si>
    <t>west</t>
  </si>
  <si>
    <t>Using the formula UNIQUE, return a list of unique order numbers.</t>
  </si>
  <si>
    <t>Salesperson</t>
  </si>
  <si>
    <t>Using the formula UNIQUE, return a list of unique combinations of the Order ID and the Salesperson.</t>
  </si>
  <si>
    <t>Using the formula UNIQUE, return a list of order numbers that appear exactly 1 time.</t>
  </si>
  <si>
    <t>Find the last 6 characters of the order numbers.</t>
  </si>
  <si>
    <t>Use the formula UNIQUE (Excel 365) to find the unique Order Numbers.</t>
  </si>
  <si>
    <t>Then find the last 6 characters from the unique Order Numbers.</t>
  </si>
  <si>
    <t>Copy the formula in the cell above to generate a SPILL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</si>
</sst>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id="6" name="Tabela6" displayName="Tabela6" ref="A7:E30" totalsRowShown="0">
  <autoFilter ref="A7:E30"/>
  <tableColumns count="5">
    <tableColumn id="1" name="Row ID"/>
    <tableColumn id="2" name="Order ID"/>
    <tableColumn id="3" name="Order Date" dataDxfId="3"/>
    <tableColumn id="4" name="Order Priority"/>
    <tableColumn id="5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7:E30" totalsRowShown="0">
  <autoFilter ref="A7:E30"/>
  <tableColumns count="5">
    <tableColumn id="1" name="Row ID"/>
    <tableColumn id="2" name="Order ID"/>
    <tableColumn id="3" name="Order Date" dataDxfId="2"/>
    <tableColumn id="4" name="Order Priority"/>
    <tableColumn id="5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8:C31" totalsRowShown="0">
  <autoFilter ref="A8:C31"/>
  <tableColumns count="3">
    <tableColumn id="1" name="Order ID"/>
    <tableColumn id="2" name="Order Date" dataDxfId="1"/>
    <tableColumn id="3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a8" displayName="Tabela8" ref="A8:E31" totalsRowShown="0">
  <autoFilter ref="A8:E31"/>
  <tableColumns count="5">
    <tableColumn id="1" name="Row ID"/>
    <tableColumn id="2" name="Order ID"/>
    <tableColumn id="3" name="Order Date" dataDxfId="0"/>
    <tableColumn id="4" name="Order Priority"/>
    <tableColumn id="5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8" sqref="H8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</cols>
  <sheetData>
    <row r="1" spans="1:12" x14ac:dyDescent="0.25">
      <c r="A1" t="s">
        <v>25</v>
      </c>
    </row>
    <row r="7" spans="1:12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  <c r="H7" t="s">
        <v>21</v>
      </c>
      <c r="I7" t="s">
        <v>22</v>
      </c>
      <c r="J7" t="s">
        <v>23</v>
      </c>
      <c r="K7" t="s">
        <v>26</v>
      </c>
      <c r="L7" t="s">
        <v>24</v>
      </c>
    </row>
    <row r="8" spans="1:12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H8" cm="1">
        <f t="array" ref="H8:L9">_xlfn._xlws.FILTER(A8:E30,E8:E30&gt;80)</f>
        <v>1051</v>
      </c>
      <c r="I8" t="str">
        <v>PL-2014-007751</v>
      </c>
      <c r="J8">
        <v>41996</v>
      </c>
      <c r="K8" t="str">
        <v>undefined</v>
      </c>
      <c r="L8">
        <v>90</v>
      </c>
    </row>
    <row r="9" spans="1:12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  <c r="H9">
        <v>1087</v>
      </c>
      <c r="I9" t="str">
        <v>PL-2012-008001</v>
      </c>
      <c r="J9">
        <v>41232</v>
      </c>
      <c r="K9" t="str">
        <v>high</v>
      </c>
      <c r="L9">
        <v>160</v>
      </c>
    </row>
    <row r="10" spans="1:12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</row>
    <row r="11" spans="1:12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</row>
    <row r="12" spans="1:12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</row>
    <row r="13" spans="1:12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</row>
    <row r="14" spans="1:12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</row>
    <row r="15" spans="1:12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</row>
    <row r="16" spans="1:12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</row>
    <row r="17" spans="1:5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</row>
    <row r="18" spans="1:5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</row>
    <row r="19" spans="1:5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</row>
    <row r="20" spans="1:5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</row>
    <row r="21" spans="1:5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</row>
    <row r="22" spans="1:5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</row>
    <row r="23" spans="1:5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</row>
    <row r="24" spans="1:5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</row>
    <row r="25" spans="1:5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</row>
    <row r="26" spans="1:5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</row>
    <row r="27" spans="1:5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</row>
    <row r="28" spans="1:5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</row>
    <row r="29" spans="1:5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</row>
    <row r="30" spans="1:5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I8" sqref="I8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</cols>
  <sheetData>
    <row r="1" spans="1:13" x14ac:dyDescent="0.25">
      <c r="A1" t="s">
        <v>32</v>
      </c>
      <c r="F1">
        <v>80</v>
      </c>
    </row>
    <row r="7" spans="1:13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</row>
    <row r="8" spans="1:13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I8" cm="1">
        <f t="array" ref="I8:M9">_xlfn._xlws.FILTER(A8:E30,E8:E30&gt;F1)</f>
        <v>1051</v>
      </c>
      <c r="J8" t="str">
        <v>PL-2014-007751</v>
      </c>
      <c r="K8">
        <v>41996</v>
      </c>
      <c r="L8" t="str">
        <v>undefined</v>
      </c>
      <c r="M8">
        <v>90</v>
      </c>
    </row>
    <row r="9" spans="1:13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  <c r="I9">
        <v>1087</v>
      </c>
      <c r="J9" t="str">
        <v>PL-2012-008001</v>
      </c>
      <c r="K9">
        <v>41232</v>
      </c>
      <c r="L9" t="str">
        <v>high</v>
      </c>
      <c r="M9">
        <v>160</v>
      </c>
    </row>
    <row r="10" spans="1:13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</row>
    <row r="11" spans="1:13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</row>
    <row r="12" spans="1:13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</row>
    <row r="13" spans="1:13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</row>
    <row r="14" spans="1:13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</row>
    <row r="15" spans="1:13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</row>
    <row r="16" spans="1:13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</row>
    <row r="17" spans="1:5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</row>
    <row r="18" spans="1:5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</row>
    <row r="19" spans="1:5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</row>
    <row r="20" spans="1:5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</row>
    <row r="21" spans="1:5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</row>
    <row r="22" spans="1:5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</row>
    <row r="23" spans="1:5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</row>
    <row r="24" spans="1:5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</row>
    <row r="25" spans="1:5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</row>
    <row r="26" spans="1:5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</row>
    <row r="27" spans="1:5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</row>
    <row r="28" spans="1:5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</row>
    <row r="29" spans="1:5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</row>
    <row r="30" spans="1:5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2" workbookViewId="0">
      <selection activeCell="E31" sqref="E31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</cols>
  <sheetData>
    <row r="1" spans="1:13" x14ac:dyDescent="0.25">
      <c r="A1" t="s">
        <v>33</v>
      </c>
    </row>
    <row r="7" spans="1:13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</row>
    <row r="8" spans="1:13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I8" cm="1">
        <f t="array" ref="I8:M9">_xlfn._xlws.FILTER(Tabela6[],Tabela6[Quantity]&gt;80)</f>
        <v>1051</v>
      </c>
      <c r="J8" t="str">
        <v>PL-2014-007751</v>
      </c>
      <c r="K8">
        <v>41996</v>
      </c>
      <c r="L8" t="str">
        <v>undefined</v>
      </c>
      <c r="M8">
        <v>90</v>
      </c>
    </row>
    <row r="9" spans="1:13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  <c r="I9">
        <v>1087</v>
      </c>
      <c r="J9" t="str">
        <v>PL-2012-008001</v>
      </c>
      <c r="K9">
        <v>41232</v>
      </c>
      <c r="L9" t="str">
        <v>high</v>
      </c>
      <c r="M9">
        <v>160</v>
      </c>
    </row>
    <row r="10" spans="1:13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</row>
    <row r="11" spans="1:13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</row>
    <row r="12" spans="1:13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</row>
    <row r="13" spans="1:13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</row>
    <row r="14" spans="1:13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</row>
    <row r="15" spans="1:13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</row>
    <row r="16" spans="1:13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</row>
    <row r="17" spans="1:5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</row>
    <row r="18" spans="1:5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</row>
    <row r="19" spans="1:5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</row>
    <row r="20" spans="1:5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</row>
    <row r="21" spans="1:5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</row>
    <row r="22" spans="1:5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</row>
    <row r="23" spans="1:5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</row>
    <row r="24" spans="1:5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</row>
    <row r="25" spans="1:5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</row>
    <row r="26" spans="1:5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</row>
    <row r="27" spans="1:5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</row>
    <row r="28" spans="1:5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</row>
    <row r="29" spans="1:5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</row>
    <row r="30" spans="1:5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K8" sqref="K8:K9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  <col min="6" max="6" width="18.5703125" bestFit="1" customWidth="1"/>
    <col min="11" max="11" width="10.28515625" bestFit="1" customWidth="1"/>
  </cols>
  <sheetData>
    <row r="1" spans="1:13" x14ac:dyDescent="0.25">
      <c r="A1" t="s">
        <v>34</v>
      </c>
      <c r="E1" t="s">
        <v>35</v>
      </c>
      <c r="F1" t="s">
        <v>26</v>
      </c>
    </row>
    <row r="2" spans="1:13" x14ac:dyDescent="0.25">
      <c r="E2">
        <v>2012</v>
      </c>
      <c r="F2" t="s">
        <v>28</v>
      </c>
    </row>
    <row r="7" spans="1:13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</row>
    <row r="8" spans="1:13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I8" cm="1">
        <f t="array" ref="I8:M9">_xlfn._xlws.FILTER(A8:E30,(YEAR(C8:C30)=E2)*(D8:D30=F2))</f>
        <v>1086</v>
      </c>
      <c r="J8" t="str">
        <v>PL-2012-008001</v>
      </c>
      <c r="K8" s="1">
        <v>41232</v>
      </c>
      <c r="L8" t="str">
        <v>high</v>
      </c>
      <c r="M8">
        <v>51</v>
      </c>
    </row>
    <row r="9" spans="1:13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  <c r="I9">
        <v>1087</v>
      </c>
      <c r="J9" t="str">
        <v>PL-2012-008001</v>
      </c>
      <c r="K9" s="1">
        <v>41232</v>
      </c>
      <c r="L9" t="str">
        <v>high</v>
      </c>
      <c r="M9">
        <v>160</v>
      </c>
    </row>
    <row r="10" spans="1:13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</row>
    <row r="11" spans="1:13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</row>
    <row r="12" spans="1:13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</row>
    <row r="13" spans="1:13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</row>
    <row r="14" spans="1:13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</row>
    <row r="15" spans="1:13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</row>
    <row r="16" spans="1:13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</row>
    <row r="17" spans="1:5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</row>
    <row r="18" spans="1:5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</row>
    <row r="19" spans="1:5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</row>
    <row r="20" spans="1:5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</row>
    <row r="21" spans="1:5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</row>
    <row r="22" spans="1:5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</row>
    <row r="23" spans="1:5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</row>
    <row r="24" spans="1:5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</row>
    <row r="25" spans="1:5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</row>
    <row r="26" spans="1:5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</row>
    <row r="27" spans="1:5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</row>
    <row r="28" spans="1:5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</row>
    <row r="29" spans="1:5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</row>
    <row r="30" spans="1:5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8" sqref="I8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</cols>
  <sheetData>
    <row r="1" spans="1:9" x14ac:dyDescent="0.25">
      <c r="A1" t="s">
        <v>36</v>
      </c>
    </row>
    <row r="2" spans="1:9" x14ac:dyDescent="0.25">
      <c r="A2" t="s">
        <v>18</v>
      </c>
    </row>
    <row r="7" spans="1:9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</row>
    <row r="8" spans="1:9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I8" t="str" cm="1">
        <f t="array" ref="I8">_xlfn._xlws.FILTER(A8:E30,E8:E30&gt;200,"none")</f>
        <v>none</v>
      </c>
    </row>
    <row r="9" spans="1:9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</row>
    <row r="10" spans="1:9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</row>
    <row r="11" spans="1:9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</row>
    <row r="12" spans="1:9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</row>
    <row r="13" spans="1:9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</row>
    <row r="14" spans="1:9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</row>
    <row r="15" spans="1:9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</row>
    <row r="16" spans="1:9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</row>
    <row r="17" spans="1:5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</row>
    <row r="18" spans="1:5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</row>
    <row r="19" spans="1:5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</row>
    <row r="20" spans="1:5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</row>
    <row r="21" spans="1:5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</row>
    <row r="22" spans="1:5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</row>
    <row r="23" spans="1:5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</row>
    <row r="24" spans="1:5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</row>
    <row r="25" spans="1:5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</row>
    <row r="26" spans="1:5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</row>
    <row r="27" spans="1:5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</row>
    <row r="28" spans="1:5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</row>
    <row r="29" spans="1:5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</row>
    <row r="30" spans="1:5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8" sqref="E8:E30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</cols>
  <sheetData>
    <row r="1" spans="1:5" x14ac:dyDescent="0.25">
      <c r="A1" t="s">
        <v>38</v>
      </c>
    </row>
    <row r="7" spans="1:5" x14ac:dyDescent="0.25">
      <c r="A7" t="s">
        <v>37</v>
      </c>
    </row>
    <row r="8" spans="1:5" x14ac:dyDescent="0.25">
      <c r="A8" s="1">
        <v>41058</v>
      </c>
      <c r="E8" s="1" cm="1">
        <f t="array" ref="E8:E30">_xlfn._xlws.SORT(A8:A30)</f>
        <v>40546</v>
      </c>
    </row>
    <row r="9" spans="1:5" x14ac:dyDescent="0.25">
      <c r="A9" s="1">
        <v>40671</v>
      </c>
      <c r="E9" s="1">
        <v>40624</v>
      </c>
    </row>
    <row r="10" spans="1:5" x14ac:dyDescent="0.25">
      <c r="A10" s="1">
        <v>41190</v>
      </c>
      <c r="E10" s="1">
        <v>40671</v>
      </c>
    </row>
    <row r="11" spans="1:5" x14ac:dyDescent="0.25">
      <c r="A11" s="1">
        <v>40844</v>
      </c>
      <c r="E11" s="1">
        <v>40678</v>
      </c>
    </row>
    <row r="12" spans="1:5" x14ac:dyDescent="0.25">
      <c r="A12" s="1">
        <v>40844</v>
      </c>
      <c r="E12" s="1">
        <v>40831</v>
      </c>
    </row>
    <row r="13" spans="1:5" x14ac:dyDescent="0.25">
      <c r="A13" s="1">
        <v>40844</v>
      </c>
      <c r="E13" s="1">
        <v>40844</v>
      </c>
    </row>
    <row r="14" spans="1:5" x14ac:dyDescent="0.25">
      <c r="A14" s="1">
        <v>41996</v>
      </c>
      <c r="E14" s="1">
        <v>40844</v>
      </c>
    </row>
    <row r="15" spans="1:5" x14ac:dyDescent="0.25">
      <c r="A15" s="1">
        <v>40868</v>
      </c>
      <c r="E15" s="1">
        <v>40844</v>
      </c>
    </row>
    <row r="16" spans="1:5" x14ac:dyDescent="0.25">
      <c r="A16" s="1">
        <v>40546</v>
      </c>
      <c r="E16" s="1">
        <v>40868</v>
      </c>
    </row>
    <row r="17" spans="1:5" x14ac:dyDescent="0.25">
      <c r="A17" s="1">
        <v>41171</v>
      </c>
      <c r="E17" s="1">
        <v>40969</v>
      </c>
    </row>
    <row r="18" spans="1:5" x14ac:dyDescent="0.25">
      <c r="A18" s="1">
        <v>41171</v>
      </c>
      <c r="E18" s="1">
        <v>40969</v>
      </c>
    </row>
    <row r="19" spans="1:5" x14ac:dyDescent="0.25">
      <c r="A19" s="1">
        <v>41232</v>
      </c>
      <c r="E19" s="1">
        <v>41032</v>
      </c>
    </row>
    <row r="20" spans="1:5" x14ac:dyDescent="0.25">
      <c r="A20" s="1">
        <v>41232</v>
      </c>
      <c r="E20" s="1">
        <v>41058</v>
      </c>
    </row>
    <row r="21" spans="1:5" x14ac:dyDescent="0.25">
      <c r="A21" s="1">
        <v>41032</v>
      </c>
      <c r="E21" s="1">
        <v>41171</v>
      </c>
    </row>
    <row r="22" spans="1:5" x14ac:dyDescent="0.25">
      <c r="A22" s="1">
        <v>40831</v>
      </c>
      <c r="E22" s="1">
        <v>41171</v>
      </c>
    </row>
    <row r="23" spans="1:5" x14ac:dyDescent="0.25">
      <c r="A23" s="1">
        <v>40969</v>
      </c>
      <c r="E23" s="1">
        <v>41190</v>
      </c>
    </row>
    <row r="24" spans="1:5" x14ac:dyDescent="0.25">
      <c r="A24" s="1">
        <v>41720</v>
      </c>
      <c r="E24" s="1">
        <v>41232</v>
      </c>
    </row>
    <row r="25" spans="1:5" x14ac:dyDescent="0.25">
      <c r="A25" s="1">
        <v>40624</v>
      </c>
      <c r="E25" s="1">
        <v>41232</v>
      </c>
    </row>
    <row r="26" spans="1:5" x14ac:dyDescent="0.25">
      <c r="A26" s="1">
        <v>41720</v>
      </c>
      <c r="E26" s="1">
        <v>41546</v>
      </c>
    </row>
    <row r="27" spans="1:5" x14ac:dyDescent="0.25">
      <c r="A27" s="1">
        <v>40969</v>
      </c>
      <c r="E27" s="1">
        <v>41720</v>
      </c>
    </row>
    <row r="28" spans="1:5" x14ac:dyDescent="0.25">
      <c r="A28" s="1">
        <v>41774</v>
      </c>
      <c r="E28" s="1">
        <v>41720</v>
      </c>
    </row>
    <row r="29" spans="1:5" x14ac:dyDescent="0.25">
      <c r="A29" s="1">
        <v>40678</v>
      </c>
      <c r="E29" s="1">
        <v>41774</v>
      </c>
    </row>
    <row r="30" spans="1:5" x14ac:dyDescent="0.25">
      <c r="A30" s="1">
        <v>41546</v>
      </c>
      <c r="E30" s="1">
        <v>41996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8" sqref="H8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0.28515625" bestFit="1" customWidth="1"/>
  </cols>
  <sheetData>
    <row r="1" spans="1:6" x14ac:dyDescent="0.25">
      <c r="A1" t="s">
        <v>38</v>
      </c>
    </row>
    <row r="7" spans="1:6" x14ac:dyDescent="0.25">
      <c r="A7" t="s">
        <v>22</v>
      </c>
      <c r="B7" t="s">
        <v>23</v>
      </c>
    </row>
    <row r="8" spans="1:6" x14ac:dyDescent="0.25">
      <c r="A8" t="s">
        <v>0</v>
      </c>
      <c r="B8" s="1">
        <v>41058</v>
      </c>
      <c r="E8" t="str" cm="1">
        <f t="array" ref="E8:F30">_xlfn._xlws.SORT(A8:B30,2)</f>
        <v>PL-2011-007909</v>
      </c>
      <c r="F8" s="1">
        <v>40546</v>
      </c>
    </row>
    <row r="9" spans="1:6" x14ac:dyDescent="0.25">
      <c r="A9" t="s">
        <v>1</v>
      </c>
      <c r="B9" s="1">
        <v>40671</v>
      </c>
      <c r="E9" t="str">
        <v>PL-2011-008257</v>
      </c>
      <c r="F9" s="1">
        <v>40624</v>
      </c>
    </row>
    <row r="10" spans="1:6" x14ac:dyDescent="0.25">
      <c r="A10" t="s">
        <v>2</v>
      </c>
      <c r="B10" s="1">
        <v>41190</v>
      </c>
      <c r="E10" t="str">
        <v>PL-2011-007364</v>
      </c>
      <c r="F10" s="1">
        <v>40671</v>
      </c>
    </row>
    <row r="11" spans="1:6" x14ac:dyDescent="0.25">
      <c r="A11" t="s">
        <v>3</v>
      </c>
      <c r="B11" s="1">
        <v>40844</v>
      </c>
      <c r="E11" t="str">
        <v>PL-2011-008353</v>
      </c>
      <c r="F11" s="1">
        <v>40678</v>
      </c>
    </row>
    <row r="12" spans="1:6" x14ac:dyDescent="0.25">
      <c r="A12" t="s">
        <v>3</v>
      </c>
      <c r="B12" s="1">
        <v>40844</v>
      </c>
      <c r="E12" t="str">
        <v>PL-2011-008165</v>
      </c>
      <c r="F12" s="1">
        <v>40831</v>
      </c>
    </row>
    <row r="13" spans="1:6" x14ac:dyDescent="0.25">
      <c r="A13" t="s">
        <v>3</v>
      </c>
      <c r="B13" s="1">
        <v>40844</v>
      </c>
      <c r="E13" t="str">
        <v>PL-2011-007623</v>
      </c>
      <c r="F13" s="1">
        <v>40844</v>
      </c>
    </row>
    <row r="14" spans="1:6" x14ac:dyDescent="0.25">
      <c r="A14" t="s">
        <v>4</v>
      </c>
      <c r="B14" s="1">
        <v>41996</v>
      </c>
      <c r="E14" t="str">
        <v>PL-2011-007623</v>
      </c>
      <c r="F14" s="1">
        <v>40844</v>
      </c>
    </row>
    <row r="15" spans="1:6" x14ac:dyDescent="0.25">
      <c r="A15" t="s">
        <v>5</v>
      </c>
      <c r="B15" s="1">
        <v>40868</v>
      </c>
      <c r="E15" t="str">
        <v>PL-2011-007623</v>
      </c>
      <c r="F15" s="1">
        <v>40844</v>
      </c>
    </row>
    <row r="16" spans="1:6" x14ac:dyDescent="0.25">
      <c r="A16" t="s">
        <v>6</v>
      </c>
      <c r="B16" s="1">
        <v>40546</v>
      </c>
      <c r="E16" t="str">
        <v>PL-2011-000646</v>
      </c>
      <c r="F16" s="1">
        <v>40868</v>
      </c>
    </row>
    <row r="17" spans="1:6" x14ac:dyDescent="0.25">
      <c r="A17" t="s">
        <v>7</v>
      </c>
      <c r="B17" s="1">
        <v>41171</v>
      </c>
      <c r="E17" t="str">
        <v>PL-2012-000738</v>
      </c>
      <c r="F17" s="1">
        <v>40969</v>
      </c>
    </row>
    <row r="18" spans="1:6" x14ac:dyDescent="0.25">
      <c r="A18" t="s">
        <v>7</v>
      </c>
      <c r="B18" s="1">
        <v>41171</v>
      </c>
      <c r="E18" t="str">
        <v>PL-2012-000738</v>
      </c>
      <c r="F18" s="1">
        <v>40969</v>
      </c>
    </row>
    <row r="19" spans="1:6" x14ac:dyDescent="0.25">
      <c r="A19" t="s">
        <v>8</v>
      </c>
      <c r="B19" s="1">
        <v>41232</v>
      </c>
      <c r="E19" t="str">
        <v>PL-2012-008131</v>
      </c>
      <c r="F19" s="1">
        <v>41032</v>
      </c>
    </row>
    <row r="20" spans="1:6" x14ac:dyDescent="0.25">
      <c r="A20" t="s">
        <v>8</v>
      </c>
      <c r="B20" s="1">
        <v>41232</v>
      </c>
      <c r="E20" t="str">
        <v>PL-2012-007335</v>
      </c>
      <c r="F20" s="1">
        <v>41058</v>
      </c>
    </row>
    <row r="21" spans="1:6" x14ac:dyDescent="0.25">
      <c r="A21" t="s">
        <v>9</v>
      </c>
      <c r="B21" s="1">
        <v>41032</v>
      </c>
      <c r="E21" t="str">
        <v>PL-2012-008000</v>
      </c>
      <c r="F21" s="1">
        <v>41171</v>
      </c>
    </row>
    <row r="22" spans="1:6" x14ac:dyDescent="0.25">
      <c r="A22" t="s">
        <v>10</v>
      </c>
      <c r="B22" s="1">
        <v>40831</v>
      </c>
      <c r="E22" t="str">
        <v>PL-2012-008000</v>
      </c>
      <c r="F22" s="1">
        <v>41171</v>
      </c>
    </row>
    <row r="23" spans="1:6" x14ac:dyDescent="0.25">
      <c r="A23" t="s">
        <v>11</v>
      </c>
      <c r="B23" s="1">
        <v>40969</v>
      </c>
      <c r="E23" t="str">
        <v>PL-2012-007619</v>
      </c>
      <c r="F23" s="1">
        <v>41190</v>
      </c>
    </row>
    <row r="24" spans="1:6" x14ac:dyDescent="0.25">
      <c r="A24" t="s">
        <v>12</v>
      </c>
      <c r="B24" s="1">
        <v>41720</v>
      </c>
      <c r="E24" t="str">
        <v>PL-2012-008001</v>
      </c>
      <c r="F24" s="1">
        <v>41232</v>
      </c>
    </row>
    <row r="25" spans="1:6" x14ac:dyDescent="0.25">
      <c r="A25" t="s">
        <v>13</v>
      </c>
      <c r="B25" s="1">
        <v>40624</v>
      </c>
      <c r="E25" t="str">
        <v>PL-2012-008001</v>
      </c>
      <c r="F25" s="1">
        <v>41232</v>
      </c>
    </row>
    <row r="26" spans="1:6" x14ac:dyDescent="0.25">
      <c r="A26" t="s">
        <v>12</v>
      </c>
      <c r="B26" s="1">
        <v>41720</v>
      </c>
      <c r="E26" t="str">
        <v>PL-2013-008419</v>
      </c>
      <c r="F26" s="1">
        <v>41546</v>
      </c>
    </row>
    <row r="27" spans="1:6" x14ac:dyDescent="0.25">
      <c r="A27" t="s">
        <v>11</v>
      </c>
      <c r="B27" s="1">
        <v>40969</v>
      </c>
      <c r="E27" t="str">
        <v>PL-2014-008257</v>
      </c>
      <c r="F27" s="1">
        <v>41720</v>
      </c>
    </row>
    <row r="28" spans="1:6" x14ac:dyDescent="0.25">
      <c r="A28" t="s">
        <v>14</v>
      </c>
      <c r="B28" s="1">
        <v>41774</v>
      </c>
      <c r="E28" t="str">
        <v>PL-2014-008257</v>
      </c>
      <c r="F28" s="1">
        <v>41720</v>
      </c>
    </row>
    <row r="29" spans="1:6" x14ac:dyDescent="0.25">
      <c r="A29" t="s">
        <v>15</v>
      </c>
      <c r="B29" s="1">
        <v>40678</v>
      </c>
      <c r="E29" t="str">
        <v>PL-2014-008353</v>
      </c>
      <c r="F29" s="1">
        <v>41774</v>
      </c>
    </row>
    <row r="30" spans="1:6" x14ac:dyDescent="0.25">
      <c r="A30" t="s">
        <v>16</v>
      </c>
      <c r="B30" s="1">
        <v>41546</v>
      </c>
      <c r="E30" t="str">
        <v>PL-2014-007751</v>
      </c>
      <c r="F30" s="1">
        <v>41996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8" sqref="D8:D30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</cols>
  <sheetData>
    <row r="1" spans="1:4" x14ac:dyDescent="0.25">
      <c r="A1" t="s">
        <v>39</v>
      </c>
    </row>
    <row r="7" spans="1:4" x14ac:dyDescent="0.25">
      <c r="A7" t="s">
        <v>23</v>
      </c>
    </row>
    <row r="8" spans="1:4" x14ac:dyDescent="0.25">
      <c r="A8" s="1">
        <v>41058</v>
      </c>
      <c r="D8" s="1" cm="1">
        <f t="array" ref="D8:D30">_xlfn._xlws.SORT(A8:A30,,-1)</f>
        <v>41996</v>
      </c>
    </row>
    <row r="9" spans="1:4" x14ac:dyDescent="0.25">
      <c r="A9" s="1">
        <v>40671</v>
      </c>
      <c r="D9" s="1">
        <v>41774</v>
      </c>
    </row>
    <row r="10" spans="1:4" x14ac:dyDescent="0.25">
      <c r="A10" s="1">
        <v>41190</v>
      </c>
      <c r="D10" s="1">
        <v>41720</v>
      </c>
    </row>
    <row r="11" spans="1:4" x14ac:dyDescent="0.25">
      <c r="A11" s="1">
        <v>40844</v>
      </c>
      <c r="D11" s="1">
        <v>41720</v>
      </c>
    </row>
    <row r="12" spans="1:4" x14ac:dyDescent="0.25">
      <c r="A12" s="1">
        <v>40844</v>
      </c>
      <c r="D12" s="1">
        <v>41546</v>
      </c>
    </row>
    <row r="13" spans="1:4" x14ac:dyDescent="0.25">
      <c r="A13" s="1">
        <v>40844</v>
      </c>
      <c r="D13" s="1">
        <v>41232</v>
      </c>
    </row>
    <row r="14" spans="1:4" x14ac:dyDescent="0.25">
      <c r="A14" s="1">
        <v>41996</v>
      </c>
      <c r="D14" s="1">
        <v>41232</v>
      </c>
    </row>
    <row r="15" spans="1:4" x14ac:dyDescent="0.25">
      <c r="A15" s="1">
        <v>40868</v>
      </c>
      <c r="D15" s="1">
        <v>41190</v>
      </c>
    </row>
    <row r="16" spans="1:4" x14ac:dyDescent="0.25">
      <c r="A16" s="1">
        <v>40546</v>
      </c>
      <c r="D16" s="1">
        <v>41171</v>
      </c>
    </row>
    <row r="17" spans="1:4" x14ac:dyDescent="0.25">
      <c r="A17" s="1">
        <v>41171</v>
      </c>
      <c r="D17" s="1">
        <v>41171</v>
      </c>
    </row>
    <row r="18" spans="1:4" x14ac:dyDescent="0.25">
      <c r="A18" s="1">
        <v>41171</v>
      </c>
      <c r="D18" s="1">
        <v>41058</v>
      </c>
    </row>
    <row r="19" spans="1:4" x14ac:dyDescent="0.25">
      <c r="A19" s="1">
        <v>41232</v>
      </c>
      <c r="D19" s="1">
        <v>41032</v>
      </c>
    </row>
    <row r="20" spans="1:4" x14ac:dyDescent="0.25">
      <c r="A20" s="1">
        <v>41232</v>
      </c>
      <c r="D20" s="1">
        <v>40969</v>
      </c>
    </row>
    <row r="21" spans="1:4" x14ac:dyDescent="0.25">
      <c r="A21" s="1">
        <v>41032</v>
      </c>
      <c r="D21" s="1">
        <v>40969</v>
      </c>
    </row>
    <row r="22" spans="1:4" x14ac:dyDescent="0.25">
      <c r="A22" s="1">
        <v>40831</v>
      </c>
      <c r="D22" s="1">
        <v>40868</v>
      </c>
    </row>
    <row r="23" spans="1:4" x14ac:dyDescent="0.25">
      <c r="A23" s="1">
        <v>40969</v>
      </c>
      <c r="D23" s="1">
        <v>40844</v>
      </c>
    </row>
    <row r="24" spans="1:4" x14ac:dyDescent="0.25">
      <c r="A24" s="1">
        <v>41720</v>
      </c>
      <c r="D24" s="1">
        <v>40844</v>
      </c>
    </row>
    <row r="25" spans="1:4" x14ac:dyDescent="0.25">
      <c r="A25" s="1">
        <v>40624</v>
      </c>
      <c r="D25" s="1">
        <v>40844</v>
      </c>
    </row>
    <row r="26" spans="1:4" x14ac:dyDescent="0.25">
      <c r="A26" s="1">
        <v>41720</v>
      </c>
      <c r="D26" s="1">
        <v>40831</v>
      </c>
    </row>
    <row r="27" spans="1:4" x14ac:dyDescent="0.25">
      <c r="A27" s="1">
        <v>40969</v>
      </c>
      <c r="D27" s="1">
        <v>40678</v>
      </c>
    </row>
    <row r="28" spans="1:4" x14ac:dyDescent="0.25">
      <c r="A28" s="1">
        <v>41774</v>
      </c>
      <c r="D28" s="1">
        <v>40671</v>
      </c>
    </row>
    <row r="29" spans="1:4" x14ac:dyDescent="0.25">
      <c r="A29" s="1">
        <v>40678</v>
      </c>
      <c r="D29" s="1">
        <v>40624</v>
      </c>
    </row>
    <row r="30" spans="1:4" x14ac:dyDescent="0.25">
      <c r="A30" s="1">
        <v>41546</v>
      </c>
      <c r="D30" s="1">
        <v>40546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J8" sqref="J8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</cols>
  <sheetData>
    <row r="1" spans="1:14" x14ac:dyDescent="0.25">
      <c r="A1" t="s">
        <v>40</v>
      </c>
    </row>
    <row r="7" spans="1:14" x14ac:dyDescent="0.25">
      <c r="A7" t="s">
        <v>21</v>
      </c>
      <c r="B7" t="s">
        <v>22</v>
      </c>
      <c r="C7" t="s">
        <v>23</v>
      </c>
      <c r="D7" t="s">
        <v>26</v>
      </c>
      <c r="E7" t="s">
        <v>24</v>
      </c>
    </row>
    <row r="8" spans="1:14" x14ac:dyDescent="0.25">
      <c r="A8">
        <v>1006</v>
      </c>
      <c r="B8" t="s">
        <v>0</v>
      </c>
      <c r="C8" s="1">
        <v>41058</v>
      </c>
      <c r="D8" t="s">
        <v>27</v>
      </c>
      <c r="E8">
        <v>62</v>
      </c>
      <c r="J8" cm="1">
        <f t="array" ref="J8:N30">_xlfn._xlws.SORT(Table1[],5,-1)</f>
        <v>1087</v>
      </c>
      <c r="K8" t="str">
        <v>PL-2012-008001</v>
      </c>
      <c r="L8">
        <v>41232</v>
      </c>
      <c r="M8" t="str">
        <v>high</v>
      </c>
      <c r="N8">
        <v>160</v>
      </c>
    </row>
    <row r="9" spans="1:14" x14ac:dyDescent="0.25">
      <c r="A9">
        <v>1008</v>
      </c>
      <c r="B9" t="s">
        <v>1</v>
      </c>
      <c r="C9" s="1">
        <v>40671</v>
      </c>
      <c r="D9" t="s">
        <v>28</v>
      </c>
      <c r="E9">
        <v>22</v>
      </c>
      <c r="J9">
        <v>1051</v>
      </c>
      <c r="K9" t="str">
        <v>PL-2014-007751</v>
      </c>
      <c r="L9">
        <v>41996</v>
      </c>
      <c r="M9" t="str">
        <v>undefined</v>
      </c>
      <c r="N9">
        <v>90</v>
      </c>
    </row>
    <row r="10" spans="1:14" x14ac:dyDescent="0.25">
      <c r="A10">
        <v>1040</v>
      </c>
      <c r="B10" t="s">
        <v>2</v>
      </c>
      <c r="C10" s="1">
        <v>41190</v>
      </c>
      <c r="D10" t="s">
        <v>30</v>
      </c>
      <c r="E10">
        <v>14</v>
      </c>
      <c r="J10">
        <v>1042</v>
      </c>
      <c r="K10" t="str">
        <v>PL-2011-007623</v>
      </c>
      <c r="L10">
        <v>40844</v>
      </c>
      <c r="M10" t="str">
        <v>critical</v>
      </c>
      <c r="N10">
        <v>67</v>
      </c>
    </row>
    <row r="11" spans="1:14" x14ac:dyDescent="0.25">
      <c r="A11">
        <v>1041</v>
      </c>
      <c r="B11" t="s">
        <v>3</v>
      </c>
      <c r="C11" s="1">
        <v>40844</v>
      </c>
      <c r="D11" t="s">
        <v>29</v>
      </c>
      <c r="E11">
        <v>32</v>
      </c>
      <c r="J11">
        <v>1115</v>
      </c>
      <c r="K11" t="str">
        <v>PL-2011-008165</v>
      </c>
      <c r="L11">
        <v>40831</v>
      </c>
      <c r="M11" t="str">
        <v>low</v>
      </c>
      <c r="N11">
        <v>63</v>
      </c>
    </row>
    <row r="12" spans="1:14" x14ac:dyDescent="0.25">
      <c r="A12">
        <v>1042</v>
      </c>
      <c r="B12" t="s">
        <v>3</v>
      </c>
      <c r="C12" s="1">
        <v>40844</v>
      </c>
      <c r="D12" t="s">
        <v>29</v>
      </c>
      <c r="E12">
        <v>67</v>
      </c>
      <c r="J12">
        <v>1006</v>
      </c>
      <c r="K12" t="str">
        <v>PL-2012-007335</v>
      </c>
      <c r="L12">
        <v>41058</v>
      </c>
      <c r="M12" t="str">
        <v>low</v>
      </c>
      <c r="N12">
        <v>62</v>
      </c>
    </row>
    <row r="13" spans="1:14" x14ac:dyDescent="0.25">
      <c r="A13">
        <v>1043</v>
      </c>
      <c r="B13" t="s">
        <v>3</v>
      </c>
      <c r="C13" s="1">
        <v>40844</v>
      </c>
      <c r="D13" t="s">
        <v>29</v>
      </c>
      <c r="E13">
        <v>58</v>
      </c>
      <c r="J13">
        <v>106</v>
      </c>
      <c r="K13" t="str">
        <v>PL-2011-000646</v>
      </c>
      <c r="L13">
        <v>40868</v>
      </c>
      <c r="M13" t="str">
        <v>high</v>
      </c>
      <c r="N13">
        <v>61</v>
      </c>
    </row>
    <row r="14" spans="1:14" x14ac:dyDescent="0.25">
      <c r="A14">
        <v>1051</v>
      </c>
      <c r="B14" t="s">
        <v>4</v>
      </c>
      <c r="C14" s="1">
        <v>41996</v>
      </c>
      <c r="D14" t="s">
        <v>30</v>
      </c>
      <c r="E14">
        <v>90</v>
      </c>
      <c r="J14">
        <v>1043</v>
      </c>
      <c r="K14" t="str">
        <v>PL-2011-007623</v>
      </c>
      <c r="L14">
        <v>40844</v>
      </c>
      <c r="M14" t="str">
        <v>critical</v>
      </c>
      <c r="N14">
        <v>58</v>
      </c>
    </row>
    <row r="15" spans="1:14" x14ac:dyDescent="0.25">
      <c r="A15">
        <v>106</v>
      </c>
      <c r="B15" t="s">
        <v>5</v>
      </c>
      <c r="C15" s="1">
        <v>40868</v>
      </c>
      <c r="D15" t="s">
        <v>28</v>
      </c>
      <c r="E15">
        <v>61</v>
      </c>
      <c r="J15">
        <v>1086</v>
      </c>
      <c r="K15" t="str">
        <v>PL-2012-008001</v>
      </c>
      <c r="L15">
        <v>41232</v>
      </c>
      <c r="M15" t="str">
        <v>high</v>
      </c>
      <c r="N15">
        <v>51</v>
      </c>
    </row>
    <row r="16" spans="1:14" x14ac:dyDescent="0.25">
      <c r="A16">
        <v>1074</v>
      </c>
      <c r="B16" t="s">
        <v>6</v>
      </c>
      <c r="C16" s="1">
        <v>40546</v>
      </c>
      <c r="D16" t="s">
        <v>28</v>
      </c>
      <c r="E16">
        <v>29</v>
      </c>
      <c r="J16">
        <v>1146</v>
      </c>
      <c r="K16" t="str">
        <v>PL-2014-008353</v>
      </c>
      <c r="L16">
        <v>41774</v>
      </c>
      <c r="M16" t="str">
        <v>medium</v>
      </c>
      <c r="N16">
        <v>44</v>
      </c>
    </row>
    <row r="17" spans="1:14" x14ac:dyDescent="0.25">
      <c r="A17">
        <v>1084</v>
      </c>
      <c r="B17" t="s">
        <v>7</v>
      </c>
      <c r="C17" s="1">
        <v>41171</v>
      </c>
      <c r="D17" t="s">
        <v>27</v>
      </c>
      <c r="E17">
        <v>18</v>
      </c>
      <c r="J17">
        <v>1156</v>
      </c>
      <c r="K17" t="str">
        <v>PL-2013-008419</v>
      </c>
      <c r="L17">
        <v>41546</v>
      </c>
      <c r="M17" t="str">
        <v>critical</v>
      </c>
      <c r="N17">
        <v>37</v>
      </c>
    </row>
    <row r="18" spans="1:14" x14ac:dyDescent="0.25">
      <c r="A18">
        <v>1085</v>
      </c>
      <c r="B18" t="s">
        <v>7</v>
      </c>
      <c r="C18" s="1">
        <v>41171</v>
      </c>
      <c r="D18" t="s">
        <v>27</v>
      </c>
      <c r="E18">
        <v>2</v>
      </c>
      <c r="J18">
        <v>1106</v>
      </c>
      <c r="K18" t="str">
        <v>PL-2012-008131</v>
      </c>
      <c r="L18">
        <v>41032</v>
      </c>
      <c r="M18" t="str">
        <v>critical</v>
      </c>
      <c r="N18">
        <v>35</v>
      </c>
    </row>
    <row r="19" spans="1:14" x14ac:dyDescent="0.25">
      <c r="A19">
        <v>1086</v>
      </c>
      <c r="B19" t="s">
        <v>8</v>
      </c>
      <c r="C19" s="1">
        <v>41232</v>
      </c>
      <c r="D19" t="s">
        <v>28</v>
      </c>
      <c r="E19">
        <v>51</v>
      </c>
      <c r="J19">
        <v>1041</v>
      </c>
      <c r="K19" t="str">
        <v>PL-2011-007623</v>
      </c>
      <c r="L19">
        <v>40844</v>
      </c>
      <c r="M19" t="str">
        <v>critical</v>
      </c>
      <c r="N19">
        <v>32</v>
      </c>
    </row>
    <row r="20" spans="1:14" x14ac:dyDescent="0.25">
      <c r="A20">
        <v>1087</v>
      </c>
      <c r="B20" t="s">
        <v>8</v>
      </c>
      <c r="C20" s="1">
        <v>41232</v>
      </c>
      <c r="D20" t="s">
        <v>28</v>
      </c>
      <c r="E20">
        <v>160</v>
      </c>
      <c r="J20">
        <v>113</v>
      </c>
      <c r="K20" t="str">
        <v>PL-2012-000738</v>
      </c>
      <c r="L20">
        <v>40969</v>
      </c>
      <c r="M20" t="str">
        <v>undefined</v>
      </c>
      <c r="N20">
        <v>31</v>
      </c>
    </row>
    <row r="21" spans="1:14" x14ac:dyDescent="0.25">
      <c r="A21">
        <v>1106</v>
      </c>
      <c r="B21" t="s">
        <v>9</v>
      </c>
      <c r="C21" s="1">
        <v>41032</v>
      </c>
      <c r="D21" t="s">
        <v>29</v>
      </c>
      <c r="E21">
        <v>35</v>
      </c>
      <c r="J21">
        <v>1074</v>
      </c>
      <c r="K21" t="str">
        <v>PL-2011-007909</v>
      </c>
      <c r="L21">
        <v>40546</v>
      </c>
      <c r="M21" t="str">
        <v>high</v>
      </c>
      <c r="N21">
        <v>29</v>
      </c>
    </row>
    <row r="22" spans="1:14" x14ac:dyDescent="0.25">
      <c r="A22">
        <v>1115</v>
      </c>
      <c r="B22" t="s">
        <v>10</v>
      </c>
      <c r="C22" s="1">
        <v>40831</v>
      </c>
      <c r="D22" t="s">
        <v>27</v>
      </c>
      <c r="E22">
        <v>63</v>
      </c>
      <c r="J22">
        <v>1147</v>
      </c>
      <c r="K22" t="str">
        <v>PL-2011-008353</v>
      </c>
      <c r="L22">
        <v>40678</v>
      </c>
      <c r="M22" t="str">
        <v>medium</v>
      </c>
      <c r="N22">
        <v>23</v>
      </c>
    </row>
    <row r="23" spans="1:14" x14ac:dyDescent="0.25">
      <c r="A23">
        <v>112</v>
      </c>
      <c r="B23" t="s">
        <v>11</v>
      </c>
      <c r="C23" s="1">
        <v>40969</v>
      </c>
      <c r="D23" t="s">
        <v>30</v>
      </c>
      <c r="E23">
        <v>7</v>
      </c>
      <c r="J23">
        <v>1008</v>
      </c>
      <c r="K23" t="str">
        <v>PL-2011-007364</v>
      </c>
      <c r="L23">
        <v>40671</v>
      </c>
      <c r="M23" t="str">
        <v>high</v>
      </c>
      <c r="N23">
        <v>22</v>
      </c>
    </row>
    <row r="24" spans="1:14" x14ac:dyDescent="0.25">
      <c r="A24">
        <v>1127</v>
      </c>
      <c r="B24" t="s">
        <v>12</v>
      </c>
      <c r="C24" s="1">
        <v>41720</v>
      </c>
      <c r="D24" t="s">
        <v>27</v>
      </c>
      <c r="E24">
        <v>5</v>
      </c>
      <c r="J24">
        <v>1084</v>
      </c>
      <c r="K24" t="str">
        <v>PL-2012-008000</v>
      </c>
      <c r="L24">
        <v>41171</v>
      </c>
      <c r="M24" t="str">
        <v>low</v>
      </c>
      <c r="N24">
        <v>18</v>
      </c>
    </row>
    <row r="25" spans="1:14" x14ac:dyDescent="0.25">
      <c r="A25">
        <v>1128</v>
      </c>
      <c r="B25" t="s">
        <v>13</v>
      </c>
      <c r="C25" s="1">
        <v>40624</v>
      </c>
      <c r="D25" t="s">
        <v>27</v>
      </c>
      <c r="E25">
        <v>18</v>
      </c>
      <c r="J25">
        <v>1128</v>
      </c>
      <c r="K25" t="str">
        <v>PL-2011-008257</v>
      </c>
      <c r="L25">
        <v>40624</v>
      </c>
      <c r="M25" t="str">
        <v>low</v>
      </c>
      <c r="N25">
        <v>18</v>
      </c>
    </row>
    <row r="26" spans="1:14" x14ac:dyDescent="0.25">
      <c r="A26">
        <v>1129</v>
      </c>
      <c r="B26" t="s">
        <v>12</v>
      </c>
      <c r="C26" s="1">
        <v>41720</v>
      </c>
      <c r="D26" t="s">
        <v>27</v>
      </c>
      <c r="E26">
        <v>5</v>
      </c>
      <c r="J26">
        <v>1040</v>
      </c>
      <c r="K26" t="str">
        <v>PL-2012-007619</v>
      </c>
      <c r="L26">
        <v>41190</v>
      </c>
      <c r="M26" t="str">
        <v>undefined</v>
      </c>
      <c r="N26">
        <v>14</v>
      </c>
    </row>
    <row r="27" spans="1:14" x14ac:dyDescent="0.25">
      <c r="A27">
        <v>113</v>
      </c>
      <c r="B27" t="s">
        <v>11</v>
      </c>
      <c r="C27" s="1">
        <v>40969</v>
      </c>
      <c r="D27" t="s">
        <v>30</v>
      </c>
      <c r="E27">
        <v>31</v>
      </c>
      <c r="J27">
        <v>112</v>
      </c>
      <c r="K27" t="str">
        <v>PL-2012-000738</v>
      </c>
      <c r="L27">
        <v>40969</v>
      </c>
      <c r="M27" t="str">
        <v>undefined</v>
      </c>
      <c r="N27">
        <v>7</v>
      </c>
    </row>
    <row r="28" spans="1:14" x14ac:dyDescent="0.25">
      <c r="A28">
        <v>1146</v>
      </c>
      <c r="B28" t="s">
        <v>14</v>
      </c>
      <c r="C28" s="1">
        <v>41774</v>
      </c>
      <c r="D28" t="s">
        <v>31</v>
      </c>
      <c r="E28">
        <v>44</v>
      </c>
      <c r="J28">
        <v>1127</v>
      </c>
      <c r="K28" t="str">
        <v>PL-2014-008257</v>
      </c>
      <c r="L28">
        <v>41720</v>
      </c>
      <c r="M28" t="str">
        <v>low</v>
      </c>
      <c r="N28">
        <v>5</v>
      </c>
    </row>
    <row r="29" spans="1:14" x14ac:dyDescent="0.25">
      <c r="A29">
        <v>1147</v>
      </c>
      <c r="B29" t="s">
        <v>15</v>
      </c>
      <c r="C29" s="1">
        <v>40678</v>
      </c>
      <c r="D29" t="s">
        <v>31</v>
      </c>
      <c r="E29">
        <v>23</v>
      </c>
      <c r="J29">
        <v>1129</v>
      </c>
      <c r="K29" t="str">
        <v>PL-2014-008257</v>
      </c>
      <c r="L29">
        <v>41720</v>
      </c>
      <c r="M29" t="str">
        <v>low</v>
      </c>
      <c r="N29">
        <v>5</v>
      </c>
    </row>
    <row r="30" spans="1:14" x14ac:dyDescent="0.25">
      <c r="A30">
        <v>1156</v>
      </c>
      <c r="B30" t="s">
        <v>16</v>
      </c>
      <c r="C30" s="1">
        <v>41546</v>
      </c>
      <c r="D30" t="s">
        <v>29</v>
      </c>
      <c r="E30">
        <v>37</v>
      </c>
      <c r="J30">
        <v>1085</v>
      </c>
      <c r="K30" t="str">
        <v>PL-2012-008000</v>
      </c>
      <c r="L30">
        <v>41171</v>
      </c>
      <c r="M30" t="str">
        <v>low</v>
      </c>
      <c r="N30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9" sqref="G9:H15"/>
    </sheetView>
  </sheetViews>
  <sheetFormatPr defaultRowHeight="15" x14ac:dyDescent="0.25"/>
  <cols>
    <col min="1" max="2" width="20.7109375" customWidth="1"/>
    <col min="3" max="3" width="15.28515625" bestFit="1" customWidth="1"/>
    <col min="4" max="4" width="18.5703125" bestFit="1" customWidth="1"/>
    <col min="5" max="5" width="18.7109375" bestFit="1" customWidth="1"/>
    <col min="6" max="6" width="10.28515625" bestFit="1" customWidth="1"/>
    <col min="7" max="7" width="16.7109375" bestFit="1" customWidth="1"/>
    <col min="8" max="8" width="10.28515625" bestFit="1" customWidth="1"/>
  </cols>
  <sheetData>
    <row r="1" spans="1:8" x14ac:dyDescent="0.25">
      <c r="A1" t="s">
        <v>41</v>
      </c>
    </row>
    <row r="8" spans="1:8" x14ac:dyDescent="0.25">
      <c r="A8" t="s">
        <v>22</v>
      </c>
      <c r="B8" t="s">
        <v>23</v>
      </c>
      <c r="C8" t="s">
        <v>17</v>
      </c>
    </row>
    <row r="9" spans="1:8" x14ac:dyDescent="0.25">
      <c r="A9" t="s">
        <v>0</v>
      </c>
      <c r="B9" s="1">
        <v>41058</v>
      </c>
      <c r="C9" t="s">
        <v>42</v>
      </c>
      <c r="F9" t="str" cm="1">
        <f t="array" ref="F9:H31">_xlfn.SORTBY(Tabela5[],Tabela5[Region],1,Tabela5[Order Date],-1)</f>
        <v>PL-2014-008257</v>
      </c>
      <c r="G9" s="1">
        <v>41720</v>
      </c>
      <c r="H9" s="1" t="str">
        <v>north</v>
      </c>
    </row>
    <row r="10" spans="1:8" x14ac:dyDescent="0.25">
      <c r="A10" t="s">
        <v>1</v>
      </c>
      <c r="B10" s="1">
        <v>40671</v>
      </c>
      <c r="C10" t="s">
        <v>42</v>
      </c>
      <c r="F10" t="str">
        <v>PL-2012-008001</v>
      </c>
      <c r="G10" s="1">
        <v>41232</v>
      </c>
      <c r="H10" s="1" t="str">
        <v>north</v>
      </c>
    </row>
    <row r="11" spans="1:8" x14ac:dyDescent="0.25">
      <c r="A11" t="s">
        <v>2</v>
      </c>
      <c r="B11" s="1">
        <v>41190</v>
      </c>
      <c r="C11" t="s">
        <v>42</v>
      </c>
      <c r="F11" t="str">
        <v>PL-2012-008001</v>
      </c>
      <c r="G11" s="1">
        <v>41232</v>
      </c>
      <c r="H11" s="1" t="str">
        <v>north</v>
      </c>
    </row>
    <row r="12" spans="1:8" x14ac:dyDescent="0.25">
      <c r="A12" t="s">
        <v>3</v>
      </c>
      <c r="B12" s="1">
        <v>40844</v>
      </c>
      <c r="C12" t="s">
        <v>42</v>
      </c>
      <c r="F12" t="str">
        <v>PL-2012-008000</v>
      </c>
      <c r="G12" s="1">
        <v>41171</v>
      </c>
      <c r="H12" s="1" t="str">
        <v>north</v>
      </c>
    </row>
    <row r="13" spans="1:8" x14ac:dyDescent="0.25">
      <c r="A13" t="s">
        <v>3</v>
      </c>
      <c r="B13" s="1">
        <v>40844</v>
      </c>
      <c r="C13" t="s">
        <v>42</v>
      </c>
      <c r="F13" t="str">
        <v>PL-2012-008131</v>
      </c>
      <c r="G13" s="1">
        <v>41032</v>
      </c>
      <c r="H13" s="1" t="str">
        <v>north</v>
      </c>
    </row>
    <row r="14" spans="1:8" x14ac:dyDescent="0.25">
      <c r="A14" t="s">
        <v>3</v>
      </c>
      <c r="B14" s="1">
        <v>40844</v>
      </c>
      <c r="C14" t="s">
        <v>42</v>
      </c>
      <c r="F14" t="str">
        <v>PL-2012-000738</v>
      </c>
      <c r="G14" s="1">
        <v>40969</v>
      </c>
      <c r="H14" s="1" t="str">
        <v>north</v>
      </c>
    </row>
    <row r="15" spans="1:8" x14ac:dyDescent="0.25">
      <c r="A15" t="s">
        <v>4</v>
      </c>
      <c r="B15" s="1">
        <v>41996</v>
      </c>
      <c r="C15" t="s">
        <v>42</v>
      </c>
      <c r="F15" t="str">
        <v>PL-2011-008165</v>
      </c>
      <c r="G15" s="1">
        <v>40831</v>
      </c>
      <c r="H15" s="1" t="str">
        <v>north</v>
      </c>
    </row>
    <row r="16" spans="1:8" x14ac:dyDescent="0.25">
      <c r="A16" t="s">
        <v>5</v>
      </c>
      <c r="B16" s="1">
        <v>40868</v>
      </c>
      <c r="C16" t="s">
        <v>42</v>
      </c>
      <c r="F16" t="str">
        <v>PL-2014-007751</v>
      </c>
      <c r="G16" s="1">
        <v>41996</v>
      </c>
      <c r="H16" s="1" t="str">
        <v>south</v>
      </c>
    </row>
    <row r="17" spans="1:8" x14ac:dyDescent="0.25">
      <c r="A17" t="s">
        <v>6</v>
      </c>
      <c r="B17" s="1">
        <v>40546</v>
      </c>
      <c r="C17" t="s">
        <v>42</v>
      </c>
      <c r="F17" t="str">
        <v>PL-2012-007619</v>
      </c>
      <c r="G17" s="1">
        <v>41190</v>
      </c>
      <c r="H17" s="1" t="str">
        <v>south</v>
      </c>
    </row>
    <row r="18" spans="1:8" x14ac:dyDescent="0.25">
      <c r="A18" t="s">
        <v>7</v>
      </c>
      <c r="B18" s="1">
        <v>41171</v>
      </c>
      <c r="C18" t="s">
        <v>42</v>
      </c>
      <c r="F18" t="str">
        <v>PL-2012-008000</v>
      </c>
      <c r="G18" s="1">
        <v>41171</v>
      </c>
      <c r="H18" s="1" t="str">
        <v>south</v>
      </c>
    </row>
    <row r="19" spans="1:8" x14ac:dyDescent="0.25">
      <c r="A19" t="s">
        <v>7</v>
      </c>
      <c r="B19" s="1">
        <v>41171</v>
      </c>
      <c r="C19" t="s">
        <v>43</v>
      </c>
      <c r="F19" t="str">
        <v>PL-2012-007335</v>
      </c>
      <c r="G19" s="1">
        <v>41058</v>
      </c>
      <c r="H19" s="1" t="str">
        <v>south</v>
      </c>
    </row>
    <row r="20" spans="1:8" x14ac:dyDescent="0.25">
      <c r="A20" t="s">
        <v>8</v>
      </c>
      <c r="B20" s="1">
        <v>41232</v>
      </c>
      <c r="C20" t="s">
        <v>43</v>
      </c>
      <c r="F20" t="str">
        <v>PL-2011-000646</v>
      </c>
      <c r="G20" s="1">
        <v>40868</v>
      </c>
      <c r="H20" s="1" t="str">
        <v>south</v>
      </c>
    </row>
    <row r="21" spans="1:8" x14ac:dyDescent="0.25">
      <c r="A21" t="s">
        <v>8</v>
      </c>
      <c r="B21" s="1">
        <v>41232</v>
      </c>
      <c r="C21" t="s">
        <v>43</v>
      </c>
      <c r="F21" t="str">
        <v>PL-2011-007623</v>
      </c>
      <c r="G21" s="1">
        <v>40844</v>
      </c>
      <c r="H21" s="1" t="str">
        <v>south</v>
      </c>
    </row>
    <row r="22" spans="1:8" x14ac:dyDescent="0.25">
      <c r="A22" t="s">
        <v>9</v>
      </c>
      <c r="B22" s="1">
        <v>41032</v>
      </c>
      <c r="C22" t="s">
        <v>43</v>
      </c>
      <c r="F22" t="str">
        <v>PL-2011-007623</v>
      </c>
      <c r="G22" s="1">
        <v>40844</v>
      </c>
      <c r="H22" s="1" t="str">
        <v>south</v>
      </c>
    </row>
    <row r="23" spans="1:8" x14ac:dyDescent="0.25">
      <c r="A23" t="s">
        <v>10</v>
      </c>
      <c r="B23" s="1">
        <v>40831</v>
      </c>
      <c r="C23" t="s">
        <v>43</v>
      </c>
      <c r="F23" t="str">
        <v>PL-2011-007623</v>
      </c>
      <c r="G23" s="1">
        <v>40844</v>
      </c>
      <c r="H23" s="1" t="str">
        <v>south</v>
      </c>
    </row>
    <row r="24" spans="1:8" x14ac:dyDescent="0.25">
      <c r="A24" t="s">
        <v>11</v>
      </c>
      <c r="B24" s="1">
        <v>40969</v>
      </c>
      <c r="C24" t="s">
        <v>43</v>
      </c>
      <c r="F24" t="str">
        <v>PL-2011-007364</v>
      </c>
      <c r="G24" s="1">
        <v>40671</v>
      </c>
      <c r="H24" s="1" t="str">
        <v>south</v>
      </c>
    </row>
    <row r="25" spans="1:8" x14ac:dyDescent="0.25">
      <c r="A25" t="s">
        <v>12</v>
      </c>
      <c r="B25" s="1">
        <v>41720</v>
      </c>
      <c r="C25" t="s">
        <v>43</v>
      </c>
      <c r="F25" t="str">
        <v>PL-2011-007909</v>
      </c>
      <c r="G25" s="1">
        <v>40546</v>
      </c>
      <c r="H25" s="1" t="str">
        <v>south</v>
      </c>
    </row>
    <row r="26" spans="1:8" x14ac:dyDescent="0.25">
      <c r="A26" t="s">
        <v>13</v>
      </c>
      <c r="B26" s="1">
        <v>40624</v>
      </c>
      <c r="C26" t="s">
        <v>44</v>
      </c>
      <c r="F26" t="str">
        <v>PL-2014-008353</v>
      </c>
      <c r="G26" s="1">
        <v>41774</v>
      </c>
      <c r="H26" s="1" t="str">
        <v>west</v>
      </c>
    </row>
    <row r="27" spans="1:8" x14ac:dyDescent="0.25">
      <c r="A27" t="s">
        <v>12</v>
      </c>
      <c r="B27" s="1">
        <v>41720</v>
      </c>
      <c r="C27" t="s">
        <v>44</v>
      </c>
      <c r="F27" t="str">
        <v>PL-2014-008257</v>
      </c>
      <c r="G27" s="1">
        <v>41720</v>
      </c>
      <c r="H27" s="1" t="str">
        <v>west</v>
      </c>
    </row>
    <row r="28" spans="1:8" x14ac:dyDescent="0.25">
      <c r="A28" t="s">
        <v>11</v>
      </c>
      <c r="B28" s="1">
        <v>40969</v>
      </c>
      <c r="C28" t="s">
        <v>44</v>
      </c>
      <c r="F28" t="str">
        <v>PL-2013-008419</v>
      </c>
      <c r="G28" s="1">
        <v>41546</v>
      </c>
      <c r="H28" s="1" t="str">
        <v>west</v>
      </c>
    </row>
    <row r="29" spans="1:8" x14ac:dyDescent="0.25">
      <c r="A29" t="s">
        <v>14</v>
      </c>
      <c r="B29" s="1">
        <v>41774</v>
      </c>
      <c r="C29" t="s">
        <v>44</v>
      </c>
      <c r="F29" t="str">
        <v>PL-2012-000738</v>
      </c>
      <c r="G29" s="1">
        <v>40969</v>
      </c>
      <c r="H29" s="1" t="str">
        <v>west</v>
      </c>
    </row>
    <row r="30" spans="1:8" x14ac:dyDescent="0.25">
      <c r="A30" t="s">
        <v>15</v>
      </c>
      <c r="B30" s="1">
        <v>40678</v>
      </c>
      <c r="C30" t="s">
        <v>44</v>
      </c>
      <c r="F30" t="str">
        <v>PL-2011-008353</v>
      </c>
      <c r="G30" s="1">
        <v>40678</v>
      </c>
      <c r="H30" s="1" t="str">
        <v>west</v>
      </c>
    </row>
    <row r="31" spans="1:8" x14ac:dyDescent="0.25">
      <c r="A31" t="s">
        <v>16</v>
      </c>
      <c r="B31" s="1">
        <v>41546</v>
      </c>
      <c r="C31" t="s">
        <v>44</v>
      </c>
      <c r="F31" t="str">
        <v>PL-2011-008257</v>
      </c>
      <c r="G31" s="1">
        <v>40624</v>
      </c>
      <c r="H31" s="1" t="str">
        <v>west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8" sqref="D8"/>
    </sheetView>
  </sheetViews>
  <sheetFormatPr defaultRowHeight="15" x14ac:dyDescent="0.25"/>
  <cols>
    <col min="1" max="1" width="17.28515625" customWidth="1"/>
    <col min="2" max="2" width="15.28515625" customWidth="1"/>
    <col min="3" max="3" width="17.28515625" customWidth="1"/>
    <col min="4" max="5" width="20.7109375" customWidth="1"/>
  </cols>
  <sheetData>
    <row r="1" spans="1:4" x14ac:dyDescent="0.25">
      <c r="A1" t="s">
        <v>45</v>
      </c>
    </row>
    <row r="2" spans="1:4" x14ac:dyDescent="0.25">
      <c r="A2" t="s">
        <v>18</v>
      </c>
    </row>
    <row r="7" spans="1:4" x14ac:dyDescent="0.25">
      <c r="A7" t="s">
        <v>22</v>
      </c>
    </row>
    <row r="8" spans="1:4" x14ac:dyDescent="0.25">
      <c r="A8" t="s">
        <v>0</v>
      </c>
      <c r="D8" t="str" cm="1">
        <f t="array" ref="D8:D24">_xlfn.UNIQUE(A8:A30)</f>
        <v>PL-2012-007335</v>
      </c>
    </row>
    <row r="9" spans="1:4" x14ac:dyDescent="0.25">
      <c r="A9" t="s">
        <v>1</v>
      </c>
      <c r="D9" t="str">
        <v>PL-2011-007364</v>
      </c>
    </row>
    <row r="10" spans="1:4" x14ac:dyDescent="0.25">
      <c r="A10" t="s">
        <v>2</v>
      </c>
      <c r="D10" t="str">
        <v>PL-2012-007619</v>
      </c>
    </row>
    <row r="11" spans="1:4" x14ac:dyDescent="0.25">
      <c r="A11" t="s">
        <v>3</v>
      </c>
      <c r="D11" t="str">
        <v>PL-2011-007623</v>
      </c>
    </row>
    <row r="12" spans="1:4" x14ac:dyDescent="0.25">
      <c r="A12" t="s">
        <v>3</v>
      </c>
      <c r="D12" t="str">
        <v>PL-2014-007751</v>
      </c>
    </row>
    <row r="13" spans="1:4" x14ac:dyDescent="0.25">
      <c r="A13" t="s">
        <v>3</v>
      </c>
      <c r="D13" t="str">
        <v>PL-2011-000646</v>
      </c>
    </row>
    <row r="14" spans="1:4" x14ac:dyDescent="0.25">
      <c r="A14" t="s">
        <v>4</v>
      </c>
      <c r="D14" t="str">
        <v>PL-2011-007909</v>
      </c>
    </row>
    <row r="15" spans="1:4" x14ac:dyDescent="0.25">
      <c r="A15" t="s">
        <v>5</v>
      </c>
      <c r="D15" t="str">
        <v>PL-2012-008000</v>
      </c>
    </row>
    <row r="16" spans="1:4" x14ac:dyDescent="0.25">
      <c r="A16" t="s">
        <v>6</v>
      </c>
      <c r="D16" t="str">
        <v>PL-2012-008001</v>
      </c>
    </row>
    <row r="17" spans="1:4" x14ac:dyDescent="0.25">
      <c r="A17" t="s">
        <v>7</v>
      </c>
      <c r="D17" t="str">
        <v>PL-2012-008131</v>
      </c>
    </row>
    <row r="18" spans="1:4" x14ac:dyDescent="0.25">
      <c r="A18" t="s">
        <v>7</v>
      </c>
      <c r="D18" t="str">
        <v>PL-2011-008165</v>
      </c>
    </row>
    <row r="19" spans="1:4" x14ac:dyDescent="0.25">
      <c r="A19" t="s">
        <v>8</v>
      </c>
      <c r="D19" t="str">
        <v>PL-2012-000738</v>
      </c>
    </row>
    <row r="20" spans="1:4" x14ac:dyDescent="0.25">
      <c r="A20" t="s">
        <v>8</v>
      </c>
      <c r="D20" t="str">
        <v>PL-2014-008257</v>
      </c>
    </row>
    <row r="21" spans="1:4" x14ac:dyDescent="0.25">
      <c r="A21" t="s">
        <v>9</v>
      </c>
      <c r="D21" t="str">
        <v>PL-2011-008257</v>
      </c>
    </row>
    <row r="22" spans="1:4" x14ac:dyDescent="0.25">
      <c r="A22" t="s">
        <v>10</v>
      </c>
      <c r="D22" t="str">
        <v>PL-2014-008353</v>
      </c>
    </row>
    <row r="23" spans="1:4" x14ac:dyDescent="0.25">
      <c r="A23" t="s">
        <v>11</v>
      </c>
      <c r="D23" t="str">
        <v>PL-2011-008353</v>
      </c>
    </row>
    <row r="24" spans="1:4" x14ac:dyDescent="0.25">
      <c r="A24" t="s">
        <v>12</v>
      </c>
      <c r="D24" t="str">
        <v>PL-2013-008419</v>
      </c>
    </row>
    <row r="25" spans="1:4" x14ac:dyDescent="0.25">
      <c r="A25" t="s">
        <v>13</v>
      </c>
    </row>
    <row r="26" spans="1:4" x14ac:dyDescent="0.25">
      <c r="A26" t="s">
        <v>12</v>
      </c>
    </row>
    <row r="27" spans="1:4" x14ac:dyDescent="0.25">
      <c r="A27" t="s">
        <v>11</v>
      </c>
    </row>
    <row r="28" spans="1:4" x14ac:dyDescent="0.25">
      <c r="A28" t="s">
        <v>14</v>
      </c>
    </row>
    <row r="29" spans="1:4" x14ac:dyDescent="0.25">
      <c r="A29" t="s">
        <v>15</v>
      </c>
    </row>
    <row r="30" spans="1:4" x14ac:dyDescent="0.25">
      <c r="A30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7" sqref="I7"/>
    </sheetView>
  </sheetViews>
  <sheetFormatPr defaultRowHeight="15" x14ac:dyDescent="0.25"/>
  <cols>
    <col min="1" max="1" width="17.28515625" customWidth="1"/>
    <col min="2" max="2" width="15.28515625" customWidth="1"/>
    <col min="3" max="3" width="17.28515625" customWidth="1"/>
    <col min="4" max="5" width="20.7109375" customWidth="1"/>
  </cols>
  <sheetData>
    <row r="1" spans="1:6" x14ac:dyDescent="0.25">
      <c r="A1" t="s">
        <v>47</v>
      </c>
    </row>
    <row r="2" spans="1:6" x14ac:dyDescent="0.25">
      <c r="A2" t="s">
        <v>18</v>
      </c>
    </row>
    <row r="7" spans="1:6" x14ac:dyDescent="0.25">
      <c r="A7" t="s">
        <v>22</v>
      </c>
      <c r="B7" t="s">
        <v>46</v>
      </c>
      <c r="E7" t="str" cm="1">
        <f t="array" ref="E7:F12">_xlfn.UNIQUE(A8:B14)</f>
        <v>PL-2012-007335</v>
      </c>
      <c r="F7" t="str">
        <v>Jan</v>
      </c>
    </row>
    <row r="8" spans="1:6" x14ac:dyDescent="0.25">
      <c r="A8" t="s">
        <v>0</v>
      </c>
      <c r="B8" t="s">
        <v>19</v>
      </c>
      <c r="E8" t="str">
        <v>PL-2011-007364</v>
      </c>
      <c r="F8" t="str">
        <v>Marek</v>
      </c>
    </row>
    <row r="9" spans="1:6" x14ac:dyDescent="0.25">
      <c r="A9" t="s">
        <v>1</v>
      </c>
      <c r="B9" t="s">
        <v>20</v>
      </c>
      <c r="E9" t="str">
        <v>PL-2012-007619</v>
      </c>
      <c r="F9" t="str">
        <v>Jan</v>
      </c>
    </row>
    <row r="10" spans="1:6" x14ac:dyDescent="0.25">
      <c r="A10" t="s">
        <v>2</v>
      </c>
      <c r="B10" t="s">
        <v>19</v>
      </c>
      <c r="E10" t="str">
        <v>PL-2011-007623</v>
      </c>
      <c r="F10" t="str">
        <v>Marek</v>
      </c>
    </row>
    <row r="11" spans="1:6" x14ac:dyDescent="0.25">
      <c r="A11" t="s">
        <v>3</v>
      </c>
      <c r="B11" t="s">
        <v>20</v>
      </c>
      <c r="E11" t="str">
        <v>PL-2011-007623</v>
      </c>
      <c r="F11" t="str">
        <v>Jan</v>
      </c>
    </row>
    <row r="12" spans="1:6" x14ac:dyDescent="0.25">
      <c r="A12" t="s">
        <v>3</v>
      </c>
      <c r="B12" t="s">
        <v>19</v>
      </c>
      <c r="E12" t="str">
        <v>PL-2014-007751</v>
      </c>
      <c r="F12" t="str">
        <v>Jan</v>
      </c>
    </row>
    <row r="13" spans="1:6" x14ac:dyDescent="0.25">
      <c r="A13" t="s">
        <v>3</v>
      </c>
      <c r="B13" t="s">
        <v>20</v>
      </c>
    </row>
    <row r="14" spans="1:6" x14ac:dyDescent="0.25">
      <c r="A14" t="s">
        <v>4</v>
      </c>
      <c r="B14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8" sqref="D8"/>
    </sheetView>
  </sheetViews>
  <sheetFormatPr defaultRowHeight="15" x14ac:dyDescent="0.25"/>
  <cols>
    <col min="1" max="1" width="17.28515625" customWidth="1"/>
    <col min="2" max="2" width="15.28515625" customWidth="1"/>
    <col min="3" max="3" width="17.28515625" customWidth="1"/>
    <col min="4" max="5" width="20.7109375" customWidth="1"/>
  </cols>
  <sheetData>
    <row r="1" spans="1:4" x14ac:dyDescent="0.25">
      <c r="A1" t="s">
        <v>48</v>
      </c>
    </row>
    <row r="2" spans="1:4" x14ac:dyDescent="0.25">
      <c r="A2" t="s">
        <v>18</v>
      </c>
    </row>
    <row r="7" spans="1:4" x14ac:dyDescent="0.25">
      <c r="A7" t="s">
        <v>22</v>
      </c>
      <c r="D7" t="str" cm="1">
        <f t="array" ref="D7:D18">_xlfn.UNIQUE(A8:A30,,TRUE)</f>
        <v>PL-2012-007335</v>
      </c>
    </row>
    <row r="8" spans="1:4" x14ac:dyDescent="0.25">
      <c r="A8" t="s">
        <v>0</v>
      </c>
      <c r="D8" t="str">
        <v>PL-2011-007364</v>
      </c>
    </row>
    <row r="9" spans="1:4" x14ac:dyDescent="0.25">
      <c r="A9" t="s">
        <v>1</v>
      </c>
      <c r="D9" t="str">
        <v>PL-2012-007619</v>
      </c>
    </row>
    <row r="10" spans="1:4" x14ac:dyDescent="0.25">
      <c r="A10" t="s">
        <v>2</v>
      </c>
      <c r="D10" t="str">
        <v>PL-2014-007751</v>
      </c>
    </row>
    <row r="11" spans="1:4" x14ac:dyDescent="0.25">
      <c r="A11" t="s">
        <v>3</v>
      </c>
      <c r="D11" t="str">
        <v>PL-2011-000646</v>
      </c>
    </row>
    <row r="12" spans="1:4" x14ac:dyDescent="0.25">
      <c r="A12" t="s">
        <v>3</v>
      </c>
      <c r="D12" t="str">
        <v>PL-2011-007909</v>
      </c>
    </row>
    <row r="13" spans="1:4" x14ac:dyDescent="0.25">
      <c r="A13" t="s">
        <v>3</v>
      </c>
      <c r="D13" t="str">
        <v>PL-2012-008131</v>
      </c>
    </row>
    <row r="14" spans="1:4" x14ac:dyDescent="0.25">
      <c r="A14" t="s">
        <v>4</v>
      </c>
      <c r="D14" t="str">
        <v>PL-2011-008165</v>
      </c>
    </row>
    <row r="15" spans="1:4" x14ac:dyDescent="0.25">
      <c r="A15" t="s">
        <v>5</v>
      </c>
      <c r="D15" t="str">
        <v>PL-2011-008257</v>
      </c>
    </row>
    <row r="16" spans="1:4" x14ac:dyDescent="0.25">
      <c r="A16" t="s">
        <v>6</v>
      </c>
      <c r="D16" t="str">
        <v>PL-2014-008353</v>
      </c>
    </row>
    <row r="17" spans="1:4" x14ac:dyDescent="0.25">
      <c r="A17" t="s">
        <v>7</v>
      </c>
      <c r="D17" t="str">
        <v>PL-2011-008353</v>
      </c>
    </row>
    <row r="18" spans="1:4" x14ac:dyDescent="0.25">
      <c r="A18" t="s">
        <v>7</v>
      </c>
      <c r="D18" t="str">
        <v>PL-2013-008419</v>
      </c>
    </row>
    <row r="19" spans="1:4" x14ac:dyDescent="0.25">
      <c r="A19" t="s">
        <v>8</v>
      </c>
    </row>
    <row r="20" spans="1:4" x14ac:dyDescent="0.25">
      <c r="A20" t="s">
        <v>8</v>
      </c>
    </row>
    <row r="21" spans="1:4" x14ac:dyDescent="0.25">
      <c r="A21" t="s">
        <v>9</v>
      </c>
    </row>
    <row r="22" spans="1:4" x14ac:dyDescent="0.25">
      <c r="A22" t="s">
        <v>10</v>
      </c>
    </row>
    <row r="23" spans="1:4" x14ac:dyDescent="0.25">
      <c r="A23" t="s">
        <v>11</v>
      </c>
    </row>
    <row r="24" spans="1:4" x14ac:dyDescent="0.25">
      <c r="A24" t="s">
        <v>12</v>
      </c>
    </row>
    <row r="25" spans="1:4" x14ac:dyDescent="0.25">
      <c r="A25" t="s">
        <v>13</v>
      </c>
    </row>
    <row r="26" spans="1:4" x14ac:dyDescent="0.25">
      <c r="A26" t="s">
        <v>12</v>
      </c>
    </row>
    <row r="27" spans="1:4" x14ac:dyDescent="0.25">
      <c r="A27" t="s">
        <v>11</v>
      </c>
    </row>
    <row r="28" spans="1:4" x14ac:dyDescent="0.25">
      <c r="A28" t="s">
        <v>14</v>
      </c>
    </row>
    <row r="29" spans="1:4" x14ac:dyDescent="0.25">
      <c r="A29" t="s">
        <v>15</v>
      </c>
    </row>
    <row r="30" spans="1:4" x14ac:dyDescent="0.25">
      <c r="A30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K8" sqref="K8"/>
    </sheetView>
  </sheetViews>
  <sheetFormatPr defaultRowHeight="15" x14ac:dyDescent="0.25"/>
  <cols>
    <col min="1" max="1" width="11.42578125" customWidth="1"/>
    <col min="2" max="2" width="15.28515625" customWidth="1"/>
    <col min="3" max="3" width="17.28515625" customWidth="1"/>
    <col min="4" max="5" width="20.7109375" customWidth="1"/>
    <col min="10" max="10" width="11.42578125" customWidth="1"/>
    <col min="11" max="11" width="15.28515625" customWidth="1"/>
    <col min="12" max="12" width="17.28515625" customWidth="1"/>
    <col min="13" max="14" width="20.7109375" customWidth="1"/>
    <col min="15" max="15" width="9.140625" bestFit="1" customWidth="1"/>
  </cols>
  <sheetData>
    <row r="1" spans="1:12" x14ac:dyDescent="0.25">
      <c r="A1" t="s">
        <v>49</v>
      </c>
    </row>
    <row r="2" spans="1:12" x14ac:dyDescent="0.25">
      <c r="A2" t="s">
        <v>50</v>
      </c>
    </row>
    <row r="3" spans="1:12" x14ac:dyDescent="0.25">
      <c r="A3" t="s">
        <v>51</v>
      </c>
    </row>
    <row r="4" spans="1:12" x14ac:dyDescent="0.25">
      <c r="A4" t="s">
        <v>52</v>
      </c>
    </row>
    <row r="8" spans="1:12" x14ac:dyDescent="0.25">
      <c r="A8" t="s">
        <v>21</v>
      </c>
      <c r="B8" t="s">
        <v>22</v>
      </c>
      <c r="C8" t="s">
        <v>23</v>
      </c>
      <c r="D8" t="s">
        <v>26</v>
      </c>
      <c r="E8" t="s">
        <v>24</v>
      </c>
      <c r="K8" t="e" cm="1">
        <f t="array" aca="1" ref="K8" ca="1">_xlfn.UNIQUE(Tabela8[Order ID])</f>
        <v>#NAME?</v>
      </c>
    </row>
    <row r="9" spans="1:12" x14ac:dyDescent="0.25">
      <c r="A9">
        <v>1006</v>
      </c>
      <c r="B9" t="s">
        <v>0</v>
      </c>
      <c r="C9" s="1">
        <v>41058</v>
      </c>
      <c r="D9" t="s">
        <v>27</v>
      </c>
      <c r="E9">
        <v>62</v>
      </c>
      <c r="H9" t="str" cm="1">
        <f t="array" ref="H9:H31">RIGHT(Tabela8[Order ID],6)</f>
        <v>007335</v>
      </c>
      <c r="I9" t="str" cm="1">
        <f t="array" ref="I9:I31">RIGHT(B9:B31,6)</f>
        <v>007335</v>
      </c>
      <c r="K9" t="str" cm="1">
        <f t="array" ref="K9:K25">_xlfn.UNIQUE(Tabela8[Order ID])</f>
        <v>PL-2012-007335</v>
      </c>
      <c r="L9" t="str" cm="1">
        <f t="array" ref="L9:L25">RIGHT(_xlfn.ANCHORARRAY(K9),6)</f>
        <v>007335</v>
      </c>
    </row>
    <row r="10" spans="1:12" x14ac:dyDescent="0.25">
      <c r="A10">
        <v>1008</v>
      </c>
      <c r="B10" t="s">
        <v>1</v>
      </c>
      <c r="C10" s="1">
        <v>40671</v>
      </c>
      <c r="D10" t="s">
        <v>28</v>
      </c>
      <c r="E10">
        <v>22</v>
      </c>
      <c r="H10" t="str">
        <v>007364</v>
      </c>
      <c r="I10" t="str">
        <v>007364</v>
      </c>
      <c r="K10" t="str">
        <v>PL-2011-007364</v>
      </c>
      <c r="L10" t="str">
        <v>007364</v>
      </c>
    </row>
    <row r="11" spans="1:12" x14ac:dyDescent="0.25">
      <c r="A11">
        <v>1040</v>
      </c>
      <c r="B11" t="s">
        <v>2</v>
      </c>
      <c r="C11" s="1">
        <v>41190</v>
      </c>
      <c r="D11" t="s">
        <v>30</v>
      </c>
      <c r="E11">
        <v>14</v>
      </c>
      <c r="H11" t="str">
        <v>007619</v>
      </c>
      <c r="I11" t="str">
        <v>007619</v>
      </c>
      <c r="K11" t="str">
        <v>PL-2012-007619</v>
      </c>
      <c r="L11" t="str">
        <v>007619</v>
      </c>
    </row>
    <row r="12" spans="1:12" x14ac:dyDescent="0.25">
      <c r="A12">
        <v>1041</v>
      </c>
      <c r="B12" t="s">
        <v>3</v>
      </c>
      <c r="C12" s="1">
        <v>40844</v>
      </c>
      <c r="D12" t="s">
        <v>29</v>
      </c>
      <c r="E12">
        <v>32</v>
      </c>
      <c r="H12" t="str">
        <v>007623</v>
      </c>
      <c r="I12" t="str">
        <v>007623</v>
      </c>
      <c r="K12" t="str">
        <v>PL-2011-007623</v>
      </c>
      <c r="L12" t="str">
        <v>007623</v>
      </c>
    </row>
    <row r="13" spans="1:12" x14ac:dyDescent="0.25">
      <c r="A13">
        <v>1042</v>
      </c>
      <c r="B13" t="s">
        <v>3</v>
      </c>
      <c r="C13" s="1">
        <v>40844</v>
      </c>
      <c r="D13" t="s">
        <v>29</v>
      </c>
      <c r="E13">
        <v>67</v>
      </c>
      <c r="H13" t="str">
        <v>007623</v>
      </c>
      <c r="I13" t="str">
        <v>007623</v>
      </c>
      <c r="K13" t="str">
        <v>PL-2014-007751</v>
      </c>
      <c r="L13" t="str">
        <v>007751</v>
      </c>
    </row>
    <row r="14" spans="1:12" x14ac:dyDescent="0.25">
      <c r="A14">
        <v>1043</v>
      </c>
      <c r="B14" t="s">
        <v>3</v>
      </c>
      <c r="C14" s="1">
        <v>40844</v>
      </c>
      <c r="D14" t="s">
        <v>29</v>
      </c>
      <c r="E14">
        <v>58</v>
      </c>
      <c r="H14" t="str">
        <v>007623</v>
      </c>
      <c r="I14" t="str">
        <v>007623</v>
      </c>
      <c r="K14" t="str">
        <v>PL-2011-000646</v>
      </c>
      <c r="L14" t="str">
        <v>000646</v>
      </c>
    </row>
    <row r="15" spans="1:12" x14ac:dyDescent="0.25">
      <c r="A15">
        <v>1051</v>
      </c>
      <c r="B15" t="s">
        <v>4</v>
      </c>
      <c r="C15" s="1">
        <v>41996</v>
      </c>
      <c r="D15" t="s">
        <v>30</v>
      </c>
      <c r="E15">
        <v>90</v>
      </c>
      <c r="H15" t="str">
        <v>007751</v>
      </c>
      <c r="I15" t="str">
        <v>007751</v>
      </c>
      <c r="K15" t="str">
        <v>PL-2011-007909</v>
      </c>
      <c r="L15" t="str">
        <v>007909</v>
      </c>
    </row>
    <row r="16" spans="1:12" x14ac:dyDescent="0.25">
      <c r="A16">
        <v>106</v>
      </c>
      <c r="B16" t="s">
        <v>5</v>
      </c>
      <c r="C16" s="1">
        <v>40868</v>
      </c>
      <c r="D16" t="s">
        <v>28</v>
      </c>
      <c r="E16">
        <v>61</v>
      </c>
      <c r="H16" t="str">
        <v>000646</v>
      </c>
      <c r="I16" t="str">
        <v>000646</v>
      </c>
      <c r="K16" t="str">
        <v>PL-2012-008000</v>
      </c>
      <c r="L16" t="str">
        <v>008000</v>
      </c>
    </row>
    <row r="17" spans="1:12" x14ac:dyDescent="0.25">
      <c r="A17">
        <v>1074</v>
      </c>
      <c r="B17" t="s">
        <v>6</v>
      </c>
      <c r="C17" s="1">
        <v>40546</v>
      </c>
      <c r="D17" t="s">
        <v>28</v>
      </c>
      <c r="E17">
        <v>29</v>
      </c>
      <c r="H17" t="str">
        <v>007909</v>
      </c>
      <c r="I17" t="str">
        <v>007909</v>
      </c>
      <c r="K17" t="str">
        <v>PL-2012-008001</v>
      </c>
      <c r="L17" t="str">
        <v>008001</v>
      </c>
    </row>
    <row r="18" spans="1:12" x14ac:dyDescent="0.25">
      <c r="A18">
        <v>1084</v>
      </c>
      <c r="B18" t="s">
        <v>7</v>
      </c>
      <c r="C18" s="1">
        <v>41171</v>
      </c>
      <c r="D18" t="s">
        <v>27</v>
      </c>
      <c r="E18">
        <v>18</v>
      </c>
      <c r="H18" t="str">
        <v>008000</v>
      </c>
      <c r="I18" t="str">
        <v>008000</v>
      </c>
      <c r="K18" t="str">
        <v>PL-2012-008131</v>
      </c>
      <c r="L18" t="str">
        <v>008131</v>
      </c>
    </row>
    <row r="19" spans="1:12" x14ac:dyDescent="0.25">
      <c r="A19">
        <v>1085</v>
      </c>
      <c r="B19" t="s">
        <v>7</v>
      </c>
      <c r="C19" s="1">
        <v>41171</v>
      </c>
      <c r="D19" t="s">
        <v>27</v>
      </c>
      <c r="E19">
        <v>2</v>
      </c>
      <c r="H19" t="str">
        <v>008000</v>
      </c>
      <c r="I19" t="str">
        <v>008000</v>
      </c>
      <c r="K19" t="str">
        <v>PL-2011-008165</v>
      </c>
      <c r="L19" t="str">
        <v>008165</v>
      </c>
    </row>
    <row r="20" spans="1:12" x14ac:dyDescent="0.25">
      <c r="A20">
        <v>1086</v>
      </c>
      <c r="B20" t="s">
        <v>8</v>
      </c>
      <c r="C20" s="1">
        <v>41232</v>
      </c>
      <c r="D20" t="s">
        <v>28</v>
      </c>
      <c r="E20">
        <v>51</v>
      </c>
      <c r="H20" t="str">
        <v>008001</v>
      </c>
      <c r="I20" t="str">
        <v>008001</v>
      </c>
      <c r="K20" t="str">
        <v>PL-2012-000738</v>
      </c>
      <c r="L20" t="str">
        <v>000738</v>
      </c>
    </row>
    <row r="21" spans="1:12" x14ac:dyDescent="0.25">
      <c r="A21">
        <v>1087</v>
      </c>
      <c r="B21" t="s">
        <v>8</v>
      </c>
      <c r="C21" s="1">
        <v>41232</v>
      </c>
      <c r="D21" t="s">
        <v>28</v>
      </c>
      <c r="E21">
        <v>160</v>
      </c>
      <c r="H21" t="str">
        <v>008001</v>
      </c>
      <c r="I21" t="str">
        <v>008001</v>
      </c>
      <c r="K21" t="str">
        <v>PL-2014-008257</v>
      </c>
      <c r="L21" t="str">
        <v>008257</v>
      </c>
    </row>
    <row r="22" spans="1:12" x14ac:dyDescent="0.25">
      <c r="A22">
        <v>1106</v>
      </c>
      <c r="B22" t="s">
        <v>9</v>
      </c>
      <c r="C22" s="1">
        <v>41032</v>
      </c>
      <c r="D22" t="s">
        <v>29</v>
      </c>
      <c r="E22">
        <v>35</v>
      </c>
      <c r="H22" t="str">
        <v>008131</v>
      </c>
      <c r="I22" t="str">
        <v>008131</v>
      </c>
      <c r="K22" t="str">
        <v>PL-2011-008257</v>
      </c>
      <c r="L22" t="str">
        <v>008257</v>
      </c>
    </row>
    <row r="23" spans="1:12" x14ac:dyDescent="0.25">
      <c r="A23">
        <v>1115</v>
      </c>
      <c r="B23" t="s">
        <v>10</v>
      </c>
      <c r="C23" s="1">
        <v>40831</v>
      </c>
      <c r="D23" t="s">
        <v>27</v>
      </c>
      <c r="E23">
        <v>63</v>
      </c>
      <c r="H23" t="str">
        <v>008165</v>
      </c>
      <c r="I23" t="str">
        <v>008165</v>
      </c>
      <c r="K23" t="str">
        <v>PL-2014-008353</v>
      </c>
      <c r="L23" t="str">
        <v>008353</v>
      </c>
    </row>
    <row r="24" spans="1:12" x14ac:dyDescent="0.25">
      <c r="A24">
        <v>112</v>
      </c>
      <c r="B24" t="s">
        <v>11</v>
      </c>
      <c r="C24" s="1">
        <v>40969</v>
      </c>
      <c r="D24" t="s">
        <v>30</v>
      </c>
      <c r="E24">
        <v>7</v>
      </c>
      <c r="H24" t="str">
        <v>000738</v>
      </c>
      <c r="I24" t="str">
        <v>000738</v>
      </c>
      <c r="K24" t="str">
        <v>PL-2011-008353</v>
      </c>
      <c r="L24" t="str">
        <v>008353</v>
      </c>
    </row>
    <row r="25" spans="1:12" x14ac:dyDescent="0.25">
      <c r="A25">
        <v>1127</v>
      </c>
      <c r="B25" t="s">
        <v>12</v>
      </c>
      <c r="C25" s="1">
        <v>41720</v>
      </c>
      <c r="D25" t="s">
        <v>27</v>
      </c>
      <c r="E25">
        <v>5</v>
      </c>
      <c r="H25" t="str">
        <v>008257</v>
      </c>
      <c r="I25" t="str">
        <v>008257</v>
      </c>
      <c r="K25" t="str">
        <v>PL-2013-008419</v>
      </c>
      <c r="L25" t="str">
        <v>008419</v>
      </c>
    </row>
    <row r="26" spans="1:12" x14ac:dyDescent="0.25">
      <c r="A26">
        <v>1128</v>
      </c>
      <c r="B26" t="s">
        <v>13</v>
      </c>
      <c r="C26" s="1">
        <v>40624</v>
      </c>
      <c r="D26" t="s">
        <v>27</v>
      </c>
      <c r="E26">
        <v>18</v>
      </c>
      <c r="H26" t="str">
        <v>008257</v>
      </c>
      <c r="I26" t="str">
        <v>008257</v>
      </c>
    </row>
    <row r="27" spans="1:12" x14ac:dyDescent="0.25">
      <c r="A27">
        <v>1129</v>
      </c>
      <c r="B27" t="s">
        <v>12</v>
      </c>
      <c r="C27" s="1">
        <v>41720</v>
      </c>
      <c r="D27" t="s">
        <v>27</v>
      </c>
      <c r="E27">
        <v>5</v>
      </c>
      <c r="H27" t="str">
        <v>008257</v>
      </c>
      <c r="I27" t="str">
        <v>008257</v>
      </c>
    </row>
    <row r="28" spans="1:12" x14ac:dyDescent="0.25">
      <c r="A28">
        <v>113</v>
      </c>
      <c r="B28" t="s">
        <v>11</v>
      </c>
      <c r="C28" s="1">
        <v>40969</v>
      </c>
      <c r="D28" t="s">
        <v>30</v>
      </c>
      <c r="E28">
        <v>31</v>
      </c>
      <c r="H28" t="str">
        <v>000738</v>
      </c>
      <c r="I28" t="str">
        <v>000738</v>
      </c>
    </row>
    <row r="29" spans="1:12" x14ac:dyDescent="0.25">
      <c r="A29">
        <v>1146</v>
      </c>
      <c r="B29" t="s">
        <v>14</v>
      </c>
      <c r="C29" s="1">
        <v>41774</v>
      </c>
      <c r="D29" t="s">
        <v>31</v>
      </c>
      <c r="E29">
        <v>44</v>
      </c>
      <c r="H29" t="str">
        <v>008353</v>
      </c>
      <c r="I29" t="str">
        <v>008353</v>
      </c>
    </row>
    <row r="30" spans="1:12" x14ac:dyDescent="0.25">
      <c r="A30">
        <v>1147</v>
      </c>
      <c r="B30" t="s">
        <v>15</v>
      </c>
      <c r="C30" s="1">
        <v>40678</v>
      </c>
      <c r="D30" t="s">
        <v>31</v>
      </c>
      <c r="E30">
        <v>23</v>
      </c>
      <c r="H30" t="str">
        <v>008353</v>
      </c>
      <c r="I30" t="str">
        <v>008353</v>
      </c>
    </row>
    <row r="31" spans="1:12" x14ac:dyDescent="0.25">
      <c r="A31">
        <v>1156</v>
      </c>
      <c r="B31" t="s">
        <v>16</v>
      </c>
      <c r="C31" s="1">
        <v>41546</v>
      </c>
      <c r="D31" t="s">
        <v>29</v>
      </c>
      <c r="E31">
        <v>37</v>
      </c>
      <c r="H31" t="str">
        <v>008419</v>
      </c>
      <c r="I31" t="str">
        <v>008419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FILTER</vt:lpstr>
      <vt:lpstr>FILTER 2</vt:lpstr>
      <vt:lpstr>FILTER 3</vt:lpstr>
      <vt:lpstr>FILTER 4</vt:lpstr>
      <vt:lpstr>FILTER 5</vt:lpstr>
      <vt:lpstr>SORT</vt:lpstr>
      <vt:lpstr>SORT 2</vt:lpstr>
      <vt:lpstr>SORT 3</vt:lpstr>
      <vt:lpstr>SORT 4</vt:lpstr>
      <vt:lpstr>SORTBY</vt:lpstr>
      <vt:lpstr>UNIQUE</vt:lpstr>
      <vt:lpstr>UNIQUE 2</vt:lpstr>
      <vt:lpstr>UNIQUE 3</vt:lpstr>
      <vt:lpstr>Array formulas Excel 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mohamed.awaytoumi</cp:lastModifiedBy>
  <dcterms:created xsi:type="dcterms:W3CDTF">2020-03-16T13:37:54Z</dcterms:created>
  <dcterms:modified xsi:type="dcterms:W3CDTF">2022-01-20T14:40:34Z</dcterms:modified>
</cp:coreProperties>
</file>